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3\230402_DD Pardubice demolice\01 Dokumentace bouracích prací\PDF\F_Soupis prací\"/>
    </mc:Choice>
  </mc:AlternateContent>
  <xr:revisionPtr revIDLastSave="0" documentId="8_{81A9F559-350A-4A8C-87A1-7EEB415C03A8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1 Pol" sheetId="13" r:id="rId5"/>
    <sheet name="1 2 Pol" sheetId="14" r:id="rId6"/>
    <sheet name="1 3 Pol" sheetId="15" r:id="rId7"/>
    <sheet name="1 4 Pol" sheetId="16" r:id="rId8"/>
    <sheet name="1 5 Pol" sheetId="17" r:id="rId9"/>
    <sheet name="1 6 Pol" sheetId="18" r:id="rId10"/>
    <sheet name="2 1 Pol" sheetId="19" r:id="rId11"/>
  </sheets>
  <externalReferences>
    <externalReference r:id="rId12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1 Pol'!$1:$7</definedName>
    <definedName name="_xlnm.Print_Titles" localSheetId="5">'1 2 Pol'!$1:$7</definedName>
    <definedName name="_xlnm.Print_Titles" localSheetId="6">'1 3 Pol'!$1:$7</definedName>
    <definedName name="_xlnm.Print_Titles" localSheetId="7">'1 4 Pol'!$1:$7</definedName>
    <definedName name="_xlnm.Print_Titles" localSheetId="8">'1 5 Pol'!$1:$7</definedName>
    <definedName name="_xlnm.Print_Titles" localSheetId="9">'1 6 Pol'!$1:$7</definedName>
    <definedName name="_xlnm.Print_Titles" localSheetId="10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Pol'!$A$1:$Y$30</definedName>
    <definedName name="_xlnm.Print_Area" localSheetId="4">'1 1 Pol'!$A$1:$Y$327</definedName>
    <definedName name="_xlnm.Print_Area" localSheetId="5">'1 2 Pol'!$A$1:$Y$126</definedName>
    <definedName name="_xlnm.Print_Area" localSheetId="6">'1 3 Pol'!$A$1:$Y$69</definedName>
    <definedName name="_xlnm.Print_Area" localSheetId="7">'1 4 Pol'!$A$1:$Y$54</definedName>
    <definedName name="_xlnm.Print_Area" localSheetId="8">'1 5 Pol'!$A$1:$Y$14</definedName>
    <definedName name="_xlnm.Print_Area" localSheetId="9">'1 6 Pol'!$A$1:$Y$14</definedName>
    <definedName name="_xlnm.Print_Area" localSheetId="10">'2 1 Pol'!$A$1:$Y$76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75" i="19"/>
  <c r="BA52" i="19"/>
  <c r="BA23" i="19"/>
  <c r="BA20" i="19"/>
  <c r="G9" i="19"/>
  <c r="I9" i="19"/>
  <c r="I8" i="19" s="1"/>
  <c r="K9" i="19"/>
  <c r="K8" i="19" s="1"/>
  <c r="M9" i="19"/>
  <c r="O9" i="19"/>
  <c r="O8" i="19" s="1"/>
  <c r="Q9" i="19"/>
  <c r="Q8" i="19" s="1"/>
  <c r="V9" i="19"/>
  <c r="G15" i="19"/>
  <c r="I15" i="19"/>
  <c r="K15" i="19"/>
  <c r="M15" i="19"/>
  <c r="O15" i="19"/>
  <c r="Q15" i="19"/>
  <c r="V15" i="19"/>
  <c r="V8" i="19" s="1"/>
  <c r="G19" i="19"/>
  <c r="I19" i="19"/>
  <c r="K19" i="19"/>
  <c r="M19" i="19"/>
  <c r="O19" i="19"/>
  <c r="Q19" i="19"/>
  <c r="V19" i="19"/>
  <c r="G22" i="19"/>
  <c r="M22" i="19" s="1"/>
  <c r="I22" i="19"/>
  <c r="K22" i="19"/>
  <c r="O22" i="19"/>
  <c r="Q22" i="19"/>
  <c r="V22" i="19"/>
  <c r="G25" i="19"/>
  <c r="M25" i="19" s="1"/>
  <c r="I25" i="19"/>
  <c r="K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2" i="19"/>
  <c r="I32" i="19"/>
  <c r="K32" i="19"/>
  <c r="M32" i="19"/>
  <c r="O32" i="19"/>
  <c r="Q32" i="19"/>
  <c r="V32" i="19"/>
  <c r="G35" i="19"/>
  <c r="I35" i="19"/>
  <c r="K35" i="19"/>
  <c r="M35" i="19"/>
  <c r="O35" i="19"/>
  <c r="Q35" i="19"/>
  <c r="V35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G40" i="19"/>
  <c r="I40" i="19"/>
  <c r="K40" i="19"/>
  <c r="M40" i="19"/>
  <c r="O40" i="19"/>
  <c r="Q40" i="19"/>
  <c r="V40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K48" i="19"/>
  <c r="G49" i="19"/>
  <c r="G48" i="19" s="1"/>
  <c r="I49" i="19"/>
  <c r="I48" i="19" s="1"/>
  <c r="K49" i="19"/>
  <c r="M49" i="19"/>
  <c r="O49" i="19"/>
  <c r="O48" i="19" s="1"/>
  <c r="Q49" i="19"/>
  <c r="Q48" i="19" s="1"/>
  <c r="V49" i="19"/>
  <c r="V48" i="19" s="1"/>
  <c r="G51" i="19"/>
  <c r="M51" i="19" s="1"/>
  <c r="I51" i="19"/>
  <c r="K51" i="19"/>
  <c r="O51" i="19"/>
  <c r="Q51" i="19"/>
  <c r="V51" i="19"/>
  <c r="G54" i="19"/>
  <c r="G55" i="19"/>
  <c r="M55" i="19" s="1"/>
  <c r="I55" i="19"/>
  <c r="I54" i="19" s="1"/>
  <c r="K55" i="19"/>
  <c r="K54" i="19" s="1"/>
  <c r="O55" i="19"/>
  <c r="Q55" i="19"/>
  <c r="V55" i="19"/>
  <c r="G57" i="19"/>
  <c r="M57" i="19" s="1"/>
  <c r="I57" i="19"/>
  <c r="K57" i="19"/>
  <c r="O57" i="19"/>
  <c r="Q57" i="19"/>
  <c r="V57" i="19"/>
  <c r="G64" i="19"/>
  <c r="I64" i="19"/>
  <c r="K64" i="19"/>
  <c r="M64" i="19"/>
  <c r="O64" i="19"/>
  <c r="O54" i="19" s="1"/>
  <c r="Q64" i="19"/>
  <c r="V64" i="19"/>
  <c r="G66" i="19"/>
  <c r="I66" i="19"/>
  <c r="K66" i="19"/>
  <c r="M66" i="19"/>
  <c r="O66" i="19"/>
  <c r="Q66" i="19"/>
  <c r="V66" i="19"/>
  <c r="G68" i="19"/>
  <c r="I68" i="19"/>
  <c r="K68" i="19"/>
  <c r="M68" i="19"/>
  <c r="O68" i="19"/>
  <c r="Q68" i="19"/>
  <c r="Q54" i="19" s="1"/>
  <c r="V68" i="19"/>
  <c r="V54" i="19" s="1"/>
  <c r="G69" i="19"/>
  <c r="I69" i="19"/>
  <c r="K69" i="19"/>
  <c r="M69" i="19"/>
  <c r="O69" i="19"/>
  <c r="Q69" i="19"/>
  <c r="V69" i="19"/>
  <c r="G70" i="19"/>
  <c r="I70" i="19"/>
  <c r="K70" i="19"/>
  <c r="M70" i="19"/>
  <c r="O70" i="19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AE75" i="19"/>
  <c r="AF75" i="19"/>
  <c r="G13" i="18"/>
  <c r="G9" i="18"/>
  <c r="G8" i="18" s="1"/>
  <c r="I9" i="18"/>
  <c r="I8" i="18" s="1"/>
  <c r="K9" i="18"/>
  <c r="K8" i="18" s="1"/>
  <c r="M9" i="18"/>
  <c r="M8" i="18" s="1"/>
  <c r="O9" i="18"/>
  <c r="O8" i="18" s="1"/>
  <c r="Q9" i="18"/>
  <c r="Q8" i="18" s="1"/>
  <c r="V9" i="18"/>
  <c r="V8" i="18" s="1"/>
  <c r="AE13" i="18"/>
  <c r="AF13" i="18"/>
  <c r="G13" i="17"/>
  <c r="G9" i="17"/>
  <c r="G8" i="17" s="1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AE13" i="17"/>
  <c r="AF13" i="17"/>
  <c r="G53" i="16"/>
  <c r="BA33" i="16"/>
  <c r="BA21" i="16"/>
  <c r="BA16" i="16"/>
  <c r="BA13" i="16"/>
  <c r="BA10" i="16"/>
  <c r="G9" i="16"/>
  <c r="G8" i="16" s="1"/>
  <c r="I9" i="16"/>
  <c r="I8" i="16" s="1"/>
  <c r="K9" i="16"/>
  <c r="K8" i="16" s="1"/>
  <c r="M9" i="16"/>
  <c r="O9" i="16"/>
  <c r="Q9" i="16"/>
  <c r="V9" i="16"/>
  <c r="G12" i="16"/>
  <c r="I12" i="16"/>
  <c r="K12" i="16"/>
  <c r="M12" i="16"/>
  <c r="O12" i="16"/>
  <c r="Q12" i="16"/>
  <c r="V12" i="16"/>
  <c r="G15" i="16"/>
  <c r="I15" i="16"/>
  <c r="K15" i="16"/>
  <c r="M15" i="16"/>
  <c r="O15" i="16"/>
  <c r="O8" i="16" s="1"/>
  <c r="Q15" i="16"/>
  <c r="Q8" i="16" s="1"/>
  <c r="V15" i="16"/>
  <c r="G17" i="16"/>
  <c r="I17" i="16"/>
  <c r="K17" i="16"/>
  <c r="M17" i="16"/>
  <c r="O17" i="16"/>
  <c r="Q17" i="16"/>
  <c r="V17" i="16"/>
  <c r="G20" i="16"/>
  <c r="I20" i="16"/>
  <c r="K20" i="16"/>
  <c r="M20" i="16"/>
  <c r="O20" i="16"/>
  <c r="Q20" i="16"/>
  <c r="V20" i="16"/>
  <c r="V8" i="16" s="1"/>
  <c r="G22" i="16"/>
  <c r="M22" i="16" s="1"/>
  <c r="I22" i="16"/>
  <c r="K22" i="16"/>
  <c r="O22" i="16"/>
  <c r="Q22" i="16"/>
  <c r="V22" i="16"/>
  <c r="G25" i="16"/>
  <c r="M25" i="16" s="1"/>
  <c r="I25" i="16"/>
  <c r="K25" i="16"/>
  <c r="O25" i="16"/>
  <c r="Q25" i="16"/>
  <c r="V25" i="16"/>
  <c r="G29" i="16"/>
  <c r="M29" i="16" s="1"/>
  <c r="I29" i="16"/>
  <c r="K29" i="16"/>
  <c r="O29" i="16"/>
  <c r="Q29" i="16"/>
  <c r="V29" i="16"/>
  <c r="G32" i="16"/>
  <c r="M32" i="16" s="1"/>
  <c r="I32" i="16"/>
  <c r="K32" i="16"/>
  <c r="O32" i="16"/>
  <c r="Q32" i="16"/>
  <c r="V32" i="16"/>
  <c r="G35" i="16"/>
  <c r="I35" i="16"/>
  <c r="K35" i="16"/>
  <c r="M35" i="16"/>
  <c r="O35" i="16"/>
  <c r="Q35" i="16"/>
  <c r="V35" i="16"/>
  <c r="M37" i="16"/>
  <c r="G38" i="16"/>
  <c r="G37" i="16" s="1"/>
  <c r="I38" i="16"/>
  <c r="I37" i="16" s="1"/>
  <c r="K38" i="16"/>
  <c r="K37" i="16" s="1"/>
  <c r="M38" i="16"/>
  <c r="O38" i="16"/>
  <c r="O37" i="16" s="1"/>
  <c r="Q38" i="16"/>
  <c r="Q37" i="16" s="1"/>
  <c r="V38" i="16"/>
  <c r="V37" i="16" s="1"/>
  <c r="G39" i="16"/>
  <c r="I39" i="16"/>
  <c r="K39" i="16"/>
  <c r="M39" i="16"/>
  <c r="O39" i="16"/>
  <c r="Q39" i="16"/>
  <c r="V39" i="16"/>
  <c r="V41" i="16"/>
  <c r="G42" i="16"/>
  <c r="M42" i="16" s="1"/>
  <c r="I42" i="16"/>
  <c r="I41" i="16" s="1"/>
  <c r="K42" i="16"/>
  <c r="O42" i="16"/>
  <c r="Q42" i="16"/>
  <c r="V42" i="16"/>
  <c r="G45" i="16"/>
  <c r="M45" i="16" s="1"/>
  <c r="I45" i="16"/>
  <c r="K45" i="16"/>
  <c r="K41" i="16" s="1"/>
  <c r="O45" i="16"/>
  <c r="Q45" i="16"/>
  <c r="V45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O41" i="16" s="1"/>
  <c r="Q49" i="16"/>
  <c r="Q41" i="16" s="1"/>
  <c r="V49" i="16"/>
  <c r="G50" i="16"/>
  <c r="I50" i="16"/>
  <c r="K50" i="16"/>
  <c r="M50" i="16"/>
  <c r="O50" i="16"/>
  <c r="Q50" i="16"/>
  <c r="V50" i="16"/>
  <c r="AE53" i="16"/>
  <c r="G68" i="15"/>
  <c r="BA54" i="15"/>
  <c r="BA45" i="15"/>
  <c r="BA24" i="15"/>
  <c r="BA22" i="15"/>
  <c r="BA19" i="15"/>
  <c r="BA17" i="15"/>
  <c r="BA13" i="15"/>
  <c r="BA10" i="15"/>
  <c r="Q8" i="15"/>
  <c r="G9" i="15"/>
  <c r="M9" i="15" s="1"/>
  <c r="I9" i="15"/>
  <c r="K9" i="15"/>
  <c r="O9" i="15"/>
  <c r="Q9" i="15"/>
  <c r="V9" i="15"/>
  <c r="G12" i="15"/>
  <c r="M12" i="15" s="1"/>
  <c r="I12" i="15"/>
  <c r="K12" i="15"/>
  <c r="K8" i="15" s="1"/>
  <c r="O12" i="15"/>
  <c r="Q12" i="15"/>
  <c r="V12" i="15"/>
  <c r="G16" i="15"/>
  <c r="M16" i="15" s="1"/>
  <c r="I16" i="15"/>
  <c r="I8" i="15" s="1"/>
  <c r="K16" i="15"/>
  <c r="O16" i="15"/>
  <c r="Q16" i="15"/>
  <c r="V16" i="15"/>
  <c r="G18" i="15"/>
  <c r="M18" i="15" s="1"/>
  <c r="I18" i="15"/>
  <c r="K18" i="15"/>
  <c r="O18" i="15"/>
  <c r="Q18" i="15"/>
  <c r="V18" i="15"/>
  <c r="G21" i="15"/>
  <c r="I21" i="15"/>
  <c r="K21" i="15"/>
  <c r="M21" i="15"/>
  <c r="O21" i="15"/>
  <c r="O8" i="15" s="1"/>
  <c r="Q21" i="15"/>
  <c r="V21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V8" i="15" s="1"/>
  <c r="G31" i="15"/>
  <c r="I31" i="15"/>
  <c r="K31" i="15"/>
  <c r="M31" i="15"/>
  <c r="O31" i="15"/>
  <c r="Q31" i="15"/>
  <c r="V31" i="15"/>
  <c r="G34" i="15"/>
  <c r="I34" i="15"/>
  <c r="K34" i="15"/>
  <c r="M34" i="15"/>
  <c r="O34" i="15"/>
  <c r="Q34" i="15"/>
  <c r="V34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Q41" i="15"/>
  <c r="V41" i="15"/>
  <c r="G44" i="15"/>
  <c r="I44" i="15"/>
  <c r="K44" i="15"/>
  <c r="M44" i="15"/>
  <c r="O44" i="15"/>
  <c r="Q44" i="15"/>
  <c r="V44" i="15"/>
  <c r="G47" i="15"/>
  <c r="I47" i="15"/>
  <c r="K47" i="15"/>
  <c r="M47" i="15"/>
  <c r="O47" i="15"/>
  <c r="Q47" i="15"/>
  <c r="V47" i="15"/>
  <c r="G49" i="15"/>
  <c r="I49" i="15"/>
  <c r="K49" i="15"/>
  <c r="M49" i="15"/>
  <c r="O49" i="15"/>
  <c r="Q49" i="15"/>
  <c r="V49" i="15"/>
  <c r="G52" i="15"/>
  <c r="G51" i="15" s="1"/>
  <c r="I52" i="15"/>
  <c r="I51" i="15" s="1"/>
  <c r="K52" i="15"/>
  <c r="K51" i="15" s="1"/>
  <c r="M52" i="15"/>
  <c r="O52" i="15"/>
  <c r="O51" i="15" s="1"/>
  <c r="Q52" i="15"/>
  <c r="Q51" i="15" s="1"/>
  <c r="V52" i="15"/>
  <c r="V51" i="15" s="1"/>
  <c r="G53" i="15"/>
  <c r="M53" i="15" s="1"/>
  <c r="I53" i="15"/>
  <c r="K53" i="15"/>
  <c r="O53" i="15"/>
  <c r="Q53" i="15"/>
  <c r="V53" i="15"/>
  <c r="G56" i="15"/>
  <c r="O56" i="15"/>
  <c r="Q56" i="15"/>
  <c r="V56" i="15"/>
  <c r="G57" i="15"/>
  <c r="M57" i="15" s="1"/>
  <c r="M56" i="15" s="1"/>
  <c r="I57" i="15"/>
  <c r="I56" i="15" s="1"/>
  <c r="K57" i="15"/>
  <c r="K56" i="15" s="1"/>
  <c r="O57" i="15"/>
  <c r="Q57" i="15"/>
  <c r="V57" i="15"/>
  <c r="G59" i="15"/>
  <c r="G60" i="15"/>
  <c r="I60" i="15"/>
  <c r="I59" i="15" s="1"/>
  <c r="K60" i="15"/>
  <c r="K59" i="15" s="1"/>
  <c r="M60" i="15"/>
  <c r="M59" i="15" s="1"/>
  <c r="O60" i="15"/>
  <c r="O59" i="15" s="1"/>
  <c r="Q60" i="15"/>
  <c r="V60" i="15"/>
  <c r="G62" i="15"/>
  <c r="I62" i="15"/>
  <c r="K62" i="15"/>
  <c r="M62" i="15"/>
  <c r="O62" i="15"/>
  <c r="Q62" i="15"/>
  <c r="V62" i="15"/>
  <c r="V59" i="15" s="1"/>
  <c r="G63" i="15"/>
  <c r="I63" i="15"/>
  <c r="K63" i="15"/>
  <c r="M63" i="15"/>
  <c r="O63" i="15"/>
  <c r="Q63" i="15"/>
  <c r="Q59" i="15" s="1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AE68" i="15"/>
  <c r="AF68" i="15"/>
  <c r="G125" i="14"/>
  <c r="BA114" i="14"/>
  <c r="BA112" i="14"/>
  <c r="BA101" i="14"/>
  <c r="BA55" i="14"/>
  <c r="BA49" i="14"/>
  <c r="BA28" i="14"/>
  <c r="BA20" i="14"/>
  <c r="BA16" i="14"/>
  <c r="BA13" i="14"/>
  <c r="BA10" i="14"/>
  <c r="G9" i="14"/>
  <c r="I9" i="14"/>
  <c r="K9" i="14"/>
  <c r="M9" i="14"/>
  <c r="O9" i="14"/>
  <c r="Q9" i="14"/>
  <c r="V9" i="14"/>
  <c r="V8" i="14" s="1"/>
  <c r="G12" i="14"/>
  <c r="I12" i="14"/>
  <c r="K12" i="14"/>
  <c r="K8" i="14" s="1"/>
  <c r="M12" i="14"/>
  <c r="O12" i="14"/>
  <c r="Q12" i="14"/>
  <c r="V12" i="14"/>
  <c r="G15" i="14"/>
  <c r="M15" i="14" s="1"/>
  <c r="I15" i="14"/>
  <c r="K15" i="14"/>
  <c r="O15" i="14"/>
  <c r="Q15" i="14"/>
  <c r="V15" i="14"/>
  <c r="G19" i="14"/>
  <c r="M19" i="14" s="1"/>
  <c r="I19" i="14"/>
  <c r="K19" i="14"/>
  <c r="O19" i="14"/>
  <c r="O8" i="14" s="1"/>
  <c r="Q19" i="14"/>
  <c r="V19" i="14"/>
  <c r="G21" i="14"/>
  <c r="M21" i="14" s="1"/>
  <c r="I21" i="14"/>
  <c r="I8" i="14" s="1"/>
  <c r="K21" i="14"/>
  <c r="O21" i="14"/>
  <c r="Q21" i="14"/>
  <c r="V21" i="14"/>
  <c r="G25" i="14"/>
  <c r="M25" i="14" s="1"/>
  <c r="I25" i="14"/>
  <c r="K25" i="14"/>
  <c r="O25" i="14"/>
  <c r="Q25" i="14"/>
  <c r="V25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3" i="14"/>
  <c r="I33" i="14"/>
  <c r="K33" i="14"/>
  <c r="M33" i="14"/>
  <c r="O33" i="14"/>
  <c r="Q33" i="14"/>
  <c r="Q8" i="14" s="1"/>
  <c r="V33" i="14"/>
  <c r="G41" i="14"/>
  <c r="I41" i="14"/>
  <c r="K41" i="14"/>
  <c r="M41" i="14"/>
  <c r="O41" i="14"/>
  <c r="Q41" i="14"/>
  <c r="V41" i="14"/>
  <c r="G44" i="14"/>
  <c r="I44" i="14"/>
  <c r="K44" i="14"/>
  <c r="M44" i="14"/>
  <c r="O44" i="14"/>
  <c r="Q44" i="14"/>
  <c r="V44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7" i="14"/>
  <c r="I57" i="14"/>
  <c r="K57" i="14"/>
  <c r="M57" i="14"/>
  <c r="O57" i="14"/>
  <c r="Q57" i="14"/>
  <c r="V57" i="14"/>
  <c r="G64" i="14"/>
  <c r="M64" i="14" s="1"/>
  <c r="I64" i="14"/>
  <c r="K64" i="14"/>
  <c r="O64" i="14"/>
  <c r="Q64" i="14"/>
  <c r="V64" i="14"/>
  <c r="G66" i="14"/>
  <c r="I66" i="14"/>
  <c r="K66" i="14"/>
  <c r="M66" i="14"/>
  <c r="O66" i="14"/>
  <c r="Q66" i="14"/>
  <c r="V66" i="14"/>
  <c r="G68" i="14"/>
  <c r="Q68" i="14"/>
  <c r="G69" i="14"/>
  <c r="M69" i="14" s="1"/>
  <c r="I69" i="14"/>
  <c r="K69" i="14"/>
  <c r="O69" i="14"/>
  <c r="Q69" i="14"/>
  <c r="V69" i="14"/>
  <c r="G72" i="14"/>
  <c r="M72" i="14" s="1"/>
  <c r="I72" i="14"/>
  <c r="K72" i="14"/>
  <c r="K68" i="14" s="1"/>
  <c r="O72" i="14"/>
  <c r="O68" i="14" s="1"/>
  <c r="Q72" i="14"/>
  <c r="V72" i="14"/>
  <c r="G75" i="14"/>
  <c r="M75" i="14" s="1"/>
  <c r="I75" i="14"/>
  <c r="I68" i="14" s="1"/>
  <c r="K75" i="14"/>
  <c r="O75" i="14"/>
  <c r="Q75" i="14"/>
  <c r="V75" i="14"/>
  <c r="G77" i="14"/>
  <c r="M77" i="14" s="1"/>
  <c r="I77" i="14"/>
  <c r="K77" i="14"/>
  <c r="O77" i="14"/>
  <c r="Q77" i="14"/>
  <c r="V77" i="14"/>
  <c r="V68" i="14" s="1"/>
  <c r="G81" i="14"/>
  <c r="I81" i="14"/>
  <c r="K81" i="14"/>
  <c r="M81" i="14"/>
  <c r="O81" i="14"/>
  <c r="Q81" i="14"/>
  <c r="V81" i="14"/>
  <c r="G84" i="14"/>
  <c r="I84" i="14"/>
  <c r="K84" i="14"/>
  <c r="M84" i="14"/>
  <c r="O84" i="14"/>
  <c r="Q84" i="14"/>
  <c r="V84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I89" i="14"/>
  <c r="K89" i="14"/>
  <c r="O89" i="14"/>
  <c r="Q89" i="14"/>
  <c r="V89" i="14"/>
  <c r="G90" i="14"/>
  <c r="M90" i="14" s="1"/>
  <c r="M89" i="14" s="1"/>
  <c r="I90" i="14"/>
  <c r="K90" i="14"/>
  <c r="O90" i="14"/>
  <c r="Q90" i="14"/>
  <c r="V90" i="14"/>
  <c r="G93" i="14"/>
  <c r="I93" i="14"/>
  <c r="I92" i="14" s="1"/>
  <c r="K93" i="14"/>
  <c r="K92" i="14" s="1"/>
  <c r="M93" i="14"/>
  <c r="O93" i="14"/>
  <c r="Q93" i="14"/>
  <c r="V93" i="14"/>
  <c r="G96" i="14"/>
  <c r="I96" i="14"/>
  <c r="K96" i="14"/>
  <c r="M96" i="14"/>
  <c r="O96" i="14"/>
  <c r="Q96" i="14"/>
  <c r="Q92" i="14" s="1"/>
  <c r="V96" i="14"/>
  <c r="V92" i="14" s="1"/>
  <c r="G98" i="14"/>
  <c r="G92" i="14" s="1"/>
  <c r="I98" i="14"/>
  <c r="K98" i="14"/>
  <c r="O98" i="14"/>
  <c r="O92" i="14" s="1"/>
  <c r="Q98" i="14"/>
  <c r="V98" i="14"/>
  <c r="G100" i="14"/>
  <c r="I100" i="14"/>
  <c r="K100" i="14"/>
  <c r="M100" i="14"/>
  <c r="O100" i="14"/>
  <c r="Q100" i="14"/>
  <c r="V100" i="14"/>
  <c r="G102" i="14"/>
  <c r="M102" i="14" s="1"/>
  <c r="I102" i="14"/>
  <c r="K102" i="14"/>
  <c r="O102" i="14"/>
  <c r="Q102" i="14"/>
  <c r="V102" i="14"/>
  <c r="G105" i="14"/>
  <c r="M105" i="14" s="1"/>
  <c r="I105" i="14"/>
  <c r="K105" i="14"/>
  <c r="O105" i="14"/>
  <c r="Q105" i="14"/>
  <c r="V105" i="14"/>
  <c r="G108" i="14"/>
  <c r="I108" i="14"/>
  <c r="K108" i="14"/>
  <c r="M108" i="14"/>
  <c r="O108" i="14"/>
  <c r="Q108" i="14"/>
  <c r="V108" i="14"/>
  <c r="G111" i="14"/>
  <c r="M111" i="14" s="1"/>
  <c r="I111" i="14"/>
  <c r="K111" i="14"/>
  <c r="O111" i="14"/>
  <c r="Q111" i="14"/>
  <c r="V111" i="14"/>
  <c r="G113" i="14"/>
  <c r="I113" i="14"/>
  <c r="K113" i="14"/>
  <c r="M113" i="14"/>
  <c r="O113" i="14"/>
  <c r="Q113" i="14"/>
  <c r="V113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K121" i="14"/>
  <c r="O121" i="14"/>
  <c r="Q121" i="14"/>
  <c r="V121" i="14"/>
  <c r="G122" i="14"/>
  <c r="M122" i="14" s="1"/>
  <c r="M121" i="14" s="1"/>
  <c r="I122" i="14"/>
  <c r="I121" i="14" s="1"/>
  <c r="K122" i="14"/>
  <c r="O122" i="14"/>
  <c r="Q122" i="14"/>
  <c r="V122" i="14"/>
  <c r="AE125" i="14"/>
  <c r="AF125" i="14"/>
  <c r="G326" i="13"/>
  <c r="BA285" i="13"/>
  <c r="BA271" i="13"/>
  <c r="BA55" i="13"/>
  <c r="BA52" i="13"/>
  <c r="BA49" i="13"/>
  <c r="BA18" i="13"/>
  <c r="G8" i="13"/>
  <c r="G9" i="13"/>
  <c r="M9" i="13" s="1"/>
  <c r="I9" i="13"/>
  <c r="I8" i="13" s="1"/>
  <c r="K9" i="13"/>
  <c r="K8" i="13" s="1"/>
  <c r="O9" i="13"/>
  <c r="Q9" i="13"/>
  <c r="V9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O8" i="13" s="1"/>
  <c r="Q14" i="13"/>
  <c r="V14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Q8" i="13" s="1"/>
  <c r="V20" i="13"/>
  <c r="V8" i="13" s="1"/>
  <c r="V22" i="13"/>
  <c r="G23" i="13"/>
  <c r="G22" i="13" s="1"/>
  <c r="I23" i="13"/>
  <c r="I22" i="13" s="1"/>
  <c r="K23" i="13"/>
  <c r="K22" i="13" s="1"/>
  <c r="M23" i="13"/>
  <c r="O23" i="13"/>
  <c r="O22" i="13" s="1"/>
  <c r="Q23" i="13"/>
  <c r="Q22" i="13" s="1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3" i="13"/>
  <c r="G44" i="13"/>
  <c r="M44" i="13" s="1"/>
  <c r="I44" i="13"/>
  <c r="K44" i="13"/>
  <c r="O44" i="13"/>
  <c r="O43" i="13" s="1"/>
  <c r="Q44" i="13"/>
  <c r="Q43" i="13" s="1"/>
  <c r="V44" i="13"/>
  <c r="G48" i="13"/>
  <c r="I48" i="13"/>
  <c r="K48" i="13"/>
  <c r="M48" i="13"/>
  <c r="O48" i="13"/>
  <c r="Q48" i="13"/>
  <c r="V48" i="13"/>
  <c r="G51" i="13"/>
  <c r="I51" i="13"/>
  <c r="K51" i="13"/>
  <c r="M51" i="13"/>
  <c r="O51" i="13"/>
  <c r="Q51" i="13"/>
  <c r="V51" i="13"/>
  <c r="G54" i="13"/>
  <c r="I54" i="13"/>
  <c r="K54" i="13"/>
  <c r="M54" i="13"/>
  <c r="O54" i="13"/>
  <c r="Q54" i="13"/>
  <c r="V54" i="13"/>
  <c r="V43" i="13" s="1"/>
  <c r="G64" i="13"/>
  <c r="I64" i="13"/>
  <c r="K64" i="13"/>
  <c r="M64" i="13"/>
  <c r="O64" i="13"/>
  <c r="Q64" i="13"/>
  <c r="V64" i="13"/>
  <c r="G69" i="13"/>
  <c r="I69" i="13"/>
  <c r="K69" i="13"/>
  <c r="M69" i="13"/>
  <c r="O69" i="13"/>
  <c r="Q69" i="13"/>
  <c r="V69" i="13"/>
  <c r="G74" i="13"/>
  <c r="M74" i="13" s="1"/>
  <c r="I74" i="13"/>
  <c r="I43" i="13" s="1"/>
  <c r="K74" i="13"/>
  <c r="O74" i="13"/>
  <c r="Q74" i="13"/>
  <c r="V74" i="13"/>
  <c r="G93" i="13"/>
  <c r="M93" i="13" s="1"/>
  <c r="I93" i="13"/>
  <c r="K93" i="13"/>
  <c r="O93" i="13"/>
  <c r="Q93" i="13"/>
  <c r="V93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19" i="13"/>
  <c r="I119" i="13"/>
  <c r="K119" i="13"/>
  <c r="M119" i="13"/>
  <c r="O119" i="13"/>
  <c r="Q119" i="13"/>
  <c r="V119" i="13"/>
  <c r="G185" i="13"/>
  <c r="I185" i="13"/>
  <c r="K185" i="13"/>
  <c r="M185" i="13"/>
  <c r="O185" i="13"/>
  <c r="Q185" i="13"/>
  <c r="V185" i="13"/>
  <c r="G191" i="13"/>
  <c r="I191" i="13"/>
  <c r="K191" i="13"/>
  <c r="M191" i="13"/>
  <c r="O191" i="13"/>
  <c r="Q191" i="13"/>
  <c r="V191" i="13"/>
  <c r="G204" i="13"/>
  <c r="M204" i="13" s="1"/>
  <c r="I204" i="13"/>
  <c r="K204" i="13"/>
  <c r="O204" i="13"/>
  <c r="Q204" i="13"/>
  <c r="V204" i="13"/>
  <c r="G215" i="13"/>
  <c r="M215" i="13" s="1"/>
  <c r="I215" i="13"/>
  <c r="K215" i="13"/>
  <c r="O215" i="13"/>
  <c r="Q215" i="13"/>
  <c r="V215" i="13"/>
  <c r="G224" i="13"/>
  <c r="M224" i="13" s="1"/>
  <c r="I224" i="13"/>
  <c r="K224" i="13"/>
  <c r="K43" i="13" s="1"/>
  <c r="O224" i="13"/>
  <c r="Q224" i="13"/>
  <c r="V224" i="13"/>
  <c r="G236" i="13"/>
  <c r="M236" i="13" s="1"/>
  <c r="I236" i="13"/>
  <c r="K236" i="13"/>
  <c r="O236" i="13"/>
  <c r="Q236" i="13"/>
  <c r="V236" i="13"/>
  <c r="G249" i="13"/>
  <c r="I249" i="13"/>
  <c r="K249" i="13"/>
  <c r="M249" i="13"/>
  <c r="O249" i="13"/>
  <c r="Q249" i="13"/>
  <c r="V249" i="13"/>
  <c r="G254" i="13"/>
  <c r="I254" i="13"/>
  <c r="K254" i="13"/>
  <c r="M254" i="13"/>
  <c r="O254" i="13"/>
  <c r="Q254" i="13"/>
  <c r="V254" i="13"/>
  <c r="G256" i="13"/>
  <c r="I256" i="13"/>
  <c r="K256" i="13"/>
  <c r="M256" i="13"/>
  <c r="O256" i="13"/>
  <c r="Q256" i="13"/>
  <c r="V256" i="13"/>
  <c r="G258" i="13"/>
  <c r="I258" i="13"/>
  <c r="K258" i="13"/>
  <c r="M258" i="13"/>
  <c r="O258" i="13"/>
  <c r="Q258" i="13"/>
  <c r="V258" i="13"/>
  <c r="G260" i="13"/>
  <c r="I260" i="13"/>
  <c r="K260" i="13"/>
  <c r="M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M264" i="13" s="1"/>
  <c r="I264" i="13"/>
  <c r="K264" i="13"/>
  <c r="O264" i="13"/>
  <c r="Q264" i="13"/>
  <c r="V264" i="13"/>
  <c r="G266" i="13"/>
  <c r="I266" i="13"/>
  <c r="K266" i="13"/>
  <c r="M266" i="13"/>
  <c r="O266" i="13"/>
  <c r="Q266" i="13"/>
  <c r="V266" i="13"/>
  <c r="G267" i="13"/>
  <c r="I267" i="13"/>
  <c r="K267" i="13"/>
  <c r="M267" i="13"/>
  <c r="O267" i="13"/>
  <c r="Q267" i="13"/>
  <c r="V267" i="13"/>
  <c r="G269" i="13"/>
  <c r="I269" i="13"/>
  <c r="K269" i="13"/>
  <c r="M269" i="13"/>
  <c r="O269" i="13"/>
  <c r="Q269" i="13"/>
  <c r="G270" i="13"/>
  <c r="I270" i="13"/>
  <c r="K270" i="13"/>
  <c r="M270" i="13"/>
  <c r="O270" i="13"/>
  <c r="Q270" i="13"/>
  <c r="V270" i="13"/>
  <c r="V269" i="13" s="1"/>
  <c r="G273" i="13"/>
  <c r="I273" i="13"/>
  <c r="K273" i="13"/>
  <c r="M273" i="13"/>
  <c r="O273" i="13"/>
  <c r="Q273" i="13"/>
  <c r="V273" i="13"/>
  <c r="G275" i="13"/>
  <c r="O275" i="13"/>
  <c r="G276" i="13"/>
  <c r="M276" i="13" s="1"/>
  <c r="M275" i="13" s="1"/>
  <c r="I276" i="13"/>
  <c r="I275" i="13" s="1"/>
  <c r="K276" i="13"/>
  <c r="K275" i="13" s="1"/>
  <c r="O276" i="13"/>
  <c r="Q276" i="13"/>
  <c r="Q275" i="13" s="1"/>
  <c r="V276" i="13"/>
  <c r="V275" i="13" s="1"/>
  <c r="G278" i="13"/>
  <c r="M278" i="13" s="1"/>
  <c r="I278" i="13"/>
  <c r="K278" i="13"/>
  <c r="O278" i="13"/>
  <c r="Q278" i="13"/>
  <c r="V278" i="13"/>
  <c r="G281" i="13"/>
  <c r="Q281" i="13"/>
  <c r="V281" i="13"/>
  <c r="G282" i="13"/>
  <c r="I282" i="13"/>
  <c r="I281" i="13" s="1"/>
  <c r="K282" i="13"/>
  <c r="K281" i="13" s="1"/>
  <c r="M282" i="13"/>
  <c r="M281" i="13" s="1"/>
  <c r="O282" i="13"/>
  <c r="O281" i="13" s="1"/>
  <c r="Q282" i="13"/>
  <c r="V282" i="13"/>
  <c r="I283" i="13"/>
  <c r="K283" i="13"/>
  <c r="G284" i="13"/>
  <c r="G283" i="13" s="1"/>
  <c r="I284" i="13"/>
  <c r="K284" i="13"/>
  <c r="M284" i="13"/>
  <c r="M283" i="13" s="1"/>
  <c r="O284" i="13"/>
  <c r="O283" i="13" s="1"/>
  <c r="Q284" i="13"/>
  <c r="Q283" i="13" s="1"/>
  <c r="V284" i="13"/>
  <c r="V283" i="13" s="1"/>
  <c r="G287" i="13"/>
  <c r="I287" i="13"/>
  <c r="K287" i="13"/>
  <c r="M287" i="13"/>
  <c r="O287" i="13"/>
  <c r="Q287" i="13"/>
  <c r="V287" i="13"/>
  <c r="K289" i="13"/>
  <c r="O289" i="13"/>
  <c r="Q289" i="13"/>
  <c r="V289" i="13"/>
  <c r="G290" i="13"/>
  <c r="M290" i="13" s="1"/>
  <c r="M289" i="13" s="1"/>
  <c r="I290" i="13"/>
  <c r="I289" i="13" s="1"/>
  <c r="K290" i="13"/>
  <c r="O290" i="13"/>
  <c r="Q290" i="13"/>
  <c r="V290" i="13"/>
  <c r="G321" i="13"/>
  <c r="O321" i="13"/>
  <c r="Q321" i="13"/>
  <c r="V321" i="13"/>
  <c r="G322" i="13"/>
  <c r="I322" i="13"/>
  <c r="I321" i="13" s="1"/>
  <c r="K322" i="13"/>
  <c r="K321" i="13" s="1"/>
  <c r="M322" i="13"/>
  <c r="M321" i="13" s="1"/>
  <c r="O322" i="13"/>
  <c r="Q322" i="13"/>
  <c r="V322" i="13"/>
  <c r="G323" i="13"/>
  <c r="I323" i="13"/>
  <c r="K323" i="13"/>
  <c r="V323" i="13"/>
  <c r="G324" i="13"/>
  <c r="I324" i="13"/>
  <c r="K324" i="13"/>
  <c r="M324" i="13"/>
  <c r="M323" i="13" s="1"/>
  <c r="O324" i="13"/>
  <c r="O323" i="13" s="1"/>
  <c r="Q324" i="13"/>
  <c r="Q323" i="13" s="1"/>
  <c r="V324" i="13"/>
  <c r="AE326" i="13"/>
  <c r="G29" i="12"/>
  <c r="BA20" i="12"/>
  <c r="BA18" i="12"/>
  <c r="BA14" i="12"/>
  <c r="BA11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G10" i="12"/>
  <c r="I10" i="12"/>
  <c r="K10" i="12"/>
  <c r="M10" i="12"/>
  <c r="O10" i="12"/>
  <c r="Q10" i="12"/>
  <c r="Q8" i="12" s="1"/>
  <c r="V10" i="12"/>
  <c r="G12" i="12"/>
  <c r="I12" i="12"/>
  <c r="K12" i="12"/>
  <c r="M12" i="12"/>
  <c r="O12" i="12"/>
  <c r="Q12" i="12"/>
  <c r="V12" i="12"/>
  <c r="V8" i="12" s="1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5" i="12"/>
  <c r="I25" i="12"/>
  <c r="I24" i="12" s="1"/>
  <c r="K25" i="12"/>
  <c r="K24" i="12" s="1"/>
  <c r="M25" i="12"/>
  <c r="O25" i="12"/>
  <c r="O24" i="12" s="1"/>
  <c r="Q25" i="12"/>
  <c r="Q24" i="12" s="1"/>
  <c r="V25" i="12"/>
  <c r="V24" i="12" s="1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AE29" i="12"/>
  <c r="AF29" i="12"/>
  <c r="I20" i="1"/>
  <c r="I19" i="1"/>
  <c r="I18" i="1"/>
  <c r="I17" i="1"/>
  <c r="I16" i="1"/>
  <c r="I89" i="1"/>
  <c r="J85" i="1" s="1"/>
  <c r="F52" i="1"/>
  <c r="G23" i="1" s="1"/>
  <c r="G52" i="1"/>
  <c r="G25" i="1" s="1"/>
  <c r="A25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2" i="1" s="1"/>
  <c r="J28" i="1"/>
  <c r="J26" i="1"/>
  <c r="G38" i="1"/>
  <c r="F38" i="1"/>
  <c r="J23" i="1"/>
  <c r="J24" i="1"/>
  <c r="J25" i="1"/>
  <c r="J27" i="1"/>
  <c r="E24" i="1"/>
  <c r="E26" i="1"/>
  <c r="J78" i="1" l="1"/>
  <c r="J79" i="1"/>
  <c r="J80" i="1"/>
  <c r="J71" i="1"/>
  <c r="J81" i="1"/>
  <c r="J72" i="1"/>
  <c r="J74" i="1"/>
  <c r="J87" i="1"/>
  <c r="J88" i="1"/>
  <c r="J73" i="1"/>
  <c r="J86" i="1"/>
  <c r="J84" i="1"/>
  <c r="J77" i="1"/>
  <c r="J82" i="1"/>
  <c r="J75" i="1"/>
  <c r="J83" i="1"/>
  <c r="J76" i="1"/>
  <c r="G26" i="1"/>
  <c r="A26" i="1"/>
  <c r="A23" i="1"/>
  <c r="G28" i="1"/>
  <c r="M48" i="19"/>
  <c r="M8" i="19"/>
  <c r="M54" i="19"/>
  <c r="G8" i="19"/>
  <c r="M8" i="16"/>
  <c r="M41" i="16"/>
  <c r="AF53" i="16"/>
  <c r="G41" i="16"/>
  <c r="M8" i="15"/>
  <c r="M51" i="15"/>
  <c r="G8" i="15"/>
  <c r="M68" i="14"/>
  <c r="M8" i="14"/>
  <c r="M98" i="14"/>
  <c r="M92" i="14" s="1"/>
  <c r="G8" i="14"/>
  <c r="G121" i="14"/>
  <c r="G89" i="14"/>
  <c r="M8" i="13"/>
  <c r="M43" i="13"/>
  <c r="M22" i="13"/>
  <c r="G289" i="13"/>
  <c r="AF326" i="13"/>
  <c r="M24" i="12"/>
  <c r="G24" i="12"/>
  <c r="I21" i="1"/>
  <c r="J47" i="1"/>
  <c r="J51" i="1"/>
  <c r="J39" i="1"/>
  <c r="J52" i="1" s="1"/>
  <c r="J44" i="1"/>
  <c r="J41" i="1"/>
  <c r="J49" i="1"/>
  <c r="J48" i="1"/>
  <c r="J42" i="1"/>
  <c r="J46" i="1"/>
  <c r="J50" i="1"/>
  <c r="J45" i="1"/>
  <c r="J43" i="1"/>
  <c r="H52" i="1"/>
  <c r="J89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FE3AEC86-6D96-43E9-9823-777EA73A15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A28D67-AB20-43FB-93E6-66DD8C854E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2327962B-E4A3-4057-93A8-2AC480B3E0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606E4C-200B-4EF5-AA39-3272441D50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B157CEDF-AD4F-41C0-89F5-574BC3AD0D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EA7D9D-10ED-4D08-948C-154E505024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BCA0E08B-A9B7-462B-9A96-DB7232E672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4F4C64-1E62-4CB6-8BFA-C8540ED63E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65A129AA-F814-4A9F-ACF7-7F5DB8A8D9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875941-1A90-4330-A50F-777832DEA8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E5D34792-F4EB-48AC-B4B2-0CD7646407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9D4057-F0FF-46EF-A2A9-B09FB74F10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79C47A9D-270C-4466-8CA5-D28CF093B0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92003C3-F7CA-401D-AE62-9DE93CC6A1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F60AE762-2870-410B-9847-1BF99853FA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ABC924-F216-4867-B9F1-F68A00A7A8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<sst xmlns="http://schemas.openxmlformats.org/spreadsheetml/2006/main" count="3041" uniqueCount="734">
  <si>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</si>
  <si>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</si>
  <si>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</si>
  <si>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</si>
  <si>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</si>
  <si>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</si>
  <si>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</si>
  <si>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</si>
  <si>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</si>
  <si>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</si>
  <si>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</si>
  <si>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</si>
  <si>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</si>
  <si>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</si>
  <si>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</si>
  <si>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</si>
  <si>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</si>
  <si>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</si>
  <si>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</si>
  <si>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</si>
  <si>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</si>
  <si>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</si>
  <si>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</si>
  <si>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</si>
  <si>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</si>
  <si>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</si>
  <si>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</si>
  <si>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</si>
  <si>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</si>
  <si>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</si>
  <si>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</si>
  <si>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</si>
  <si>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</si>
  <si>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</si>
  <si>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</si>
  <si>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</si>
  <si>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</si>
  <si>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</si>
  <si>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</si>
  <si>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</si>
  <si>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</si>
  <si>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</si>
  <si>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</si>
  <si>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Sinc s.r.o.</t>
  </si>
  <si>
    <t>230402</t>
  </si>
  <si>
    <t>Demolice objektů p.č. st. 1100 a st. 10070,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</si>
  <si>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</si>
  <si>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</si>
  <si>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</si>
  <si>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</si>
  <si>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</si>
  <si>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</si>
  <si>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Průmyslová 560</t>
  </si>
  <si>
    <t>Pardubice-Pardubičky</t>
  </si>
  <si>
    <t>53003</t>
  </si>
  <si>
    <t>28814878</t>
  </si>
  <si>
    <t>CZ28814878</t>
  </si>
  <si>
    <t>Stavba</t>
  </si>
  <si>
    <t>Stavební objekt</t>
  </si>
  <si>
    <t>01</t>
  </si>
  <si>
    <t>SO-001 Ostatní a vedlejší náklady</t>
  </si>
  <si>
    <t>1</t>
  </si>
  <si>
    <t xml:space="preserve"> Ostatní a vedlejší náklady</t>
  </si>
  <si>
    <t>SO 01 Dětský domov</t>
  </si>
  <si>
    <t>Demolice SO 01 Dětský domov</t>
  </si>
  <si>
    <t>2</t>
  </si>
  <si>
    <t>Demontáž vodovodní  přípojky</t>
  </si>
  <si>
    <t>3</t>
  </si>
  <si>
    <t>Demontáž  kanalizační přípojky</t>
  </si>
  <si>
    <t>4</t>
  </si>
  <si>
    <t>Demontáž teplovodního potrubí</t>
  </si>
  <si>
    <t>5</t>
  </si>
  <si>
    <t>Ukončení metalického kabelu v majetku Cetin a.s.</t>
  </si>
  <si>
    <t>6</t>
  </si>
  <si>
    <t xml:space="preserve">Přeložení zařízení distribuční soustavy v majetku </t>
  </si>
  <si>
    <t>SO 02 Garáže</t>
  </si>
  <si>
    <t>Demolice SO 02 Garáže</t>
  </si>
  <si>
    <t>Celkem za stavbu</t>
  </si>
  <si>
    <t>CZK</t>
  </si>
  <si>
    <t>#POPS</t>
  </si>
  <si>
    <t>Popis stavby: 230402 - Demolice objektů p.č. st. 1100 a st. 10070,</t>
  </si>
  <si>
    <t>#POPO</t>
  </si>
  <si>
    <t>Popis objektu: 01 - SO-001 Ostatní a vedlejší náklady</t>
  </si>
  <si>
    <t>#POPR</t>
  </si>
  <si>
    <t>Popis rozpočtu: 1 -  Ostatní a vedlejší náklady</t>
  </si>
  <si>
    <t>Popis objektu: 1 - SO 01 Dětský domov</t>
  </si>
  <si>
    <t>Popis rozpočtu: 1 - Demolice SO 01 Dětský domov</t>
  </si>
  <si>
    <t>Popis rozpočtu: 2 - Demontáž vodovodní  přípojky</t>
  </si>
  <si>
    <t>Popis rozpočtu: 3 - Demontáž  kanalizační přípojky</t>
  </si>
  <si>
    <t>Popis rozpočtu: 4 - Demontáž teplovodního potrubí</t>
  </si>
  <si>
    <t>Popis rozpočtu: 5 - Ukončení metalického kabelu v majetku Cetin a.s.</t>
  </si>
  <si>
    <t xml:space="preserve">Popis rozpočtu: 6 - Přeložení zařízení distribuční soustavy v majetku </t>
  </si>
  <si>
    <t>Popis objektu: 2 - SO 02 Garáže</t>
  </si>
  <si>
    <t>Popis rozpočtu: 1 - Demolice SO 02 Garáže</t>
  </si>
  <si>
    <t>Rekapitulace dílů</t>
  </si>
  <si>
    <t>Typ dílu</t>
  </si>
  <si>
    <t>Zemní práce</t>
  </si>
  <si>
    <t>Komunikace</t>
  </si>
  <si>
    <t>801</t>
  </si>
  <si>
    <t>Vodovod vnější</t>
  </si>
  <si>
    <t>89</t>
  </si>
  <si>
    <t>Ostatní konstrukce na trubním vedení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</si>
  <si>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</si>
  <si>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</si>
  <si>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</si>
  <si>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</si>
  <si>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</si>
  <si>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</si>
  <si>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</si>
  <si>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</si>
  <si>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</si>
  <si>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VN</t>
  </si>
  <si>
    <t>712</t>
  </si>
  <si>
    <t>Povlakové krytiny</t>
  </si>
  <si>
    <t>720</t>
  </si>
  <si>
    <t>Zdravotechnická instalace</t>
  </si>
  <si>
    <t>762</t>
  </si>
  <si>
    <t>Konstrukce tesařské</t>
  </si>
  <si>
    <t>765</t>
  </si>
  <si>
    <t>Krytiny tvrdé</t>
  </si>
  <si>
    <t>775</t>
  </si>
  <si>
    <t>Podlahy vlysové a parketové</t>
  </si>
  <si>
    <t>M21</t>
  </si>
  <si>
    <t>Elektromontáže</t>
  </si>
  <si>
    <t>M210</t>
  </si>
  <si>
    <t>Elektroinstalace-demontáže</t>
  </si>
  <si>
    <t>M22</t>
  </si>
  <si>
    <t>Montáž sdělovací a zabezp. techniky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</si>
  <si>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</si>
  <si>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</si>
  <si>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</si>
  <si>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</si>
  <si>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</si>
  <si>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</si>
  <si>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</si>
  <si>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</si>
  <si>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</si>
  <si>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</si>
  <si>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</si>
  <si>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</si>
  <si>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</si>
  <si>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</si>
  <si>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</si>
  <si>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</si>
  <si>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</si>
  <si>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</si>
  <si>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</si>
  <si>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</si>
  <si>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</si>
  <si>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</si>
  <si>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</si>
  <si>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</si>
  <si>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</si>
  <si>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</si>
  <si>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</si>
  <si>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</si>
  <si>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</si>
  <si>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0051136T</t>
  </si>
  <si>
    <t>Geodetické vytyčení včetně vytyčovacího náčrtu a zápisu o předání vytyčených bodů</t>
  </si>
  <si>
    <t>Soubor</t>
  </si>
  <si>
    <t>Vlastní</t>
  </si>
  <si>
    <t>Indiv</t>
  </si>
  <si>
    <t>Práce</t>
  </si>
  <si>
    <t>Běžná</t>
  </si>
  <si>
    <t>POL1_1</t>
  </si>
  <si>
    <t>005111022T</t>
  </si>
  <si>
    <t>Ochrana stávajících sítí, vedení a zařízení před poškozením</t>
  </si>
  <si>
    <t>Zaměření a vytýčení stávajících inženýrských sítí v místě stavby z hlediska jejich ochrany při provádění stavby.</t>
  </si>
  <si>
    <t>POP</t>
  </si>
  <si>
    <t>0052358T</t>
  </si>
  <si>
    <t>Přítomnost statika po dobu bourání nosných konstrukcí</t>
  </si>
  <si>
    <t>005211080R</t>
  </si>
  <si>
    <t xml:space="preserve">Bezpečnostní a hygienická opatření na staveništi </t>
  </si>
  <si>
    <t>RTS 25/ I</t>
  </si>
  <si>
    <t>VRN</t>
  </si>
  <si>
    <t>POL99_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</si>
  <si>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</si>
  <si>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</si>
  <si>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</si>
  <si>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</si>
  <si>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</si>
  <si>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</si>
  <si>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</si>
  <si>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</si>
  <si>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</si>
  <si>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</si>
  <si>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005261012T</t>
  </si>
  <si>
    <t xml:space="preserve">Náklady spojené s pojištěním odpovědnosti za škodu jak je uvedeno v návrhu smlouvy o dílo </t>
  </si>
  <si>
    <t>005281025T</t>
  </si>
  <si>
    <t xml:space="preserve">Dodávka a montáž informační tabule dle podkladu objednatele, rozměr 800 x 1 000 mm </t>
  </si>
  <si>
    <t xml:space="preserve">ks    </t>
  </si>
  <si>
    <t>005281026</t>
  </si>
  <si>
    <t>Rozbor stavebních odpadů uložených na skládku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</si>
  <si>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</si>
  <si>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</si>
  <si>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</si>
  <si>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</si>
  <si>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</si>
  <si>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</si>
  <si>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</si>
  <si>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</si>
  <si>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162301101R00</t>
  </si>
  <si>
    <t>Vodorovné přemístění výkopku z horniny 1 až 4, na vzdálenost přes 50  do 500 m</t>
  </si>
  <si>
    <t>m3</t>
  </si>
  <si>
    <t>800-1</t>
  </si>
  <si>
    <t>RTS 23/ I</t>
  </si>
  <si>
    <t>po suchu, bez naložení výkopku, avšak se složením bez rozhrnutí, zpáteční cesta vozidla.</t>
  </si>
  <si>
    <t>SPI</t>
  </si>
  <si>
    <t>terénní úpravy po odstraněné dlažbě : (400+125)*0,05</t>
  </si>
  <si>
    <t>VV</t>
  </si>
  <si>
    <t>167101101R00</t>
  </si>
  <si>
    <t>Nakládání, skládání, překládání neulehlého výkopku nakládání výkopku  do 100 m3, z horniny 1 až 4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</si>
  <si>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</si>
  <si>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</si>
  <si>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</si>
  <si>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</si>
  <si>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</si>
  <si>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>0,4*68,75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</si>
  <si>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</si>
  <si>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</si>
  <si>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</si>
  <si>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terénní úpravy po odstraněné dlažbě : (400+125)</t>
  </si>
  <si>
    <t>00572400R</t>
  </si>
  <si>
    <t>směs travní parková, pro běžnou zátěž</t>
  </si>
  <si>
    <t>kg</t>
  </si>
  <si>
    <t>SPCM</t>
  </si>
  <si>
    <t>Specifikace</t>
  </si>
  <si>
    <t>POL3_1</t>
  </si>
  <si>
    <t>525*0,05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</si>
  <si>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</si>
  <si>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</si>
  <si>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822-1</t>
  </si>
  <si>
    <t>s přemístěním hmot na skládku na vzdálenost do 3 m nebo s naložením na dopravní prostředek</t>
  </si>
  <si>
    <t>113106231R00</t>
  </si>
  <si>
    <t>Rozebrání vozovek a ploch s jakoukoliv výplní spár   v jakékoliv ploše, ze zámkové dlažky, kladených do lože z kameniva</t>
  </si>
  <si>
    <t>113106241R00</t>
  </si>
  <si>
    <t>Rozebrání vozovek a ploch s jakoukoliv výplní spár   v jakékoliv ploše, ze silničních panelů jakýchkoliv rozměrů, kladených do jakéhokoliv lože a se spárami zalitými živicí nebo cementovou maltou</t>
  </si>
  <si>
    <t>provizorium po dobu výstavby : 4,5*9</t>
  </si>
  <si>
    <t>584121111RT3</t>
  </si>
  <si>
    <t>Osazení silničních panelů včetně dodávky panelu silníčních železobetonových   délky 3000 mm, šířky 1500 mm, výšky 150 mm</t>
  </si>
  <si>
    <t>ze železového betonu, s provedením podkladu z kameniva těženého do tl. 4 cm</t>
  </si>
  <si>
    <t>979990118T00</t>
  </si>
  <si>
    <t>Recyklovatelný materiál zůstává v majetku zadavatele</t>
  </si>
  <si>
    <t xml:space="preserve">t     </t>
  </si>
  <si>
    <t>POL1_3</t>
  </si>
  <si>
    <t>žulové kostky</t>
  </si>
  <si>
    <t>dlažební kostky : 80</t>
  </si>
  <si>
    <t>979999981R00</t>
  </si>
  <si>
    <t>Poplatek za recyklaci, betonu, kusovost do 1600 cm2, skupina 17 01 01 z Katalogu odpadů</t>
  </si>
  <si>
    <t>t</t>
  </si>
  <si>
    <t>801-3</t>
  </si>
  <si>
    <t>124,649-80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</si>
  <si>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</si>
  <si>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</si>
  <si>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</si>
  <si>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</si>
  <si>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</si>
  <si>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</si>
  <si>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979093111R00</t>
  </si>
  <si>
    <t>Uložení suti na skládku bez zhutnění</t>
  </si>
  <si>
    <t>800-6</t>
  </si>
  <si>
    <t>s hrubým urovnáním,</t>
  </si>
  <si>
    <t>961044111R00</t>
  </si>
  <si>
    <t>Bourání základů z betonu prostého</t>
  </si>
  <si>
    <t>nebo vybourání otvorů průřezové plochy přes 4 m2 v základech,</t>
  </si>
  <si>
    <t>D 1.0-1.6 : 0,5*0,68*14,95</t>
  </si>
  <si>
    <t>0,9*0,68*244,29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</si>
  <si>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</si>
  <si>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</si>
  <si>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</si>
  <si>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D 1.0-1.6 : 531,52</t>
  </si>
  <si>
    <t>962031116R00</t>
  </si>
  <si>
    <t>Bourání příček z cihel pálených plných, tloušťky 140 mm</t>
  </si>
  <si>
    <t>D 1.0-1.6 : 102,07</t>
  </si>
  <si>
    <t>962032432R00</t>
  </si>
  <si>
    <t>Bourání zdiva nadzákladového z dutých cihel nebo tvárnic pálených nebo nepálených,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</si>
  <si>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</si>
  <si>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D 1.0-1.6 CPP 300 : 64,42</t>
  </si>
  <si>
    <t>CPP 400 : 125,49</t>
  </si>
  <si>
    <t>CPP 450 : 96,98</t>
  </si>
  <si>
    <t>CPP 550 : 365,16</t>
  </si>
  <si>
    <t>CPP 600 : 144,02</t>
  </si>
  <si>
    <t>CPP 650 : 250,30</t>
  </si>
  <si>
    <t>CPP 750 : 6,44</t>
  </si>
  <si>
    <t>CPP 900 : 213,16</t>
  </si>
  <si>
    <t>963023712R00</t>
  </si>
  <si>
    <t>Vybourání schodišťových stupňů ze zdi cihelné, oboustranně</t>
  </si>
  <si>
    <t>m</t>
  </si>
  <si>
    <t>oblých, rovných nebo kosých,</t>
  </si>
  <si>
    <t>1,6*6</t>
  </si>
  <si>
    <t>18*1</t>
  </si>
  <si>
    <t>8*1,65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</si>
  <si>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</si>
  <si>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</si>
  <si>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</si>
  <si>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podlaha zemi 1PP a 1NP: : 126*0,25</t>
  </si>
  <si>
    <t>podlaha mezi 1NP a 2NP: : 620*0,25</t>
  </si>
  <si>
    <t>podlah mezi 2NP a 3NP: : 253*0,25</t>
  </si>
  <si>
    <t>963031434R00</t>
  </si>
  <si>
    <t>Bourání cihelných kleneb na jakoukoliv maltu vápenou nebo vápenocementovou, tloušťky do 300 mm</t>
  </si>
  <si>
    <t>POL1_</t>
  </si>
  <si>
    <t>Začátek provozního součtu</t>
  </si>
  <si>
    <t xml:space="preserve">  001 : 38,67</t>
  </si>
  <si>
    <t xml:space="preserve">  002 : 11,16</t>
  </si>
  <si>
    <t xml:space="preserve">  003 : 77,42</t>
  </si>
  <si>
    <t xml:space="preserve">  004 : 32,2</t>
  </si>
  <si>
    <t xml:space="preserve">  005 : 46,58</t>
  </si>
  <si>
    <t xml:space="preserve">  006 : 46,58</t>
  </si>
  <si>
    <t xml:space="preserve">  007 : 46,85</t>
  </si>
  <si>
    <t xml:space="preserve">  008 : 45,73</t>
  </si>
  <si>
    <t xml:space="preserve">  009 : 16,58</t>
  </si>
  <si>
    <t xml:space="preserve">  010 : 12,62</t>
  </si>
  <si>
    <t xml:space="preserve">  011 : 33,13</t>
  </si>
  <si>
    <t xml:space="preserve">  012 : 38,87</t>
  </si>
  <si>
    <t xml:space="preserve">  013 : 22,03</t>
  </si>
  <si>
    <t xml:space="preserve">  Mezisoučet</t>
  </si>
  <si>
    <t>Konec provozního součtu</t>
  </si>
  <si>
    <t>468,42</t>
  </si>
  <si>
    <t>965043441R00</t>
  </si>
  <si>
    <t>Bourání podkladů pod dlažby nebo litých celistvých dlažeb a mazanin  betonových s potěrem nebo teracem, tloušťky do 150 mm, plochy přes 4 m2</t>
  </si>
  <si>
    <t xml:space="preserve">  001 CHODBA : 38,67</t>
  </si>
  <si>
    <t xml:space="preserve">  002 SCHODIŠTĚ : 11,16</t>
  </si>
  <si>
    <t xml:space="preserve">  003 SKLEP : 77,42</t>
  </si>
  <si>
    <t xml:space="preserve">  004 SKLEP : 32,20</t>
  </si>
  <si>
    <t xml:space="preserve">  005 SKLEP : 46,58</t>
  </si>
  <si>
    <t xml:space="preserve">  006 SKLEP : 46,58</t>
  </si>
  <si>
    <t xml:space="preserve">  007 SKLEP : 46,85</t>
  </si>
  <si>
    <t xml:space="preserve">  008 SKLEP : 45,73</t>
  </si>
  <si>
    <t xml:space="preserve">  009 CHODBA : 16,58</t>
  </si>
  <si>
    <t xml:space="preserve">  010 SKLEP : 12,62</t>
  </si>
  <si>
    <t xml:space="preserve">  011 SKLEP : 33,13</t>
  </si>
  <si>
    <t xml:space="preserve">  012 SKLEP : 38,87</t>
  </si>
  <si>
    <t xml:space="preserve">  013 GARÁŽ : 22,03</t>
  </si>
  <si>
    <t>468,42*0,2</t>
  </si>
  <si>
    <t>965082923R00</t>
  </si>
  <si>
    <t>Odstranění násypu pod podlahami a ochranného na střechách tloušťky do 100 mm, plochy přes 2 m2</t>
  </si>
  <si>
    <t>mezi 1PP a 1NP : 100*0,1</t>
  </si>
  <si>
    <t>mezi 1NP a 2NP : 430*0,1</t>
  </si>
  <si>
    <t>mezi 2NP a 3NP : 138*0,1</t>
  </si>
  <si>
    <t>965042141RT2</t>
  </si>
  <si>
    <t>Bourání podkladů pod dlažby nebo litých celistvých dlažeb a mazanin  betonových nebo z litého asfaltu, tloušťky do 100 mm, plochy přes 4 m2</t>
  </si>
  <si>
    <t>mezi 1PP a 1NP : (408+100)*0,1</t>
  </si>
  <si>
    <t>965081713R00</t>
  </si>
  <si>
    <t>Bourání podlah z keramických dlaždic, tloušťky do 10 mm, plochy přes 1 m2</t>
  </si>
  <si>
    <t>bez podkladního lože, s jakoukoliv výplní spár</t>
  </si>
  <si>
    <t>101 ZÁDVEŘÍ : 2,96</t>
  </si>
  <si>
    <t>102 SCHODIŠTĚ : 7,48</t>
  </si>
  <si>
    <t>103 KANCELÁŘ : 19,93</t>
  </si>
  <si>
    <t>104 HERNA : 30,58</t>
  </si>
  <si>
    <t>105 HERNA : 49,94</t>
  </si>
  <si>
    <t>106 CHODBA : 38,67</t>
  </si>
  <si>
    <t>107 HERNA : 35,77</t>
  </si>
  <si>
    <t>108 KANCELÁŘ : 8,71</t>
  </si>
  <si>
    <t>109 JÍDELNA : 77,18</t>
  </si>
  <si>
    <t>110 LOŽNICE : 20,71</t>
  </si>
  <si>
    <t>111 HERNA : 29,98</t>
  </si>
  <si>
    <t>112 LOŽNICE : 17,53</t>
  </si>
  <si>
    <t>113 LOŽNICE : 14,06</t>
  </si>
  <si>
    <t>114 ŠATNA : 16,56</t>
  </si>
  <si>
    <t>115 WC CHLAPCI : 13,8</t>
  </si>
  <si>
    <t>116 MEZIPODESTA : 3,9</t>
  </si>
  <si>
    <t>117 CHODBA : 3,4</t>
  </si>
  <si>
    <t>118 CHODBA : 10,89</t>
  </si>
  <si>
    <t>119 CHODBA : 5,04</t>
  </si>
  <si>
    <t>120 CHODBA : 13,65</t>
  </si>
  <si>
    <t>121 PŘEDÍŇ : 3,94</t>
  </si>
  <si>
    <t>122 SPRCHA : 2,59</t>
  </si>
  <si>
    <t>123 WC : 0,99</t>
  </si>
  <si>
    <t>124 ŠATNA KUCHAŘEK : 7,73</t>
  </si>
  <si>
    <t>125 WC DÍVKY : 12,18</t>
  </si>
  <si>
    <t>126 ŠATNA : 5,98</t>
  </si>
  <si>
    <t>127 PŘEDSÍŇ : 5,52</t>
  </si>
  <si>
    <t>128 SPRCHA : 2,71</t>
  </si>
  <si>
    <t>129 WC : 2,53</t>
  </si>
  <si>
    <t>130 VYCHOVATELKY : 15,63</t>
  </si>
  <si>
    <t>131 SKLAD : 9,44</t>
  </si>
  <si>
    <t>133 UMÝVÁRNA DÍVKY : 17</t>
  </si>
  <si>
    <t>201 CHODBA : 38,87</t>
  </si>
  <si>
    <t>202 SKLAD : 12,05</t>
  </si>
  <si>
    <t>203 SKLAD : 4,95</t>
  </si>
  <si>
    <t>204 DÍLNA - KREJČÍ : 17,16</t>
  </si>
  <si>
    <t>205 PŘEDSÍŇ : 4,2</t>
  </si>
  <si>
    <t>206 VSTUP NA PŮDU : 5,85</t>
  </si>
  <si>
    <t>207 IZOLACE : 15,09</t>
  </si>
  <si>
    <t>208 LOŽNICE : 33,41</t>
  </si>
  <si>
    <t>209 LOŽNICE : 16,62</t>
  </si>
  <si>
    <t>210 LOŽNICE : 16,3</t>
  </si>
  <si>
    <t>211 LOŽNICE : 17,56</t>
  </si>
  <si>
    <t>212 LOŽNICE : 16,93</t>
  </si>
  <si>
    <t>213 LOŽNICE : 17,56</t>
  </si>
  <si>
    <t>214 LOŽNICE : 16,62</t>
  </si>
  <si>
    <t>215 LOŽNICE : 18,37</t>
  </si>
  <si>
    <t>216 Místnost : 32,21</t>
  </si>
  <si>
    <t>217 CHODBA : 3,86</t>
  </si>
  <si>
    <t>218 IZOLACE : 10,57</t>
  </si>
  <si>
    <t>219 CHODBA : 11,86</t>
  </si>
  <si>
    <t>220 ARCHÍV : 5,68</t>
  </si>
  <si>
    <t>221 Místnost : 2,4</t>
  </si>
  <si>
    <t>222 WC : 2,24</t>
  </si>
  <si>
    <t>223 SPRCHA : 1,44</t>
  </si>
  <si>
    <t>224 SOCIÁLNÍ PRACOVNICE : 6,62</t>
  </si>
  <si>
    <t>225 CHODBA : 6,79</t>
  </si>
  <si>
    <t>226 WC DOZOR : 7,82</t>
  </si>
  <si>
    <t>227 LÉKAŘ : 8,33</t>
  </si>
  <si>
    <t>228 WC : 12,18</t>
  </si>
  <si>
    <t>229 ŠATNA : 5,98</t>
  </si>
  <si>
    <t>230 UMÝVÁRNA CHLAPCI : 17</t>
  </si>
  <si>
    <t>231 HERNA : 18,13</t>
  </si>
  <si>
    <t>232 HERNA : 25,44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</si>
  <si>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</si>
  <si>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</si>
  <si>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</si>
  <si>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</si>
  <si>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D 1.0-1.6 : 19</t>
  </si>
  <si>
    <t>42</t>
  </si>
  <si>
    <t>968061126R00</t>
  </si>
  <si>
    <t>Vyvěšení nebo zavěšení dřevěných křídel dveří, plochy přes 2 m2</t>
  </si>
  <si>
    <t>D 1.0-1.6 : 5</t>
  </si>
  <si>
    <t>968062354R00</t>
  </si>
  <si>
    <t>Vybourání dřevěných rámů oken dvojitých nebo zdvojených, plochy do 1 m2</t>
  </si>
  <si>
    <t>T01 Okno jednokřídlé : 0,57*1,65*4</t>
  </si>
  <si>
    <t>T12 Okno jednokřídlé : 0,7*1,35*3</t>
  </si>
  <si>
    <t>T13 Okno jednokřídlé : 1*1*3</t>
  </si>
  <si>
    <t>T17 Okno jednokřídlé : 1*1*13</t>
  </si>
  <si>
    <t>T20 Okno jednokřídlé : 0,4*1,55*4</t>
  </si>
  <si>
    <t>T31 Okno dvojkřídlé se sloupkem : 0,7*0,95*2</t>
  </si>
  <si>
    <t>T32 Okno dvojkřídlé se sloupkem : 0,9*0,95*6</t>
  </si>
  <si>
    <t>T33 Okno dvojkřídlé se sloupkem : 0,75*1,195*1</t>
  </si>
  <si>
    <t>T34 Okno dvojkřídlé se sloupkem : 0,82*0,99*4</t>
  </si>
  <si>
    <t>968062355R00</t>
  </si>
  <si>
    <t>Vybourání dřevěných rámů oken dvojitých nebo zdvojených, plochy do 2 m2</t>
  </si>
  <si>
    <t>T06 Jednokřídlé okno půlkruhové, fixní &lt;různé&gt; &lt;různé&gt; : 2*3</t>
  </si>
  <si>
    <t>T07 Jednokřídlé okno : 0,9*1,8*7</t>
  </si>
  <si>
    <t>T08 Jednokřídlé okno, fixní &lt;různé&gt; : 2*3</t>
  </si>
  <si>
    <t>T14 Jednokřídlé okno, fixní : 0,9*1,5*7</t>
  </si>
  <si>
    <t>T15 Jednokřídlé okno, fixní : 1,2*1,5*2</t>
  </si>
  <si>
    <t>T16 Jednokřídlé okno, fixní &lt;různé&gt; : 1,5*2</t>
  </si>
  <si>
    <t>T19 Okno jednokřídlé : 1,2*1,65*2</t>
  </si>
  <si>
    <t>968062356R00</t>
  </si>
  <si>
    <t>Vybourání dřevěných rámů oken dvojitých nebo zdvojených, plochy do 4 m2</t>
  </si>
  <si>
    <t>T02 Okno trojkřídlé se sloupkem a poutcem : 1,46*2,62*1</t>
  </si>
  <si>
    <t>T03 Okno trojkřídlé se sloupkem a poutcem : 1,46*2,62*5</t>
  </si>
  <si>
    <t>T09 Jednokřídlé okno, fixní : 1,5*1,8*1</t>
  </si>
  <si>
    <t>T10 Okno trojkřídlé se sloupkem a poutcem : 2,45*2,47*3</t>
  </si>
  <si>
    <t>T11 Okno trojkřídlé se sloupkem a poutcem : 1,1*2,62*5</t>
  </si>
  <si>
    <t>T18 Okno dvojkřídlé se stulpem : 2,3*1,65*7</t>
  </si>
  <si>
    <t>T21 Okno trojkřídlé se sloupkem a poutcem : 1,2*1,85*4</t>
  </si>
  <si>
    <t>T22 Okno trojkřídlé se sloupkem a poutcem : 1,24*2,57*2</t>
  </si>
  <si>
    <t>T29 Okno dvojkřídlé se sloupkem : 1,46*1,89*2</t>
  </si>
  <si>
    <t>T30 Okno dvojkřídlé se sloupkem : 1,35*1,945*6</t>
  </si>
  <si>
    <t>968062456R00</t>
  </si>
  <si>
    <t>Vybourání dřevěných rámů dveřních zárubní, plochy přes 2 m2</t>
  </si>
  <si>
    <t>D 1.0-1.6 : 1,25*2,47*5</t>
  </si>
  <si>
    <t>1,4*2,47*1</t>
  </si>
  <si>
    <t>0,98*0,95*1</t>
  </si>
  <si>
    <t>0,95*2,2*2</t>
  </si>
  <si>
    <t>0,75*2,2*1</t>
  </si>
  <si>
    <t>0,9*1,97*1</t>
  </si>
  <si>
    <t>0,75*2,2*2</t>
  </si>
  <si>
    <t>1,2*3*1</t>
  </si>
  <si>
    <t>2*2*1</t>
  </si>
  <si>
    <t>1*2*1</t>
  </si>
  <si>
    <t>1,15*2,15*1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</si>
  <si>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</si>
  <si>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</si>
  <si>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1.0-1.6 : 0,60*1,97*19</t>
  </si>
  <si>
    <t>0,70*1,97*1</t>
  </si>
  <si>
    <t>0,8*1,97*42</t>
  </si>
  <si>
    <t>0,9*1,97*6</t>
  </si>
  <si>
    <t>979990111R00</t>
  </si>
  <si>
    <t>Poplatek za uložení, tašky, stavební keramika,  , skupina 17 01 03 z Katalogu odpadů</t>
  </si>
  <si>
    <t>RTS 23/ II</t>
  </si>
  <si>
    <t>18,7414</t>
  </si>
  <si>
    <t>979990162R00</t>
  </si>
  <si>
    <t>Poplatek za uložení, dřevo+sklo,  , skupina 17 09 04 z Katalogu odpadů</t>
  </si>
  <si>
    <t>1,36+0,51+2,67603+2,6877+6,55061+2,86773+7,65069</t>
  </si>
  <si>
    <t>979999982R00</t>
  </si>
  <si>
    <t>Poplatek za recyklaci, betonu, kusovost nad 1600 cm2, skupina 17 01 01 z Katalogu odpadů</t>
  </si>
  <si>
    <t>309,17696+15,096+323,916+206,1048</t>
  </si>
  <si>
    <t>979999983R00</t>
  </si>
  <si>
    <t>Poplatek za recyklaci, cihel, kusovost do 1600 cm2, skupina 17 01 02 z Katalogu odpadů</t>
  </si>
  <si>
    <t>97,79968+32,56033+1487,51475</t>
  </si>
  <si>
    <t>Přesun suti</t>
  </si>
  <si>
    <t>POL8_3</t>
  </si>
  <si>
    <t>Včetně naložení na dopravní prostředek a složení na skládku, bez poplatku za skládku.</t>
  </si>
  <si>
    <t>3505,09405*20</t>
  </si>
  <si>
    <t>712300010RA0</t>
  </si>
  <si>
    <t>Odstranění povlakové krytiny z asfaltových pásů</t>
  </si>
  <si>
    <t>AP-PSV</t>
  </si>
  <si>
    <t>Agregovaná položka</t>
  </si>
  <si>
    <t>POL2_7</t>
  </si>
  <si>
    <t>odstranění násypu nebo nánosu na střechách sklonu do 10 stupňů, tloušťky násypu přes 30 do 50 mm, odstranění povlakové krytiny dvouvrstvé.</t>
  </si>
  <si>
    <t>318</t>
  </si>
  <si>
    <t>979990121R00</t>
  </si>
  <si>
    <t>Poplatek za uložení, asfaltové pásy,  , skupina 17 03 02 z Katalogu odpadů</t>
  </si>
  <si>
    <t>318*0,0094</t>
  </si>
  <si>
    <t>765312810R00</t>
  </si>
  <si>
    <t>Demontáž pálené krytiny z tašek drážkových, na sucho, do suti</t>
  </si>
  <si>
    <t>800-765</t>
  </si>
  <si>
    <t>hlavní střecha : 861</t>
  </si>
  <si>
    <t>979990107R00</t>
  </si>
  <si>
    <t>Poplatek za uložení, směs betonu, cihel a dřeva,  , skupina 17 09 04 z Katalogu odpadů</t>
  </si>
  <si>
    <t>kategorie 17 09 04 smíšené stavební a demoliční odpady</t>
  </si>
  <si>
    <t>hlavní střecha : 861*0,05</t>
  </si>
  <si>
    <t>720R1</t>
  </si>
  <si>
    <t>Demontáž zařizovacích předmětů,včetně odvozu a likvidace</t>
  </si>
  <si>
    <t>kompl</t>
  </si>
  <si>
    <t>762900030RAB</t>
  </si>
  <si>
    <t>Demontáž krovů s bedněním, s laťováním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</si>
  <si>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</si>
  <si>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318+861</t>
  </si>
  <si>
    <t>979990161R00</t>
  </si>
  <si>
    <t>Poplatek za uložení, dřevo,  , skupina 17 02 01 z Katalogu odpadů</t>
  </si>
  <si>
    <t>kategorie 17 02 01 dřevo</t>
  </si>
  <si>
    <t>775521800R00</t>
  </si>
  <si>
    <t>Demontáž podlah vlysových přibíjených včetně lišt</t>
  </si>
  <si>
    <t>800-775</t>
  </si>
  <si>
    <t>POL1_7</t>
  </si>
  <si>
    <t>210R1</t>
  </si>
  <si>
    <t>Demontáž elektroinstalace vnitřní včetně ekologické likvidace</t>
  </si>
  <si>
    <t>952900V1</t>
  </si>
  <si>
    <t>Skrápět (zvlhčovat) při demolici z důvodu zabránění šíření prachu do okolí</t>
  </si>
  <si>
    <t>kpl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</si>
  <si>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</si>
  <si>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</si>
  <si>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</si>
  <si>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0,4*68,75*0,05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</si>
  <si>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</si>
  <si>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</si>
  <si>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</si>
  <si>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demontáže vodovodní přípojky : 0,4*1,3*10,0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</si>
  <si>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</si>
  <si>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</si>
  <si>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</si>
  <si>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demontáže vodovodní přípojky : 0,4*1,3*68,75</t>
  </si>
  <si>
    <t>0,4*1,3*10,0</t>
  </si>
  <si>
    <t>132201119R00</t>
  </si>
  <si>
    <t xml:space="preserve">Hloubení rýh šířky do 60 cm příplatek za lepivost, v hornině 3,  </t>
  </si>
  <si>
    <t>151201101R00</t>
  </si>
  <si>
    <t>Zřízení pažení a rozepření stěn rýh zátažné, hloubky do 2 m</t>
  </si>
  <si>
    <t>pro podzemní vedení pro všechny šířky rýhy,</t>
  </si>
  <si>
    <t>demontáže vodovodní přípojky : (10*2+0,4)*1,3</t>
  </si>
  <si>
    <t>151201111R00</t>
  </si>
  <si>
    <t>Odstranění pažení a rozepření rýh zátažné,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</si>
  <si>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</si>
  <si>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</si>
  <si>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</si>
  <si>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</si>
  <si>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</si>
  <si>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</si>
  <si>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0,4*0,6*0,5</t>
  </si>
  <si>
    <t>zásyp v komunikaci : 0,4*0,89*10-0,12</t>
  </si>
  <si>
    <t>162701109R00</t>
  </si>
  <si>
    <t>Vodorovné přemístění výkopku příplatek k ceně za každých dalších i započatých 1 000 m přes 10 000 m  z horniny 1 až 4</t>
  </si>
  <si>
    <t xml:space="preserve">  obsyp : 0,4*0,6*0,5</t>
  </si>
  <si>
    <t xml:space="preserve">  zásyp v komunikaci : 0,4*0,89*10-0,12</t>
  </si>
  <si>
    <t>3,56*10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</si>
  <si>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</si>
  <si>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</si>
  <si>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</si>
  <si>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</si>
  <si>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</si>
  <si>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zásyp zeminou : 0,4*1,25*68,75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</si>
  <si>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</si>
  <si>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</si>
  <si>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</si>
  <si>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199000002R00</t>
  </si>
  <si>
    <t>Poplatky za skládku horniny 1- 4, skupina 17 05 04 z Katalogu odpadů</t>
  </si>
  <si>
    <t>3,56*1,9</t>
  </si>
  <si>
    <t>58344197R</t>
  </si>
  <si>
    <t>štěrkodrť frakce 0,0 až 63,0 mm; třída A</t>
  </si>
  <si>
    <t>zásyp v komunikaci : (0,4*0,89*10-0,12)*1,834</t>
  </si>
  <si>
    <t>566903111R00</t>
  </si>
  <si>
    <t>Vyspravení podkladu po překopech kamenivem hrubým drceným</t>
  </si>
  <si>
    <t>pro inženýrské sítě, se zhutněním</t>
  </si>
  <si>
    <t>0,5*10*0,15*2*1,834</t>
  </si>
  <si>
    <t>566904111R00</t>
  </si>
  <si>
    <t>Vyspravení podkladu po překopech kamenivem obalovaným asfaltem</t>
  </si>
  <si>
    <t>2*10,4*0,18463</t>
  </si>
  <si>
    <t>572952111R00</t>
  </si>
  <si>
    <t>Vyspravení krytu po překopech pro inženýrské sítě asfaltovým betonem, po zhutnění tloušťky 30 až 50 mm</t>
  </si>
  <si>
    <t>2*10,4</t>
  </si>
  <si>
    <t>599142111R00</t>
  </si>
  <si>
    <t>Úprava zálivky dilatačních nebo pracovních spár šířky přes 20 do 40 mm</t>
  </si>
  <si>
    <t>v cementobetonovém krytu hloubky do 40 mm</t>
  </si>
  <si>
    <t>vyčištění spár, zalití spár asfaltovou zálivkou, nátěru asfaltovým lakem a posyp drtí.</t>
  </si>
  <si>
    <t>2+10*2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</si>
  <si>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</si>
  <si>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</si>
  <si>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</si>
  <si>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vybourané : 2*2</t>
  </si>
  <si>
    <t>917931122R00</t>
  </si>
  <si>
    <t>Osazení silniční přídlažby  z kamenných kostek, kladených ve dvou řadách, lože z betonu C16/20, bez dodávky přídlažby</t>
  </si>
  <si>
    <t>2*2</t>
  </si>
  <si>
    <t>801R</t>
  </si>
  <si>
    <t>Zaslepení přípojky,včetně uzávěru potrubí a demontáže stávajícího vodoměru</t>
  </si>
  <si>
    <t>Zaslepení přípojky na vodovodním řadu LT80 provede na základě objednávky VaK Pardubice</t>
  </si>
  <si>
    <t>909      R00</t>
  </si>
  <si>
    <t>Hzs-nezmeritelne stavebni prace</t>
  </si>
  <si>
    <t>h</t>
  </si>
  <si>
    <t>Prav.M</t>
  </si>
  <si>
    <t>HZS</t>
  </si>
  <si>
    <t>POL10_8</t>
  </si>
  <si>
    <t>spolupráce se správcem sítí,včetně vytyčení : 8</t>
  </si>
  <si>
    <t>vodicí linky : 2*2*0,2</t>
  </si>
  <si>
    <t>113107530R00</t>
  </si>
  <si>
    <t>Odstranění podkladů nebo krytů z kameniva hrubého drceného, v ploše jednotlivě do 50 m2, tloušťka vrstvy 300 mm</t>
  </si>
  <si>
    <t>0,5*10,0</t>
  </si>
  <si>
    <t>113108311R00</t>
  </si>
  <si>
    <t>Odstranění podkladů nebo krytů živičných, v ploše jednotlivě do 50 m2, tloušťka vrstvy 110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</si>
  <si>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</si>
  <si>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</si>
  <si>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</si>
  <si>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919731123R00</t>
  </si>
  <si>
    <t>Zarovnání styčné plochy podkladu nebo krytu živičné, tloušťky přes 100 do 200 mm</t>
  </si>
  <si>
    <t>podél vybourané části komunikace nebo zpevněné plochy</t>
  </si>
  <si>
    <t>2+10,0*2</t>
  </si>
  <si>
    <t>919735113R00</t>
  </si>
  <si>
    <t>Řezání stávajících krytů nebo podkladů živičných, hloubky přes 100 do 150 mm</t>
  </si>
  <si>
    <t>včetně spotřeby vody</t>
  </si>
  <si>
    <t>969011131R00</t>
  </si>
  <si>
    <t>Vybourání vodovodního, plynového a podobného vedení DN do 125 mm</t>
  </si>
  <si>
    <t>68,75+10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</si>
  <si>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</si>
  <si>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</si>
  <si>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</si>
  <si>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</si>
  <si>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</si>
  <si>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</si>
  <si>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979999995R00</t>
  </si>
  <si>
    <t>Poplatek za skládku za recyklaci, obalovaného kameniva a asfaltu, kusovost do 1600 cm2, skupina 17 03 02 z Katalogu odpadů</t>
  </si>
  <si>
    <t>998225311R00</t>
  </si>
  <si>
    <t>Přesun hmot pro opravy a údržbu komunikací jakékoliv délky objektu</t>
  </si>
  <si>
    <t>a letišť s krytem živičným nebo betonovým</t>
  </si>
  <si>
    <t>0,4*88,3*0,05</t>
  </si>
  <si>
    <t>volný terén : 0,4*1,5*63,8</t>
  </si>
  <si>
    <t>zpevněná plocha : 0,4*1,5*24,5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</si>
  <si>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</si>
  <si>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</si>
  <si>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</si>
  <si>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3,14*0,75*0,75*2</t>
  </si>
  <si>
    <t>133201109R00</t>
  </si>
  <si>
    <t>Hloubení šachet v hornině 3  příplatek za lepivost horniny</t>
  </si>
  <si>
    <t>zásyp zeminou : -0,4*1,45*88,30</t>
  </si>
  <si>
    <t>5,29850*10</t>
  </si>
  <si>
    <t>zásyp zeminou : 0,4*1,45*88,30</t>
  </si>
  <si>
    <t>0,4*88,30</t>
  </si>
  <si>
    <t>5,29850*1,9</t>
  </si>
  <si>
    <t>0,4*88,30*0,05</t>
  </si>
  <si>
    <t>817354005T00</t>
  </si>
  <si>
    <t>Napojení potrubí  do šachty systémové</t>
  </si>
  <si>
    <t>894410010RAC</t>
  </si>
  <si>
    <t>Šachty z betonových dílců šachta z betonových dílců s monolitickým dnem. Včetně betonu a bednění vyrovnávacího prstence. pro DN 200, výška vstupu 2,10 m</t>
  </si>
  <si>
    <t>AP-HSV</t>
  </si>
  <si>
    <t>POL2_1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</si>
  <si>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</si>
  <si>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ukončení na pozemku investora : 1</t>
  </si>
  <si>
    <t>Nedokončená</t>
  </si>
  <si>
    <t>spolupráce se správcem sítí,včetně vytyčení a napojení RŠ : 8</t>
  </si>
  <si>
    <t>114211103R00</t>
  </si>
  <si>
    <t>Odstranění trubního vedení ve výkopu z trub betonových, DN 300 mm</t>
  </si>
  <si>
    <t>827-1</t>
  </si>
  <si>
    <t>s přemístěním suti na hromady na vzdálenost do 5 m nebo s uložením na dopravní prostředek.</t>
  </si>
  <si>
    <t>Poplatek za skládku za recyklaci, betonu, kusovost do 1600 cm2, skupina 17 01 01 z Katalogu odpadů</t>
  </si>
  <si>
    <t>0,6*20,8*0,05</t>
  </si>
  <si>
    <t>volný terén : 0,6*1,5*20,8</t>
  </si>
  <si>
    <t>139601102R00</t>
  </si>
  <si>
    <t>Ruční výkop jam, rýh a šachet v hornině 3</t>
  </si>
  <si>
    <t>s přehozením na vzdálenost do 5 m nebo s naložením na ruční dopravní prostředek</t>
  </si>
  <si>
    <t>sondy pro vyhledání teplovodu : 0,6*0,6*1,5*2</t>
  </si>
  <si>
    <t>volný terén : 0,6*1,45*20,8</t>
  </si>
  <si>
    <t>0,6*20,8</t>
  </si>
  <si>
    <t>890R</t>
  </si>
  <si>
    <t>Zaslepení teplovodu 4xDN 50</t>
  </si>
  <si>
    <t>soubor</t>
  </si>
  <si>
    <t>969011121R00</t>
  </si>
  <si>
    <t>Vybourání vodovodního, plynového a podobného vedení DN do 52 mm</t>
  </si>
  <si>
    <t>(1,5+2+8,6+8,7)*4</t>
  </si>
  <si>
    <t>970R</t>
  </si>
  <si>
    <t>Vybourání prefa teplovodního kanálu</t>
  </si>
  <si>
    <t xml:space="preserve">m     </t>
  </si>
  <si>
    <t>(1,5+2+8,6+8,7)</t>
  </si>
  <si>
    <t>220R</t>
  </si>
  <si>
    <t>Ukončení metalického kabelu</t>
  </si>
  <si>
    <t>Ukončení metalického kabelu, bude provedeno dle stanoviska spole_x0002_nosti Cetin a.s. na hranici pozemků</t>
  </si>
  <si>
    <t>p.č_x0002_. 681/1 a 681/7. Kabel bude ponechán v zemi.</t>
  </si>
  <si>
    <t>210R</t>
  </si>
  <si>
    <t>Přeložení zařízení distribuční soustavy v majetku ČEZ Distribuce a.s.</t>
  </si>
  <si>
    <t>101 Garáž : 21,35</t>
  </si>
  <si>
    <t>102 Kolárna : 29,75</t>
  </si>
  <si>
    <t>103 Sklad nábytku : 13,77</t>
  </si>
  <si>
    <t>104 Besídka : 14,55</t>
  </si>
  <si>
    <t>D 2.1-2.3 : 0,4*0,91*19,6</t>
  </si>
  <si>
    <t>0,4*1,01*38,4</t>
  </si>
  <si>
    <t>D 2.1-2.3 CPP 250 : 32,87</t>
  </si>
  <si>
    <t>964051111R00</t>
  </si>
  <si>
    <t>Bourání samostatných trámů, průvlaků nebo pasů ze železobetonu průřezu do 0,1 m2</t>
  </si>
  <si>
    <t xml:space="preserve"> bez přerušení výztuže, včetně pomocného lešení o výšce podlahy do 1900 mm a pro zatížení do 1,5 kPa  (150 kg/m2),</t>
  </si>
  <si>
    <t>věnec : 1,26</t>
  </si>
  <si>
    <t>965042241R00</t>
  </si>
  <si>
    <t>Bourání podkladů pod dlažby nebo litých celistvých dlažeb a mazanin  betonových nebo z litého asfaltu, tloušťky přes 100 mm, plochy přes 4 m2</t>
  </si>
  <si>
    <t>24,05*4*0,15</t>
  </si>
  <si>
    <t>965049112RT1</t>
  </si>
  <si>
    <t>Bourání podkladů pod dlažby nebo litých celistvých dlažeb a mazanin  příplatek za bourání mazanin vyztužených svařovanou sítí, tloušťky přes 100 mm</t>
  </si>
  <si>
    <t>0,3*1,8</t>
  </si>
  <si>
    <t>968072559R00</t>
  </si>
  <si>
    <t>Vybourání a vyjmutí kovových rámů a rolet rámů, včetně pomocného lešení o výšce podlahy do 1900 mm a pro zatížení do 1,5 kPa  (150 kg/m2) vrat, plochy přes 5 m2</t>
  </si>
  <si>
    <t>2,5*2,35</t>
  </si>
  <si>
    <t>Poplatek za skládku za uložení, dřevo+sklo,  , skupina 17 09 04 z Katalogu odpadů</t>
  </si>
  <si>
    <t>17,8695</t>
  </si>
  <si>
    <t>Poplatek za skládku za recyklaci, betonu, kusovost nad 1600 cm2, skupina 17 01 01 z Katalogu odpadů</t>
  </si>
  <si>
    <t>45,296+3,024+31,746</t>
  </si>
  <si>
    <t>Poplatek za skládku za recyklaci, cihel, kusovost do 1600 cm2, skupina 17 01 02 z Katalogu odpadů</t>
  </si>
  <si>
    <t>Poplatek za skládku za uložení, asfaltové pásy,  , skupina 17 03 02 z Katalogu odpadů</t>
  </si>
  <si>
    <t>135*0,094</t>
  </si>
  <si>
    <t>D 2.1-2.3 : 25*2,7*2</t>
  </si>
  <si>
    <t>762132811R00</t>
  </si>
  <si>
    <t>Demontáž bednění svislých a nadstřešních stěn z jednostranně hoblovaných prken</t>
  </si>
  <si>
    <t>800-762</t>
  </si>
  <si>
    <t>D 2.1-2.3 : 13,51*2</t>
  </si>
  <si>
    <t>762331811R00</t>
  </si>
  <si>
    <t>Demontáž vázaných konstrukcí krovů z hranolů, hranolků, fošen, průřezové plochy do 120 cm2</t>
  </si>
  <si>
    <t>sloupek 100/100 : 7*2,5</t>
  </si>
  <si>
    <t>krokve 100/120 : 2,474*20</t>
  </si>
  <si>
    <t>2,544*14</t>
  </si>
  <si>
    <t>2,697*20</t>
  </si>
  <si>
    <t>příložka 60/100 : 4,066*14</t>
  </si>
  <si>
    <t>4,165*39</t>
  </si>
  <si>
    <t>762331812R00</t>
  </si>
  <si>
    <t>Demontáž vázaných konstrukcí krovů z hranolů, hranolků, fošen, průřezové plochy přes 120 do 224 cm2</t>
  </si>
  <si>
    <t>vaznice 150/130 : 6,1+6,1+17,65+17,65</t>
  </si>
  <si>
    <t>762341811R00</t>
  </si>
  <si>
    <t>Demontáž bednění a laťování bednění střech rovných, obloukových, o sklonu do 60 stupňů včetně všech nadstřešních konstrukcí z prken hrubých</t>
  </si>
  <si>
    <t>Poplatek za skládku za uložení, dřevo,  , skupina 17 02 01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</si>
</sst>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8iKflv7lRuF+Mr+OAicZQcGq0lP67MAEJqFTAAUmp/wjwe35UYLlQasNoAM2HPt0w5zSNf2tRAMfcvLoVFQtKw==" saltValue="ZHM2RM39SP9ZM3s85PwJ1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43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SUMIF(F71:F88,A16,I71:I88)+SUMIF(F71:F88,"PSU",I71:I88)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SUMIF(F71:F88,A17,I71:I88)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SUMIF(F71:F88,A18,I71:I88)</f>
        <v>0</v>
      </c>
      <c r="J18" s="81"/>
    </row>
    <row r="19" spans="1:10" ht="23.25" customHeight="1" x14ac:dyDescent="0.2">
      <c r="A19" s="194" t="s">
        <v>111</v>
      </c>
      <c r="B19" s="37" t="s">
        <v>27</v>
      </c>
      <c r="C19" s="58"/>
      <c r="D19" s="59"/>
      <c r="E19" s="79"/>
      <c r="F19" s="80"/>
      <c r="G19" s="79"/>
      <c r="H19" s="80"/>
      <c r="I19" s="79">
        <f>SUMIF(F71:F88,A19,I71:I88)</f>
        <v>0</v>
      </c>
      <c r="J19" s="81"/>
    </row>
    <row r="20" spans="1:10" ht="23.25" customHeight="1" x14ac:dyDescent="0.2">
      <c r="A20" s="194" t="s">
        <v>110</v>
      </c>
      <c r="B20" s="37" t="s">
        <v>28</v>
      </c>
      <c r="C20" s="58"/>
      <c r="D20" s="59"/>
      <c r="E20" s="79"/>
      <c r="F20" s="80"/>
      <c r="G20" s="79"/>
      <c r="H20" s="80"/>
      <c r="I20" s="79">
        <f>SUMIF(F71:F88,A20,I71:I88)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'01 1 Pol'!AE29+'1 1 Pol'!AE326+'1 2 Pol'!AE125+'1 3 Pol'!AE68+'1 4 Pol'!AE53+'1 5 Pol'!AE13+'1 6 Pol'!AE13+'2 1 Pol'!AE75</f>
        <v>0</v>
      </c>
      <c r="G39" s="147">
        <f>'01 1 Pol'!AF29+'1 1 Pol'!AF326+'1 2 Pol'!AF125+'1 3 Pol'!AF68+'1 4 Pol'!AF53+'1 5 Pol'!AF13+'1 6 Pol'!AF13+'2 1 Pol'!AF75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58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59</v>
      </c>
      <c r="C41" s="151" t="s">
        <v>60</v>
      </c>
      <c r="D41" s="151"/>
      <c r="E41" s="151"/>
      <c r="F41" s="152">
        <f>'01 1 Pol'!AE29</f>
        <v>0</v>
      </c>
      <c r="G41" s="153">
        <f>'01 1 Pol'!AF29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61</v>
      </c>
      <c r="C42" s="145" t="s">
        <v>62</v>
      </c>
      <c r="D42" s="145"/>
      <c r="E42" s="145"/>
      <c r="F42" s="156">
        <f>'01 1 Pol'!AE29</f>
        <v>0</v>
      </c>
      <c r="G42" s="148">
        <f>'01 1 Pol'!AF29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61</v>
      </c>
      <c r="C43" s="151" t="s">
        <v>63</v>
      </c>
      <c r="D43" s="151"/>
      <c r="E43" s="151"/>
      <c r="F43" s="152">
        <f>'1 1 Pol'!AE326+'1 2 Pol'!AE125+'1 3 Pol'!AE68+'1 4 Pol'!AE53+'1 5 Pol'!AE13+'1 6 Pol'!AE13</f>
        <v>0</v>
      </c>
      <c r="G43" s="153">
        <f>'1 1 Pol'!AF326+'1 2 Pol'!AF125+'1 3 Pol'!AF68+'1 4 Pol'!AF53+'1 5 Pol'!AF13+'1 6 Pol'!AF13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61</v>
      </c>
      <c r="C44" s="145" t="s">
        <v>64</v>
      </c>
      <c r="D44" s="145"/>
      <c r="E44" s="145"/>
      <c r="F44" s="156">
        <f>'1 1 Pol'!AE326</f>
        <v>0</v>
      </c>
      <c r="G44" s="148">
        <f>'1 1 Pol'!AF326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65</v>
      </c>
      <c r="C45" s="145" t="s">
        <v>66</v>
      </c>
      <c r="D45" s="145"/>
      <c r="E45" s="145"/>
      <c r="F45" s="156">
        <f>'1 2 Pol'!AE125</f>
        <v>0</v>
      </c>
      <c r="G45" s="148">
        <f>'1 2 Pol'!AF125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67</v>
      </c>
      <c r="C46" s="145" t="s">
        <v>68</v>
      </c>
      <c r="D46" s="145"/>
      <c r="E46" s="145"/>
      <c r="F46" s="156">
        <f>'1 3 Pol'!AE68</f>
        <v>0</v>
      </c>
      <c r="G46" s="148">
        <f>'1 3 Pol'!AF68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69</v>
      </c>
      <c r="C47" s="145" t="s">
        <v>70</v>
      </c>
      <c r="D47" s="145"/>
      <c r="E47" s="145"/>
      <c r="F47" s="156">
        <f>'1 4 Pol'!AE53</f>
        <v>0</v>
      </c>
      <c r="G47" s="148">
        <f>'1 4 Pol'!AF53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71</v>
      </c>
      <c r="C48" s="145" t="s">
        <v>72</v>
      </c>
      <c r="D48" s="145"/>
      <c r="E48" s="145"/>
      <c r="F48" s="156">
        <f>'1 5 Pol'!AE13</f>
        <v>0</v>
      </c>
      <c r="G48" s="148">
        <f>'1 5 Pol'!AF13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73</v>
      </c>
      <c r="C49" s="145" t="s">
        <v>74</v>
      </c>
      <c r="D49" s="145"/>
      <c r="E49" s="145"/>
      <c r="F49" s="156">
        <f>'1 6 Pol'!AE13</f>
        <v>0</v>
      </c>
      <c r="G49" s="148">
        <f>'1 6 Pol'!AF13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2</v>
      </c>
      <c r="B50" s="150" t="s">
        <v>65</v>
      </c>
      <c r="C50" s="151" t="s">
        <v>75</v>
      </c>
      <c r="D50" s="151"/>
      <c r="E50" s="151"/>
      <c r="F50" s="152">
        <f>'2 1 Pol'!AE75</f>
        <v>0</v>
      </c>
      <c r="G50" s="153">
        <f>'2 1 Pol'!AF75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61</v>
      </c>
      <c r="C51" s="145" t="s">
        <v>76</v>
      </c>
      <c r="D51" s="145"/>
      <c r="E51" s="145"/>
      <c r="F51" s="156">
        <f>'2 1 Pol'!AE75</f>
        <v>0</v>
      </c>
      <c r="G51" s="148">
        <f>'2 1 Pol'!AF75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/>
      <c r="B52" s="157" t="s">
        <v>77</v>
      </c>
      <c r="C52" s="158"/>
      <c r="D52" s="158"/>
      <c r="E52" s="159"/>
      <c r="F52" s="160">
        <f>SUMIF(A39:A51,"=1",F39:F51)</f>
        <v>0</v>
      </c>
      <c r="G52" s="161">
        <f>SUMIF(A39:A51,"=1",G39:G51)</f>
        <v>0</v>
      </c>
      <c r="H52" s="161">
        <f>SUMIF(A39:A51,"=1",H39:H51)</f>
        <v>0</v>
      </c>
      <c r="I52" s="161">
        <f>SUMIF(A39:A51,"=1",I39:I51)</f>
        <v>0</v>
      </c>
      <c r="J52" s="162">
        <f>SUMIF(A39:A51,"=1",J39:J51)</f>
        <v>0</v>
      </c>
    </row>
    <row r="54" spans="1:10" x14ac:dyDescent="0.2">
      <c r="A54" t="s">
        <v>79</v>
      </c>
      <c r="B54" t="s">
        <v>80</v>
      </c>
    </row>
    <row r="55" spans="1:10" x14ac:dyDescent="0.2">
      <c r="A55" t="s">
        <v>81</v>
      </c>
      <c r="B55" t="s">
        <v>82</v>
      </c>
    </row>
    <row r="56" spans="1:10" x14ac:dyDescent="0.2">
      <c r="A56" t="s">
        <v>83</v>
      </c>
      <c r="B56" t="s">
        <v>84</v>
      </c>
    </row>
    <row r="57" spans="1:10" x14ac:dyDescent="0.2">
      <c r="A57" t="s">
        <v>81</v>
      </c>
      <c r="B57" t="s">
        <v>85</v>
      </c>
    </row>
    <row r="58" spans="1:10" x14ac:dyDescent="0.2">
      <c r="A58" t="s">
        <v>83</v>
      </c>
      <c r="B58" t="s">
        <v>86</v>
      </c>
    </row>
    <row r="59" spans="1:10" x14ac:dyDescent="0.2">
      <c r="A59" t="s">
        <v>83</v>
      </c>
      <c r="B59" t="s">
        <v>87</v>
      </c>
    </row>
    <row r="60" spans="1:10" x14ac:dyDescent="0.2">
      <c r="A60" t="s">
        <v>83</v>
      </c>
      <c r="B60" t="s">
        <v>88</v>
      </c>
    </row>
    <row r="61" spans="1:10" x14ac:dyDescent="0.2">
      <c r="A61" t="s">
        <v>83</v>
      </c>
      <c r="B61" t="s">
        <v>89</v>
      </c>
    </row>
    <row r="62" spans="1:10" x14ac:dyDescent="0.2">
      <c r="A62" t="s">
        <v>83</v>
      </c>
      <c r="B62" t="s">
        <v>90</v>
      </c>
    </row>
    <row r="63" spans="1:10" x14ac:dyDescent="0.2">
      <c r="A63" t="s">
        <v>83</v>
      </c>
      <c r="B63" t="s">
        <v>91</v>
      </c>
    </row>
    <row r="64" spans="1:10" x14ac:dyDescent="0.2">
      <c r="A64" t="s">
        <v>81</v>
      </c>
      <c r="B64" t="s">
        <v>92</v>
      </c>
    </row>
    <row r="65" spans="1:10" x14ac:dyDescent="0.2">
      <c r="A65" t="s">
        <v>83</v>
      </c>
      <c r="B65" t="s">
        <v>93</v>
      </c>
    </row>
    <row r="68" spans="1:10" ht="15.75" x14ac:dyDescent="0.25">
      <c r="B68" s="173" t="s">
        <v>94</v>
      </c>
    </row>
    <row r="70" spans="1:10" ht="25.5" customHeight="1" x14ac:dyDescent="0.2">
      <c r="A70" s="175"/>
      <c r="B70" s="178" t="s">
        <v>17</v>
      </c>
      <c r="C70" s="178" t="s">
        <v>5</v>
      </c>
      <c r="D70" s="179"/>
      <c r="E70" s="179"/>
      <c r="F70" s="180" t="s">
        <v>95</v>
      </c>
      <c r="G70" s="180"/>
      <c r="H70" s="180"/>
      <c r="I70" s="180" t="s">
        <v>29</v>
      </c>
      <c r="J70" s="180" t="s">
        <v>0</v>
      </c>
    </row>
    <row r="71" spans="1:10" ht="36.75" customHeight="1" x14ac:dyDescent="0.2">
      <c r="A71" s="176"/>
      <c r="B71" s="181" t="s">
        <v>61</v>
      </c>
      <c r="C71" s="182" t="s">
        <v>96</v>
      </c>
      <c r="D71" s="183"/>
      <c r="E71" s="183"/>
      <c r="F71" s="190" t="s">
        <v>24</v>
      </c>
      <c r="G71" s="191"/>
      <c r="H71" s="191"/>
      <c r="I71" s="191">
        <f>'1 1 Pol'!G8+'1 2 Pol'!G8+'1 3 Pol'!G8+'1 4 Pol'!G8</f>
        <v>0</v>
      </c>
      <c r="J71" s="187" t="str">
        <f>IF(I89=0,"",I71/I89*100)</f>
        <v/>
      </c>
    </row>
    <row r="72" spans="1:10" ht="36.75" customHeight="1" x14ac:dyDescent="0.2">
      <c r="A72" s="176"/>
      <c r="B72" s="181" t="s">
        <v>71</v>
      </c>
      <c r="C72" s="182" t="s">
        <v>97</v>
      </c>
      <c r="D72" s="183"/>
      <c r="E72" s="183"/>
      <c r="F72" s="190" t="s">
        <v>24</v>
      </c>
      <c r="G72" s="191"/>
      <c r="H72" s="191"/>
      <c r="I72" s="191">
        <f>'1 1 Pol'!G22+'1 2 Pol'!G68</f>
        <v>0</v>
      </c>
      <c r="J72" s="187" t="str">
        <f>IF(I89=0,"",I72/I89*100)</f>
        <v/>
      </c>
    </row>
    <row r="73" spans="1:10" ht="36.75" customHeight="1" x14ac:dyDescent="0.2">
      <c r="A73" s="176"/>
      <c r="B73" s="181" t="s">
        <v>98</v>
      </c>
      <c r="C73" s="182" t="s">
        <v>99</v>
      </c>
      <c r="D73" s="183"/>
      <c r="E73" s="183"/>
      <c r="F73" s="190" t="s">
        <v>24</v>
      </c>
      <c r="G73" s="191"/>
      <c r="H73" s="191"/>
      <c r="I73" s="191">
        <f>'1 2 Pol'!G86</f>
        <v>0</v>
      </c>
      <c r="J73" s="187" t="str">
        <f>IF(I89=0,"",I73/I89*100)</f>
        <v/>
      </c>
    </row>
    <row r="74" spans="1:10" ht="36.75" customHeight="1" x14ac:dyDescent="0.2">
      <c r="A74" s="176"/>
      <c r="B74" s="181" t="s">
        <v>100</v>
      </c>
      <c r="C74" s="182" t="s">
        <v>101</v>
      </c>
      <c r="D74" s="183"/>
      <c r="E74" s="183"/>
      <c r="F74" s="190" t="s">
        <v>24</v>
      </c>
      <c r="G74" s="191"/>
      <c r="H74" s="191"/>
      <c r="I74" s="191">
        <f>'1 3 Pol'!G51</f>
        <v>0</v>
      </c>
      <c r="J74" s="187" t="str">
        <f>IF(I89=0,"",I74/I89*100)</f>
        <v/>
      </c>
    </row>
    <row r="75" spans="1:10" ht="36.75" customHeight="1" x14ac:dyDescent="0.2">
      <c r="A75" s="176"/>
      <c r="B75" s="181" t="s">
        <v>102</v>
      </c>
      <c r="C75" s="182" t="s">
        <v>103</v>
      </c>
      <c r="D75" s="183"/>
      <c r="E75" s="183"/>
      <c r="F75" s="190" t="s">
        <v>24</v>
      </c>
      <c r="G75" s="191"/>
      <c r="H75" s="191"/>
      <c r="I75" s="191">
        <f>'1 2 Pol'!G89+'1 3 Pol'!G56+'1 4 Pol'!G37</f>
        <v>0</v>
      </c>
      <c r="J75" s="187" t="str">
        <f>IF(I89=0,"",I75/I89*100)</f>
        <v/>
      </c>
    </row>
    <row r="76" spans="1:10" ht="36.75" customHeight="1" x14ac:dyDescent="0.2">
      <c r="A76" s="176"/>
      <c r="B76" s="181" t="s">
        <v>104</v>
      </c>
      <c r="C76" s="182" t="s">
        <v>105</v>
      </c>
      <c r="D76" s="183"/>
      <c r="E76" s="183"/>
      <c r="F76" s="190" t="s">
        <v>24</v>
      </c>
      <c r="G76" s="191"/>
      <c r="H76" s="191"/>
      <c r="I76" s="191">
        <f>'1 1 Pol'!G323</f>
        <v>0</v>
      </c>
      <c r="J76" s="187" t="str">
        <f>IF(I89=0,"",I76/I89*100)</f>
        <v/>
      </c>
    </row>
    <row r="77" spans="1:10" ht="36.75" customHeight="1" x14ac:dyDescent="0.2">
      <c r="A77" s="176"/>
      <c r="B77" s="181" t="s">
        <v>106</v>
      </c>
      <c r="C77" s="182" t="s">
        <v>107</v>
      </c>
      <c r="D77" s="183"/>
      <c r="E77" s="183"/>
      <c r="F77" s="190" t="s">
        <v>24</v>
      </c>
      <c r="G77" s="191"/>
      <c r="H77" s="191"/>
      <c r="I77" s="191">
        <f>'1 1 Pol'!G43+'1 2 Pol'!G92+'1 3 Pol'!G59+'1 4 Pol'!G41+'2 1 Pol'!G8</f>
        <v>0</v>
      </c>
      <c r="J77" s="187" t="str">
        <f>IF(I89=0,"",I77/I89*100)</f>
        <v/>
      </c>
    </row>
    <row r="78" spans="1:10" ht="36.75" customHeight="1" x14ac:dyDescent="0.2">
      <c r="A78" s="176"/>
      <c r="B78" s="181" t="s">
        <v>108</v>
      </c>
      <c r="C78" s="182" t="s">
        <v>109</v>
      </c>
      <c r="D78" s="183"/>
      <c r="E78" s="183"/>
      <c r="F78" s="190" t="s">
        <v>24</v>
      </c>
      <c r="G78" s="191"/>
      <c r="H78" s="191"/>
      <c r="I78" s="191">
        <f>'1 2 Pol'!G121</f>
        <v>0</v>
      </c>
      <c r="J78" s="187" t="str">
        <f>IF(I89=0,"",I78/I89*100)</f>
        <v/>
      </c>
    </row>
    <row r="79" spans="1:10" ht="36.75" customHeight="1" x14ac:dyDescent="0.2">
      <c r="A79" s="176"/>
      <c r="B79" s="181" t="s">
        <v>110</v>
      </c>
      <c r="C79" s="182" t="s">
        <v>28</v>
      </c>
      <c r="D79" s="183"/>
      <c r="E79" s="183"/>
      <c r="F79" s="190" t="s">
        <v>24</v>
      </c>
      <c r="G79" s="191"/>
      <c r="H79" s="191"/>
      <c r="I79" s="191">
        <f>'01 1 Pol'!G8</f>
        <v>0</v>
      </c>
      <c r="J79" s="187" t="str">
        <f>IF(I89=0,"",I79/I89*100)</f>
        <v/>
      </c>
    </row>
    <row r="80" spans="1:10" ht="36.75" customHeight="1" x14ac:dyDescent="0.2">
      <c r="A80" s="176"/>
      <c r="B80" s="181" t="s">
        <v>111</v>
      </c>
      <c r="C80" s="182" t="s">
        <v>27</v>
      </c>
      <c r="D80" s="183"/>
      <c r="E80" s="183"/>
      <c r="F80" s="190" t="s">
        <v>24</v>
      </c>
      <c r="G80" s="191"/>
      <c r="H80" s="191"/>
      <c r="I80" s="191">
        <f>'01 1 Pol'!G24</f>
        <v>0</v>
      </c>
      <c r="J80" s="187" t="str">
        <f>IF(I89=0,"",I80/I89*100)</f>
        <v/>
      </c>
    </row>
    <row r="81" spans="1:10" ht="36.75" customHeight="1" x14ac:dyDescent="0.2">
      <c r="A81" s="176"/>
      <c r="B81" s="181" t="s">
        <v>112</v>
      </c>
      <c r="C81" s="182" t="s">
        <v>113</v>
      </c>
      <c r="D81" s="183"/>
      <c r="E81" s="183"/>
      <c r="F81" s="190" t="s">
        <v>25</v>
      </c>
      <c r="G81" s="191"/>
      <c r="H81" s="191"/>
      <c r="I81" s="191">
        <f>'1 1 Pol'!G269+'2 1 Pol'!G48</f>
        <v>0</v>
      </c>
      <c r="J81" s="187" t="str">
        <f>IF(I89=0,"",I81/I89*100)</f>
        <v/>
      </c>
    </row>
    <row r="82" spans="1:10" ht="36.75" customHeight="1" x14ac:dyDescent="0.2">
      <c r="A82" s="176"/>
      <c r="B82" s="181" t="s">
        <v>114</v>
      </c>
      <c r="C82" s="182" t="s">
        <v>115</v>
      </c>
      <c r="D82" s="183"/>
      <c r="E82" s="183"/>
      <c r="F82" s="190" t="s">
        <v>25</v>
      </c>
      <c r="G82" s="191"/>
      <c r="H82" s="191"/>
      <c r="I82" s="191">
        <f>'1 1 Pol'!G281</f>
        <v>0</v>
      </c>
      <c r="J82" s="187" t="str">
        <f>IF(I89=0,"",I82/I89*100)</f>
        <v/>
      </c>
    </row>
    <row r="83" spans="1:10" ht="36.75" customHeight="1" x14ac:dyDescent="0.2">
      <c r="A83" s="176"/>
      <c r="B83" s="181" t="s">
        <v>116</v>
      </c>
      <c r="C83" s="182" t="s">
        <v>117</v>
      </c>
      <c r="D83" s="183"/>
      <c r="E83" s="183"/>
      <c r="F83" s="190" t="s">
        <v>25</v>
      </c>
      <c r="G83" s="191"/>
      <c r="H83" s="191"/>
      <c r="I83" s="191">
        <f>'1 1 Pol'!G283+'2 1 Pol'!G54</f>
        <v>0</v>
      </c>
      <c r="J83" s="187" t="str">
        <f>IF(I89=0,"",I83/I89*100)</f>
        <v/>
      </c>
    </row>
    <row r="84" spans="1:10" ht="36.75" customHeight="1" x14ac:dyDescent="0.2">
      <c r="A84" s="176"/>
      <c r="B84" s="181" t="s">
        <v>118</v>
      </c>
      <c r="C84" s="182" t="s">
        <v>119</v>
      </c>
      <c r="D84" s="183"/>
      <c r="E84" s="183"/>
      <c r="F84" s="190" t="s">
        <v>25</v>
      </c>
      <c r="G84" s="191"/>
      <c r="H84" s="191"/>
      <c r="I84" s="191">
        <f>'1 1 Pol'!G275</f>
        <v>0</v>
      </c>
      <c r="J84" s="187" t="str">
        <f>IF(I89=0,"",I84/I89*100)</f>
        <v/>
      </c>
    </row>
    <row r="85" spans="1:10" ht="36.75" customHeight="1" x14ac:dyDescent="0.2">
      <c r="A85" s="176"/>
      <c r="B85" s="181" t="s">
        <v>120</v>
      </c>
      <c r="C85" s="182" t="s">
        <v>121</v>
      </c>
      <c r="D85" s="183"/>
      <c r="E85" s="183"/>
      <c r="F85" s="190" t="s">
        <v>25</v>
      </c>
      <c r="G85" s="191"/>
      <c r="H85" s="191"/>
      <c r="I85" s="191">
        <f>'1 1 Pol'!G289</f>
        <v>0</v>
      </c>
      <c r="J85" s="187" t="str">
        <f>IF(I89=0,"",I85/I89*100)</f>
        <v/>
      </c>
    </row>
    <row r="86" spans="1:10" ht="36.75" customHeight="1" x14ac:dyDescent="0.2">
      <c r="A86" s="176"/>
      <c r="B86" s="181" t="s">
        <v>122</v>
      </c>
      <c r="C86" s="182" t="s">
        <v>123</v>
      </c>
      <c r="D86" s="183"/>
      <c r="E86" s="183"/>
      <c r="F86" s="190" t="s">
        <v>26</v>
      </c>
      <c r="G86" s="191"/>
      <c r="H86" s="191"/>
      <c r="I86" s="191">
        <f>'1 6 Pol'!G8</f>
        <v>0</v>
      </c>
      <c r="J86" s="187" t="str">
        <f>IF(I89=0,"",I86/I89*100)</f>
        <v/>
      </c>
    </row>
    <row r="87" spans="1:10" ht="36.75" customHeight="1" x14ac:dyDescent="0.2">
      <c r="A87" s="176"/>
      <c r="B87" s="181" t="s">
        <v>124</v>
      </c>
      <c r="C87" s="182" t="s">
        <v>125</v>
      </c>
      <c r="D87" s="183"/>
      <c r="E87" s="183"/>
      <c r="F87" s="190" t="s">
        <v>26</v>
      </c>
      <c r="G87" s="191"/>
      <c r="H87" s="191"/>
      <c r="I87" s="191">
        <f>'1 1 Pol'!G321</f>
        <v>0</v>
      </c>
      <c r="J87" s="187" t="str">
        <f>IF(I89=0,"",I87/I89*100)</f>
        <v/>
      </c>
    </row>
    <row r="88" spans="1:10" ht="36.75" customHeight="1" x14ac:dyDescent="0.2">
      <c r="A88" s="176"/>
      <c r="B88" s="181" t="s">
        <v>126</v>
      </c>
      <c r="C88" s="182" t="s">
        <v>127</v>
      </c>
      <c r="D88" s="183"/>
      <c r="E88" s="183"/>
      <c r="F88" s="190" t="s">
        <v>26</v>
      </c>
      <c r="G88" s="191"/>
      <c r="H88" s="191"/>
      <c r="I88" s="191">
        <f>'1 5 Pol'!G8</f>
        <v>0</v>
      </c>
      <c r="J88" s="187" t="str">
        <f>IF(I89=0,"",I88/I89*100)</f>
        <v/>
      </c>
    </row>
    <row r="89" spans="1:10" ht="25.5" customHeight="1" x14ac:dyDescent="0.2">
      <c r="A89" s="177"/>
      <c r="B89" s="184" t="s">
        <v>1</v>
      </c>
      <c r="C89" s="185"/>
      <c r="D89" s="186"/>
      <c r="E89" s="186"/>
      <c r="F89" s="192"/>
      <c r="G89" s="193"/>
      <c r="H89" s="193"/>
      <c r="I89" s="193">
        <f>SUM(I71:I88)</f>
        <v>0</v>
      </c>
      <c r="J89" s="188">
        <f>SUM(J71:J88)</f>
        <v>0</v>
      </c>
    </row>
    <row r="90" spans="1:10" x14ac:dyDescent="0.2">
      <c r="F90" s="133"/>
      <c r="G90" s="133"/>
      <c r="H90" s="133"/>
      <c r="I90" s="133"/>
      <c r="J90" s="189"/>
    </row>
    <row r="91" spans="1:10" x14ac:dyDescent="0.2">
      <c r="F91" s="133"/>
      <c r="G91" s="133"/>
      <c r="H91" s="133"/>
      <c r="I91" s="133"/>
      <c r="J91" s="189"/>
    </row>
    <row r="92" spans="1:10" x14ac:dyDescent="0.2">
      <c r="F92" s="133"/>
      <c r="G92" s="133"/>
      <c r="H92" s="133"/>
      <c r="I92" s="133"/>
      <c r="J92" s="189"/>
    </row>
  </sheetData>
  <sheetProtection algorithmName="SHA-512" hashValue="USVtQu1oDO+wXBCUrjD5K2uNyXf0K35xlRMYQDZoKUReqSwWL/WCrUEUgnVhflJe/fdbX+YiUwy8DvxnZ9DcTg==" saltValue="kS3dWhxWem2jMwZdgbLAs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7:E87"/>
    <mergeCell ref="C88:E88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KMt5Pymf07FKA1F3zbiAaoa4NzKKFx5CnlQmCUMmhXM6arXtyCmmKpAX1ov3Zh98CpM/DQgSIRuIWXA7uJTjVw==" saltValue="WScacNv4RY7H5wGAl5mf5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9458-8538-4EB4-87ED-C580963DE775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110</v>
      </c>
      <c r="C8" s="245" t="s">
        <v>28</v>
      </c>
      <c r="D8" s="224"/>
      <c r="E8" s="225"/>
      <c r="F8" s="226"/>
      <c r="G8" s="226">
        <f>SUMIF(AG9:AG23,"&lt;&gt;NOR",G9:G23)</f>
        <v>0</v>
      </c>
      <c r="H8" s="226"/>
      <c r="I8" s="226">
        <f>SUM(I9:I23)</f>
        <v>0</v>
      </c>
      <c r="J8" s="226"/>
      <c r="K8" s="226">
        <f>SUM(K9:K23)</f>
        <v>0</v>
      </c>
      <c r="L8" s="226"/>
      <c r="M8" s="226">
        <f>SUM(M9:M23)</f>
        <v>0</v>
      </c>
      <c r="N8" s="225"/>
      <c r="O8" s="225">
        <f>SUM(O9:O23)</f>
        <v>0</v>
      </c>
      <c r="P8" s="225"/>
      <c r="Q8" s="225">
        <f>SUM(Q9:Q23)</f>
        <v>0</v>
      </c>
      <c r="R8" s="226"/>
      <c r="S8" s="226"/>
      <c r="T8" s="227"/>
      <c r="U8" s="221"/>
      <c r="V8" s="221">
        <f>SUM(V9:V23)</f>
        <v>0</v>
      </c>
      <c r="W8" s="221"/>
      <c r="X8" s="221"/>
      <c r="Y8" s="221"/>
      <c r="AG8" t="s">
        <v>156</v>
      </c>
    </row>
    <row r="9" spans="1:60" outlineLevel="1" x14ac:dyDescent="0.2">
      <c r="A9" s="236">
        <v>1</v>
      </c>
      <c r="B9" s="237" t="s">
        <v>157</v>
      </c>
      <c r="C9" s="246" t="s">
        <v>158</v>
      </c>
      <c r="D9" s="238" t="s">
        <v>159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160</v>
      </c>
      <c r="T9" s="242" t="s">
        <v>161</v>
      </c>
      <c r="U9" s="220">
        <v>0</v>
      </c>
      <c r="V9" s="220">
        <f>ROUND(E9*U9,2)</f>
        <v>0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9">
        <v>2</v>
      </c>
      <c r="B10" s="230" t="s">
        <v>165</v>
      </c>
      <c r="C10" s="247" t="s">
        <v>166</v>
      </c>
      <c r="D10" s="231" t="s">
        <v>159</v>
      </c>
      <c r="E10" s="232">
        <v>1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4"/>
      <c r="S10" s="234" t="s">
        <v>160</v>
      </c>
      <c r="T10" s="235" t="s">
        <v>161</v>
      </c>
      <c r="U10" s="220">
        <v>0</v>
      </c>
      <c r="V10" s="220">
        <f>ROUND(E10*U10,2)</f>
        <v>0</v>
      </c>
      <c r="W10" s="220"/>
      <c r="X10" s="220" t="s">
        <v>162</v>
      </c>
      <c r="Y10" s="220" t="s">
        <v>163</v>
      </c>
      <c r="Z10" s="210"/>
      <c r="AA10" s="210"/>
      <c r="AB10" s="210"/>
      <c r="AC10" s="210"/>
      <c r="AD10" s="210"/>
      <c r="AE10" s="210"/>
      <c r="AF10" s="210"/>
      <c r="AG10" s="210" t="s">
        <v>164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8" t="s">
        <v>167</v>
      </c>
      <c r="D11" s="244"/>
      <c r="E11" s="244"/>
      <c r="F11" s="244"/>
      <c r="G11" s="24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3" t="str">
        <f>C11</f>
        <v>Zaměření a vytýčení stávajících inženýrských sítí v místě stavby z hlediska jejich ochrany při provádění stavby.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6">
        <v>3</v>
      </c>
      <c r="B12" s="237" t="s">
        <v>169</v>
      </c>
      <c r="C12" s="246" t="s">
        <v>170</v>
      </c>
      <c r="D12" s="238" t="s">
        <v>159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160</v>
      </c>
      <c r="T12" s="242" t="s">
        <v>161</v>
      </c>
      <c r="U12" s="220">
        <v>0</v>
      </c>
      <c r="V12" s="220">
        <f>ROUND(E12*U12,2)</f>
        <v>0</v>
      </c>
      <c r="W12" s="220"/>
      <c r="X12" s="220" t="s">
        <v>162</v>
      </c>
      <c r="Y12" s="220" t="s">
        <v>163</v>
      </c>
      <c r="Z12" s="210"/>
      <c r="AA12" s="210"/>
      <c r="AB12" s="210"/>
      <c r="AC12" s="210"/>
      <c r="AD12" s="210"/>
      <c r="AE12" s="210"/>
      <c r="AF12" s="210"/>
      <c r="AG12" s="210" t="s">
        <v>164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4</v>
      </c>
      <c r="B13" s="230" t="s">
        <v>171</v>
      </c>
      <c r="C13" s="247" t="s">
        <v>172</v>
      </c>
      <c r="D13" s="231" t="s">
        <v>159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173</v>
      </c>
      <c r="T13" s="235" t="s">
        <v>161</v>
      </c>
      <c r="U13" s="220">
        <v>0</v>
      </c>
      <c r="V13" s="220">
        <f>ROUND(E13*U13,2)</f>
        <v>0</v>
      </c>
      <c r="W13" s="220"/>
      <c r="X13" s="220" t="s">
        <v>174</v>
      </c>
      <c r="Y13" s="220" t="s">
        <v>163</v>
      </c>
      <c r="Z13" s="210"/>
      <c r="AA13" s="210"/>
      <c r="AB13" s="210"/>
      <c r="AC13" s="210"/>
      <c r="AD13" s="210"/>
      <c r="AE13" s="210"/>
      <c r="AF13" s="210"/>
      <c r="AG13" s="210" t="s">
        <v>175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48" t="s">
        <v>176</v>
      </c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3" t="str">
        <f>C14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5</v>
      </c>
      <c r="B15" s="230" t="s">
        <v>177</v>
      </c>
      <c r="C15" s="247" t="s">
        <v>178</v>
      </c>
      <c r="D15" s="231" t="s">
        <v>159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173</v>
      </c>
      <c r="T15" s="235" t="s">
        <v>161</v>
      </c>
      <c r="U15" s="220">
        <v>0</v>
      </c>
      <c r="V15" s="220">
        <f>ROUND(E15*U15,2)</f>
        <v>0</v>
      </c>
      <c r="W15" s="220"/>
      <c r="X15" s="220" t="s">
        <v>174</v>
      </c>
      <c r="Y15" s="220" t="s">
        <v>163</v>
      </c>
      <c r="Z15" s="210"/>
      <c r="AA15" s="210"/>
      <c r="AB15" s="210"/>
      <c r="AC15" s="210"/>
      <c r="AD15" s="210"/>
      <c r="AE15" s="210"/>
      <c r="AF15" s="210"/>
      <c r="AG15" s="210" t="s">
        <v>175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8" t="s">
        <v>179</v>
      </c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6</v>
      </c>
      <c r="B17" s="230" t="s">
        <v>180</v>
      </c>
      <c r="C17" s="247" t="s">
        <v>181</v>
      </c>
      <c r="D17" s="231" t="s">
        <v>159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173</v>
      </c>
      <c r="T17" s="235" t="s">
        <v>161</v>
      </c>
      <c r="U17" s="220">
        <v>0</v>
      </c>
      <c r="V17" s="220">
        <f>ROUND(E17*U17,2)</f>
        <v>0</v>
      </c>
      <c r="W17" s="220"/>
      <c r="X17" s="220" t="s">
        <v>174</v>
      </c>
      <c r="Y17" s="220" t="s">
        <v>163</v>
      </c>
      <c r="Z17" s="210"/>
      <c r="AA17" s="210"/>
      <c r="AB17" s="210"/>
      <c r="AC17" s="210"/>
      <c r="AD17" s="210"/>
      <c r="AE17" s="210"/>
      <c r="AF17" s="210"/>
      <c r="AG17" s="210" t="s">
        <v>175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8" t="s">
        <v>182</v>
      </c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3" t="str">
        <f>C18</f>
        <v>Náklady zhotovitele, které vzniknou v souvislosti s povinnostmi zhotovitele při předání a převzetí díla.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7</v>
      </c>
      <c r="B19" s="230" t="s">
        <v>183</v>
      </c>
      <c r="C19" s="247" t="s">
        <v>184</v>
      </c>
      <c r="D19" s="231" t="s">
        <v>159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173</v>
      </c>
      <c r="T19" s="235" t="s">
        <v>161</v>
      </c>
      <c r="U19" s="220">
        <v>0</v>
      </c>
      <c r="V19" s="220">
        <f>ROUND(E19*U19,2)</f>
        <v>0</v>
      </c>
      <c r="W19" s="220"/>
      <c r="X19" s="220" t="s">
        <v>174</v>
      </c>
      <c r="Y19" s="220" t="s">
        <v>163</v>
      </c>
      <c r="Z19" s="210"/>
      <c r="AA19" s="210"/>
      <c r="AB19" s="210"/>
      <c r="AC19" s="210"/>
      <c r="AD19" s="210"/>
      <c r="AE19" s="210"/>
      <c r="AF19" s="210"/>
      <c r="AG19" s="210" t="s">
        <v>175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48" t="s">
        <v>185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3" t="str">
        <f>C20</f>
        <v>Náklady zhotovitele spojené se zabezpečením a poskytnutím zajišťovacích bankovních záruk za řádné provedení díla, pokud je zadavatel požaduje v obchodních podmínkách.</v>
      </c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6">
        <v>8</v>
      </c>
      <c r="B21" s="237" t="s">
        <v>186</v>
      </c>
      <c r="C21" s="246" t="s">
        <v>187</v>
      </c>
      <c r="D21" s="238" t="s">
        <v>159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160</v>
      </c>
      <c r="T21" s="242" t="s">
        <v>161</v>
      </c>
      <c r="U21" s="220">
        <v>0</v>
      </c>
      <c r="V21" s="220">
        <f>ROUND(E21*U21,2)</f>
        <v>0</v>
      </c>
      <c r="W21" s="220"/>
      <c r="X21" s="220" t="s">
        <v>162</v>
      </c>
      <c r="Y21" s="220" t="s">
        <v>163</v>
      </c>
      <c r="Z21" s="210"/>
      <c r="AA21" s="210"/>
      <c r="AB21" s="210"/>
      <c r="AC21" s="210"/>
      <c r="AD21" s="210"/>
      <c r="AE21" s="210"/>
      <c r="AF21" s="210"/>
      <c r="AG21" s="210" t="s">
        <v>164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9</v>
      </c>
      <c r="B22" s="237" t="s">
        <v>188</v>
      </c>
      <c r="C22" s="246" t="s">
        <v>189</v>
      </c>
      <c r="D22" s="238" t="s">
        <v>190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160</v>
      </c>
      <c r="T22" s="242" t="s">
        <v>161</v>
      </c>
      <c r="U22" s="220">
        <v>0</v>
      </c>
      <c r="V22" s="220">
        <f>ROUND(E22*U22,2)</f>
        <v>0</v>
      </c>
      <c r="W22" s="220"/>
      <c r="X22" s="220" t="s">
        <v>162</v>
      </c>
      <c r="Y22" s="220" t="s">
        <v>163</v>
      </c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10</v>
      </c>
      <c r="B23" s="237" t="s">
        <v>191</v>
      </c>
      <c r="C23" s="246" t="s">
        <v>192</v>
      </c>
      <c r="D23" s="238" t="s">
        <v>190</v>
      </c>
      <c r="E23" s="239">
        <v>5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160</v>
      </c>
      <c r="T23" s="242" t="s">
        <v>161</v>
      </c>
      <c r="U23" s="220">
        <v>0</v>
      </c>
      <c r="V23" s="220">
        <f>ROUND(E23*U23,2)</f>
        <v>0</v>
      </c>
      <c r="W23" s="220"/>
      <c r="X23" s="220" t="s">
        <v>162</v>
      </c>
      <c r="Y23" s="220" t="s">
        <v>163</v>
      </c>
      <c r="Z23" s="210"/>
      <c r="AA23" s="210"/>
      <c r="AB23" s="210"/>
      <c r="AC23" s="210"/>
      <c r="AD23" s="210"/>
      <c r="AE23" s="210"/>
      <c r="AF23" s="210"/>
      <c r="AG23" s="210" t="s">
        <v>164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2" t="s">
        <v>155</v>
      </c>
      <c r="B24" s="223" t="s">
        <v>111</v>
      </c>
      <c r="C24" s="245" t="s">
        <v>27</v>
      </c>
      <c r="D24" s="224"/>
      <c r="E24" s="225"/>
      <c r="F24" s="226"/>
      <c r="G24" s="226">
        <f>SUMIF(AG25:AG27,"&lt;&gt;NOR",G25:G27)</f>
        <v>0</v>
      </c>
      <c r="H24" s="226"/>
      <c r="I24" s="226">
        <f>SUM(I25:I27)</f>
        <v>0</v>
      </c>
      <c r="J24" s="226"/>
      <c r="K24" s="226">
        <f>SUM(K25:K27)</f>
        <v>0</v>
      </c>
      <c r="L24" s="226"/>
      <c r="M24" s="226">
        <f>SUM(M25:M27)</f>
        <v>0</v>
      </c>
      <c r="N24" s="225"/>
      <c r="O24" s="225">
        <f>SUM(O25:O27)</f>
        <v>0</v>
      </c>
      <c r="P24" s="225"/>
      <c r="Q24" s="225">
        <f>SUM(Q25:Q27)</f>
        <v>0</v>
      </c>
      <c r="R24" s="226"/>
      <c r="S24" s="226"/>
      <c r="T24" s="227"/>
      <c r="U24" s="221"/>
      <c r="V24" s="221">
        <f>SUM(V25:V27)</f>
        <v>0</v>
      </c>
      <c r="W24" s="221"/>
      <c r="X24" s="221"/>
      <c r="Y24" s="221"/>
      <c r="AG24" t="s">
        <v>156</v>
      </c>
    </row>
    <row r="25" spans="1:60" outlineLevel="1" x14ac:dyDescent="0.2">
      <c r="A25" s="236">
        <v>11</v>
      </c>
      <c r="B25" s="237" t="s">
        <v>193</v>
      </c>
      <c r="C25" s="246" t="s">
        <v>194</v>
      </c>
      <c r="D25" s="238" t="s">
        <v>159</v>
      </c>
      <c r="E25" s="239">
        <v>1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173</v>
      </c>
      <c r="T25" s="242" t="s">
        <v>161</v>
      </c>
      <c r="U25" s="220">
        <v>0</v>
      </c>
      <c r="V25" s="220">
        <f>ROUND(E25*U25,2)</f>
        <v>0</v>
      </c>
      <c r="W25" s="220"/>
      <c r="X25" s="220" t="s">
        <v>174</v>
      </c>
      <c r="Y25" s="220" t="s">
        <v>163</v>
      </c>
      <c r="Z25" s="210"/>
      <c r="AA25" s="210"/>
      <c r="AB25" s="210"/>
      <c r="AC25" s="210"/>
      <c r="AD25" s="210"/>
      <c r="AE25" s="210"/>
      <c r="AF25" s="210"/>
      <c r="AG25" s="210" t="s">
        <v>175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12</v>
      </c>
      <c r="B26" s="237" t="s">
        <v>195</v>
      </c>
      <c r="C26" s="246" t="s">
        <v>196</v>
      </c>
      <c r="D26" s="238" t="s">
        <v>159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173</v>
      </c>
      <c r="T26" s="242" t="s">
        <v>161</v>
      </c>
      <c r="U26" s="220">
        <v>0</v>
      </c>
      <c r="V26" s="220">
        <f>ROUND(E26*U26,2)</f>
        <v>0</v>
      </c>
      <c r="W26" s="220"/>
      <c r="X26" s="220" t="s">
        <v>174</v>
      </c>
      <c r="Y26" s="220" t="s">
        <v>163</v>
      </c>
      <c r="Z26" s="210"/>
      <c r="AA26" s="210"/>
      <c r="AB26" s="210"/>
      <c r="AC26" s="210"/>
      <c r="AD26" s="210"/>
      <c r="AE26" s="210"/>
      <c r="AF26" s="210"/>
      <c r="AG26" s="210" t="s">
        <v>175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13</v>
      </c>
      <c r="B27" s="230" t="s">
        <v>197</v>
      </c>
      <c r="C27" s="247" t="s">
        <v>198</v>
      </c>
      <c r="D27" s="231" t="s">
        <v>159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173</v>
      </c>
      <c r="T27" s="235" t="s">
        <v>161</v>
      </c>
      <c r="U27" s="220">
        <v>0</v>
      </c>
      <c r="V27" s="220">
        <f>ROUND(E27*U27,2)</f>
        <v>0</v>
      </c>
      <c r="W27" s="220"/>
      <c r="X27" s="220" t="s">
        <v>174</v>
      </c>
      <c r="Y27" s="220" t="s">
        <v>163</v>
      </c>
      <c r="Z27" s="210"/>
      <c r="AA27" s="210"/>
      <c r="AB27" s="210"/>
      <c r="AC27" s="210"/>
      <c r="AD27" s="210"/>
      <c r="AE27" s="210"/>
      <c r="AF27" s="210"/>
      <c r="AG27" s="210" t="s">
        <v>175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3"/>
      <c r="B28" s="4"/>
      <c r="C28" s="24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141</v>
      </c>
    </row>
    <row r="29" spans="1:60" x14ac:dyDescent="0.2">
      <c r="A29" s="213"/>
      <c r="B29" s="214" t="s">
        <v>29</v>
      </c>
      <c r="C29" s="250"/>
      <c r="D29" s="215"/>
      <c r="E29" s="216"/>
      <c r="F29" s="216"/>
      <c r="G29" s="228">
        <f>G8+G24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199</v>
      </c>
    </row>
    <row r="30" spans="1:60" x14ac:dyDescent="0.2">
      <c r="C30" s="251"/>
      <c r="D30" s="10"/>
      <c r="AG30" t="s">
        <v>200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nSRfEygbQ9GHGIZs/5Nzywx/7oQ9YpSMJx/dA9Q+xlmUxGlCE7ZciIGAEfolgXlNrjNJ7sI/+JWdRD5G5Km2w==" saltValue="sSz3cxV400PI5k1YXuT6RQ==" spinCount="100000" sheet="1" formatRows="0"/>
  <mergeCells count="9">
    <mergeCell ref="C16:G16"/>
    <mergeCell ref="C18:G18"/>
    <mergeCell ref="C20:G20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ED99-87F9-42A7-8B31-CF72D62656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61</v>
      </c>
      <c r="C4" s="202" t="s">
        <v>64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61</v>
      </c>
      <c r="C8" s="245" t="s">
        <v>96</v>
      </c>
      <c r="D8" s="224"/>
      <c r="E8" s="225"/>
      <c r="F8" s="226"/>
      <c r="G8" s="226">
        <f>SUMIF(AG9:AG21,"&lt;&gt;NOR",G9:G21)</f>
        <v>0</v>
      </c>
      <c r="H8" s="226"/>
      <c r="I8" s="226">
        <f>SUM(I9:I21)</f>
        <v>0</v>
      </c>
      <c r="J8" s="226"/>
      <c r="K8" s="226">
        <f>SUM(K9:K21)</f>
        <v>0</v>
      </c>
      <c r="L8" s="226"/>
      <c r="M8" s="226">
        <f>SUM(M9:M21)</f>
        <v>0</v>
      </c>
      <c r="N8" s="225"/>
      <c r="O8" s="225">
        <f>SUM(O9:O21)</f>
        <v>0.03</v>
      </c>
      <c r="P8" s="225"/>
      <c r="Q8" s="225">
        <f>SUM(Q9:Q21)</f>
        <v>0</v>
      </c>
      <c r="R8" s="226"/>
      <c r="S8" s="226"/>
      <c r="T8" s="227"/>
      <c r="U8" s="221"/>
      <c r="V8" s="221">
        <f>SUM(V9:V21)</f>
        <v>87.31</v>
      </c>
      <c r="W8" s="221"/>
      <c r="X8" s="221"/>
      <c r="Y8" s="221"/>
      <c r="AG8" t="s">
        <v>156</v>
      </c>
    </row>
    <row r="9" spans="1:60" outlineLevel="1" x14ac:dyDescent="0.2">
      <c r="A9" s="229">
        <v>1</v>
      </c>
      <c r="B9" s="230" t="s">
        <v>201</v>
      </c>
      <c r="C9" s="247" t="s">
        <v>202</v>
      </c>
      <c r="D9" s="231" t="s">
        <v>203</v>
      </c>
      <c r="E9" s="232">
        <v>26.25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204</v>
      </c>
      <c r="S9" s="234" t="s">
        <v>173</v>
      </c>
      <c r="T9" s="235" t="s">
        <v>205</v>
      </c>
      <c r="U9" s="220">
        <v>1.0999999999999999E-2</v>
      </c>
      <c r="V9" s="220">
        <f>ROUND(E9*U9,2)</f>
        <v>0.28999999999999998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206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208</v>
      </c>
      <c r="D11" s="252"/>
      <c r="E11" s="253">
        <v>26.25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9">
        <v>2</v>
      </c>
      <c r="B12" s="230" t="s">
        <v>210</v>
      </c>
      <c r="C12" s="247" t="s">
        <v>211</v>
      </c>
      <c r="D12" s="231" t="s">
        <v>203</v>
      </c>
      <c r="E12" s="232">
        <v>26.25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204</v>
      </c>
      <c r="S12" s="234" t="s">
        <v>173</v>
      </c>
      <c r="T12" s="235" t="s">
        <v>205</v>
      </c>
      <c r="U12" s="220">
        <v>0.65200000000000002</v>
      </c>
      <c r="V12" s="220">
        <f>ROUND(E12*U12,2)</f>
        <v>17.12</v>
      </c>
      <c r="W12" s="220"/>
      <c r="X12" s="220" t="s">
        <v>162</v>
      </c>
      <c r="Y12" s="220" t="s">
        <v>163</v>
      </c>
      <c r="Z12" s="210"/>
      <c r="AA12" s="210"/>
      <c r="AB12" s="210"/>
      <c r="AC12" s="210"/>
      <c r="AD12" s="210"/>
      <c r="AE12" s="210"/>
      <c r="AF12" s="210"/>
      <c r="AG12" s="210" t="s">
        <v>164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0" t="s">
        <v>208</v>
      </c>
      <c r="D13" s="252"/>
      <c r="E13" s="253">
        <v>26.25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3</v>
      </c>
      <c r="B14" s="230" t="s">
        <v>212</v>
      </c>
      <c r="C14" s="247" t="s">
        <v>213</v>
      </c>
      <c r="D14" s="231" t="s">
        <v>214</v>
      </c>
      <c r="E14" s="232">
        <v>27.5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215</v>
      </c>
      <c r="S14" s="234" t="s">
        <v>173</v>
      </c>
      <c r="T14" s="235" t="s">
        <v>205</v>
      </c>
      <c r="U14" s="220">
        <v>0.06</v>
      </c>
      <c r="V14" s="220">
        <f>ROUND(E14*U14,2)</f>
        <v>1.65</v>
      </c>
      <c r="W14" s="220"/>
      <c r="X14" s="220" t="s">
        <v>162</v>
      </c>
      <c r="Y14" s="220" t="s">
        <v>163</v>
      </c>
      <c r="Z14" s="210"/>
      <c r="AA14" s="210"/>
      <c r="AB14" s="210"/>
      <c r="AC14" s="210"/>
      <c r="AD14" s="210"/>
      <c r="AE14" s="210"/>
      <c r="AF14" s="210"/>
      <c r="AG14" s="210" t="s">
        <v>164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9" t="s">
        <v>216</v>
      </c>
      <c r="D15" s="258"/>
      <c r="E15" s="258"/>
      <c r="F15" s="258"/>
      <c r="G15" s="25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0" t="s">
        <v>217</v>
      </c>
      <c r="D16" s="252"/>
      <c r="E16" s="253">
        <v>27.5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9">
        <v>4</v>
      </c>
      <c r="B17" s="230" t="s">
        <v>218</v>
      </c>
      <c r="C17" s="247" t="s">
        <v>219</v>
      </c>
      <c r="D17" s="231" t="s">
        <v>214</v>
      </c>
      <c r="E17" s="232">
        <v>525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204</v>
      </c>
      <c r="S17" s="234" t="s">
        <v>173</v>
      </c>
      <c r="T17" s="235" t="s">
        <v>205</v>
      </c>
      <c r="U17" s="220">
        <v>0.13</v>
      </c>
      <c r="V17" s="220">
        <f>ROUND(E17*U17,2)</f>
        <v>68.25</v>
      </c>
      <c r="W17" s="220"/>
      <c r="X17" s="220" t="s">
        <v>162</v>
      </c>
      <c r="Y17" s="220" t="s">
        <v>163</v>
      </c>
      <c r="Z17" s="210"/>
      <c r="AA17" s="210"/>
      <c r="AB17" s="210"/>
      <c r="AC17" s="210"/>
      <c r="AD17" s="210"/>
      <c r="AE17" s="210"/>
      <c r="AF17" s="210"/>
      <c r="AG17" s="210" t="s">
        <v>164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9" t="s">
        <v>220</v>
      </c>
      <c r="D18" s="258"/>
      <c r="E18" s="258"/>
      <c r="F18" s="258"/>
      <c r="G18" s="25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3" t="str">
        <f>C18</f>
        <v>s případným nutným přemístěním hromad nebo dočasných skládek na místo potřeby ze vzdálenosti do 30 m, v rovině nebo ve svahu do 1 : 5,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0" t="s">
        <v>221</v>
      </c>
      <c r="D19" s="252"/>
      <c r="E19" s="253">
        <v>525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5</v>
      </c>
      <c r="B20" s="230" t="s">
        <v>222</v>
      </c>
      <c r="C20" s="247" t="s">
        <v>223</v>
      </c>
      <c r="D20" s="231" t="s">
        <v>224</v>
      </c>
      <c r="E20" s="232">
        <v>26.25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1E-3</v>
      </c>
      <c r="O20" s="232">
        <f>ROUND(E20*N20,2)</f>
        <v>0.03</v>
      </c>
      <c r="P20" s="232">
        <v>0</v>
      </c>
      <c r="Q20" s="232">
        <f>ROUND(E20*P20,2)</f>
        <v>0</v>
      </c>
      <c r="R20" s="234" t="s">
        <v>225</v>
      </c>
      <c r="S20" s="234" t="s">
        <v>173</v>
      </c>
      <c r="T20" s="235" t="s">
        <v>205</v>
      </c>
      <c r="U20" s="220">
        <v>0</v>
      </c>
      <c r="V20" s="220">
        <f>ROUND(E20*U20,2)</f>
        <v>0</v>
      </c>
      <c r="W20" s="220"/>
      <c r="X20" s="220" t="s">
        <v>226</v>
      </c>
      <c r="Y20" s="220" t="s">
        <v>163</v>
      </c>
      <c r="Z20" s="210"/>
      <c r="AA20" s="210"/>
      <c r="AB20" s="210"/>
      <c r="AC20" s="210"/>
      <c r="AD20" s="210"/>
      <c r="AE20" s="210"/>
      <c r="AF20" s="210"/>
      <c r="AG20" s="210" t="s">
        <v>227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0" t="s">
        <v>228</v>
      </c>
      <c r="D21" s="252"/>
      <c r="E21" s="253">
        <v>26.25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155</v>
      </c>
      <c r="B22" s="223" t="s">
        <v>71</v>
      </c>
      <c r="C22" s="245" t="s">
        <v>97</v>
      </c>
      <c r="D22" s="224"/>
      <c r="E22" s="225"/>
      <c r="F22" s="226"/>
      <c r="G22" s="226">
        <f>SUMIF(AG23:AG42,"&lt;&gt;NOR",G23:G42)</f>
        <v>0</v>
      </c>
      <c r="H22" s="226"/>
      <c r="I22" s="226">
        <f>SUM(I23:I42)</f>
        <v>0</v>
      </c>
      <c r="J22" s="226"/>
      <c r="K22" s="226">
        <f>SUM(K23:K42)</f>
        <v>0</v>
      </c>
      <c r="L22" s="226"/>
      <c r="M22" s="226">
        <f>SUM(M23:M42)</f>
        <v>0</v>
      </c>
      <c r="N22" s="225"/>
      <c r="O22" s="225">
        <f>SUM(O23:O42)</f>
        <v>98.710000000000008</v>
      </c>
      <c r="P22" s="225"/>
      <c r="Q22" s="225">
        <f>SUM(Q23:Q42)</f>
        <v>124.64999999999999</v>
      </c>
      <c r="R22" s="226"/>
      <c r="S22" s="226"/>
      <c r="T22" s="227"/>
      <c r="U22" s="221"/>
      <c r="V22" s="221">
        <f>SUM(V23:V42)</f>
        <v>250.14</v>
      </c>
      <c r="W22" s="221"/>
      <c r="X22" s="221"/>
      <c r="Y22" s="221"/>
      <c r="AG22" t="s">
        <v>156</v>
      </c>
    </row>
    <row r="23" spans="1:60" ht="33.75" outlineLevel="1" x14ac:dyDescent="0.2">
      <c r="A23" s="229">
        <v>6</v>
      </c>
      <c r="B23" s="230" t="s">
        <v>229</v>
      </c>
      <c r="C23" s="247" t="s">
        <v>230</v>
      </c>
      <c r="D23" s="231" t="s">
        <v>214</v>
      </c>
      <c r="E23" s="232">
        <v>400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0.2</v>
      </c>
      <c r="Q23" s="232">
        <f>ROUND(E23*P23,2)</f>
        <v>80</v>
      </c>
      <c r="R23" s="234" t="s">
        <v>231</v>
      </c>
      <c r="S23" s="234" t="s">
        <v>173</v>
      </c>
      <c r="T23" s="235" t="s">
        <v>205</v>
      </c>
      <c r="U23" s="220">
        <v>0.1</v>
      </c>
      <c r="V23" s="220">
        <f>ROUND(E23*U23,2)</f>
        <v>40</v>
      </c>
      <c r="W23" s="220"/>
      <c r="X23" s="220" t="s">
        <v>162</v>
      </c>
      <c r="Y23" s="220" t="s">
        <v>163</v>
      </c>
      <c r="Z23" s="210"/>
      <c r="AA23" s="210"/>
      <c r="AB23" s="210"/>
      <c r="AC23" s="210"/>
      <c r="AD23" s="210"/>
      <c r="AE23" s="210"/>
      <c r="AF23" s="210"/>
      <c r="AG23" s="210" t="s">
        <v>164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9" t="s">
        <v>232</v>
      </c>
      <c r="D24" s="258"/>
      <c r="E24" s="258"/>
      <c r="F24" s="258"/>
      <c r="G24" s="25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7</v>
      </c>
      <c r="B25" s="230" t="s">
        <v>233</v>
      </c>
      <c r="C25" s="247" t="s">
        <v>234</v>
      </c>
      <c r="D25" s="231" t="s">
        <v>214</v>
      </c>
      <c r="E25" s="232">
        <v>125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0.22500000000000001</v>
      </c>
      <c r="Q25" s="232">
        <f>ROUND(E25*P25,2)</f>
        <v>28.13</v>
      </c>
      <c r="R25" s="234" t="s">
        <v>231</v>
      </c>
      <c r="S25" s="234" t="s">
        <v>173</v>
      </c>
      <c r="T25" s="235" t="s">
        <v>205</v>
      </c>
      <c r="U25" s="220">
        <v>0.14199999999999999</v>
      </c>
      <c r="V25" s="220">
        <f>ROUND(E25*U25,2)</f>
        <v>17.75</v>
      </c>
      <c r="W25" s="220"/>
      <c r="X25" s="220" t="s">
        <v>162</v>
      </c>
      <c r="Y25" s="220" t="s">
        <v>163</v>
      </c>
      <c r="Z25" s="210"/>
      <c r="AA25" s="210"/>
      <c r="AB25" s="210"/>
      <c r="AC25" s="210"/>
      <c r="AD25" s="210"/>
      <c r="AE25" s="210"/>
      <c r="AF25" s="210"/>
      <c r="AG25" s="210" t="s">
        <v>164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9" t="s">
        <v>232</v>
      </c>
      <c r="D26" s="258"/>
      <c r="E26" s="258"/>
      <c r="F26" s="258"/>
      <c r="G26" s="25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29">
        <v>8</v>
      </c>
      <c r="B27" s="230" t="s">
        <v>235</v>
      </c>
      <c r="C27" s="247" t="s">
        <v>236</v>
      </c>
      <c r="D27" s="231" t="s">
        <v>214</v>
      </c>
      <c r="E27" s="232">
        <v>40.5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0.40799999999999997</v>
      </c>
      <c r="Q27" s="232">
        <f>ROUND(E27*P27,2)</f>
        <v>16.52</v>
      </c>
      <c r="R27" s="234" t="s">
        <v>231</v>
      </c>
      <c r="S27" s="234" t="s">
        <v>173</v>
      </c>
      <c r="T27" s="235" t="s">
        <v>205</v>
      </c>
      <c r="U27" s="220">
        <v>6.2E-2</v>
      </c>
      <c r="V27" s="220">
        <f>ROUND(E27*U27,2)</f>
        <v>2.5099999999999998</v>
      </c>
      <c r="W27" s="220"/>
      <c r="X27" s="220" t="s">
        <v>162</v>
      </c>
      <c r="Y27" s="220" t="s">
        <v>163</v>
      </c>
      <c r="Z27" s="210"/>
      <c r="AA27" s="210"/>
      <c r="AB27" s="210"/>
      <c r="AC27" s="210"/>
      <c r="AD27" s="210"/>
      <c r="AE27" s="210"/>
      <c r="AF27" s="210"/>
      <c r="AG27" s="210" t="s">
        <v>164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9" t="s">
        <v>232</v>
      </c>
      <c r="D28" s="258"/>
      <c r="E28" s="258"/>
      <c r="F28" s="258"/>
      <c r="G28" s="25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0" t="s">
        <v>237</v>
      </c>
      <c r="D29" s="252"/>
      <c r="E29" s="253">
        <v>40.5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9">
        <v>9</v>
      </c>
      <c r="B30" s="230" t="s">
        <v>238</v>
      </c>
      <c r="C30" s="247" t="s">
        <v>239</v>
      </c>
      <c r="D30" s="231" t="s">
        <v>214</v>
      </c>
      <c r="E30" s="232">
        <v>40.5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0.46206000000000003</v>
      </c>
      <c r="O30" s="232">
        <f>ROUND(E30*N30,2)</f>
        <v>18.71</v>
      </c>
      <c r="P30" s="232">
        <v>0</v>
      </c>
      <c r="Q30" s="232">
        <f>ROUND(E30*P30,2)</f>
        <v>0</v>
      </c>
      <c r="R30" s="234" t="s">
        <v>231</v>
      </c>
      <c r="S30" s="234" t="s">
        <v>173</v>
      </c>
      <c r="T30" s="235" t="s">
        <v>205</v>
      </c>
      <c r="U30" s="220">
        <v>0.25</v>
      </c>
      <c r="V30" s="220">
        <f>ROUND(E30*U30,2)</f>
        <v>10.130000000000001</v>
      </c>
      <c r="W30" s="220"/>
      <c r="X30" s="220" t="s">
        <v>162</v>
      </c>
      <c r="Y30" s="220" t="s">
        <v>163</v>
      </c>
      <c r="Z30" s="210"/>
      <c r="AA30" s="210"/>
      <c r="AB30" s="210"/>
      <c r="AC30" s="210"/>
      <c r="AD30" s="210"/>
      <c r="AE30" s="210"/>
      <c r="AF30" s="210"/>
      <c r="AG30" s="210" t="s">
        <v>164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9" t="s">
        <v>240</v>
      </c>
      <c r="D31" s="258"/>
      <c r="E31" s="258"/>
      <c r="F31" s="258"/>
      <c r="G31" s="25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0" t="s">
        <v>237</v>
      </c>
      <c r="D32" s="252"/>
      <c r="E32" s="253">
        <v>40.5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9">
        <v>10</v>
      </c>
      <c r="B33" s="230" t="s">
        <v>241</v>
      </c>
      <c r="C33" s="247" t="s">
        <v>242</v>
      </c>
      <c r="D33" s="231" t="s">
        <v>243</v>
      </c>
      <c r="E33" s="232">
        <v>80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1</v>
      </c>
      <c r="O33" s="232">
        <f>ROUND(E33*N33,2)</f>
        <v>80</v>
      </c>
      <c r="P33" s="232">
        <v>0</v>
      </c>
      <c r="Q33" s="232">
        <f>ROUND(E33*P33,2)</f>
        <v>0</v>
      </c>
      <c r="R33" s="234"/>
      <c r="S33" s="234" t="s">
        <v>160</v>
      </c>
      <c r="T33" s="235" t="s">
        <v>161</v>
      </c>
      <c r="U33" s="220">
        <v>0</v>
      </c>
      <c r="V33" s="220">
        <f>ROUND(E33*U33,2)</f>
        <v>0</v>
      </c>
      <c r="W33" s="220"/>
      <c r="X33" s="220" t="s">
        <v>162</v>
      </c>
      <c r="Y33" s="220" t="s">
        <v>163</v>
      </c>
      <c r="Z33" s="210"/>
      <c r="AA33" s="210"/>
      <c r="AB33" s="210"/>
      <c r="AC33" s="210"/>
      <c r="AD33" s="210"/>
      <c r="AE33" s="210"/>
      <c r="AF33" s="210"/>
      <c r="AG33" s="210" t="s">
        <v>244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48" t="s">
        <v>245</v>
      </c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0" t="s">
        <v>246</v>
      </c>
      <c r="D35" s="252"/>
      <c r="E35" s="253">
        <v>80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29">
        <v>11</v>
      </c>
      <c r="B36" s="230" t="s">
        <v>247</v>
      </c>
      <c r="C36" s="247" t="s">
        <v>248</v>
      </c>
      <c r="D36" s="231" t="s">
        <v>249</v>
      </c>
      <c r="E36" s="232">
        <v>44.649000000000001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250</v>
      </c>
      <c r="S36" s="234" t="s">
        <v>173</v>
      </c>
      <c r="T36" s="235" t="s">
        <v>205</v>
      </c>
      <c r="U36" s="220">
        <v>0</v>
      </c>
      <c r="V36" s="220">
        <f>ROUND(E36*U36,2)</f>
        <v>0</v>
      </c>
      <c r="W36" s="220"/>
      <c r="X36" s="220" t="s">
        <v>162</v>
      </c>
      <c r="Y36" s="220" t="s">
        <v>163</v>
      </c>
      <c r="Z36" s="210"/>
      <c r="AA36" s="210"/>
      <c r="AB36" s="210"/>
      <c r="AC36" s="210"/>
      <c r="AD36" s="210"/>
      <c r="AE36" s="210"/>
      <c r="AF36" s="210"/>
      <c r="AG36" s="210" t="s">
        <v>244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60" t="s">
        <v>251</v>
      </c>
      <c r="D37" s="252"/>
      <c r="E37" s="253">
        <v>44.65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12</v>
      </c>
      <c r="B38" s="237" t="s">
        <v>252</v>
      </c>
      <c r="C38" s="246" t="s">
        <v>253</v>
      </c>
      <c r="D38" s="238" t="s">
        <v>249</v>
      </c>
      <c r="E38" s="239">
        <v>124.649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250</v>
      </c>
      <c r="S38" s="241" t="s">
        <v>173</v>
      </c>
      <c r="T38" s="242" t="s">
        <v>205</v>
      </c>
      <c r="U38" s="220">
        <v>0.49</v>
      </c>
      <c r="V38" s="220">
        <f>ROUND(E38*U38,2)</f>
        <v>61.08</v>
      </c>
      <c r="W38" s="220"/>
      <c r="X38" s="220" t="s">
        <v>162</v>
      </c>
      <c r="Y38" s="220" t="s">
        <v>163</v>
      </c>
      <c r="Z38" s="210"/>
      <c r="AA38" s="210"/>
      <c r="AB38" s="210"/>
      <c r="AC38" s="210"/>
      <c r="AD38" s="210"/>
      <c r="AE38" s="210"/>
      <c r="AF38" s="210"/>
      <c r="AG38" s="210" t="s">
        <v>244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6">
        <v>13</v>
      </c>
      <c r="B39" s="237" t="s">
        <v>254</v>
      </c>
      <c r="C39" s="246" t="s">
        <v>255</v>
      </c>
      <c r="D39" s="238" t="s">
        <v>249</v>
      </c>
      <c r="E39" s="239">
        <v>2492.98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250</v>
      </c>
      <c r="S39" s="241" t="s">
        <v>173</v>
      </c>
      <c r="T39" s="242" t="s">
        <v>205</v>
      </c>
      <c r="U39" s="220">
        <v>0</v>
      </c>
      <c r="V39" s="220">
        <f>ROUND(E39*U39,2)</f>
        <v>0</v>
      </c>
      <c r="W39" s="220"/>
      <c r="X39" s="220" t="s">
        <v>162</v>
      </c>
      <c r="Y39" s="220" t="s">
        <v>163</v>
      </c>
      <c r="Z39" s="210"/>
      <c r="AA39" s="210"/>
      <c r="AB39" s="210"/>
      <c r="AC39" s="210"/>
      <c r="AD39" s="210"/>
      <c r="AE39" s="210"/>
      <c r="AF39" s="210"/>
      <c r="AG39" s="210" t="s">
        <v>244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14</v>
      </c>
      <c r="B40" s="237" t="s">
        <v>256</v>
      </c>
      <c r="C40" s="246" t="s">
        <v>257</v>
      </c>
      <c r="D40" s="238" t="s">
        <v>249</v>
      </c>
      <c r="E40" s="239">
        <v>124.649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 t="s">
        <v>250</v>
      </c>
      <c r="S40" s="241" t="s">
        <v>173</v>
      </c>
      <c r="T40" s="242" t="s">
        <v>205</v>
      </c>
      <c r="U40" s="220">
        <v>0.94199999999999995</v>
      </c>
      <c r="V40" s="220">
        <f>ROUND(E40*U40,2)</f>
        <v>117.42</v>
      </c>
      <c r="W40" s="220"/>
      <c r="X40" s="220" t="s">
        <v>162</v>
      </c>
      <c r="Y40" s="220" t="s">
        <v>163</v>
      </c>
      <c r="Z40" s="210"/>
      <c r="AA40" s="210"/>
      <c r="AB40" s="210"/>
      <c r="AC40" s="210"/>
      <c r="AD40" s="210"/>
      <c r="AE40" s="210"/>
      <c r="AF40" s="210"/>
      <c r="AG40" s="210" t="s">
        <v>244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9">
        <v>15</v>
      </c>
      <c r="B41" s="230" t="s">
        <v>258</v>
      </c>
      <c r="C41" s="247" t="s">
        <v>259</v>
      </c>
      <c r="D41" s="231" t="s">
        <v>249</v>
      </c>
      <c r="E41" s="232">
        <v>124.649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260</v>
      </c>
      <c r="S41" s="234" t="s">
        <v>173</v>
      </c>
      <c r="T41" s="235" t="s">
        <v>205</v>
      </c>
      <c r="U41" s="220">
        <v>0.01</v>
      </c>
      <c r="V41" s="220">
        <f>ROUND(E41*U41,2)</f>
        <v>1.25</v>
      </c>
      <c r="W41" s="220"/>
      <c r="X41" s="220" t="s">
        <v>162</v>
      </c>
      <c r="Y41" s="220" t="s">
        <v>163</v>
      </c>
      <c r="Z41" s="210"/>
      <c r="AA41" s="210"/>
      <c r="AB41" s="210"/>
      <c r="AC41" s="210"/>
      <c r="AD41" s="210"/>
      <c r="AE41" s="210"/>
      <c r="AF41" s="210"/>
      <c r="AG41" s="210" t="s">
        <v>244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9" t="s">
        <v>261</v>
      </c>
      <c r="D42" s="258"/>
      <c r="E42" s="258"/>
      <c r="F42" s="258"/>
      <c r="G42" s="25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2" t="s">
        <v>155</v>
      </c>
      <c r="B43" s="223" t="s">
        <v>106</v>
      </c>
      <c r="C43" s="245" t="s">
        <v>107</v>
      </c>
      <c r="D43" s="224"/>
      <c r="E43" s="225"/>
      <c r="F43" s="226"/>
      <c r="G43" s="226">
        <f>SUMIF(AG44:AG268,"&lt;&gt;NOR",G44:G268)</f>
        <v>0</v>
      </c>
      <c r="H43" s="226"/>
      <c r="I43" s="226">
        <f>SUM(I44:I268)</f>
        <v>0</v>
      </c>
      <c r="J43" s="226"/>
      <c r="K43" s="226">
        <f>SUM(K44:K268)</f>
        <v>0</v>
      </c>
      <c r="L43" s="226"/>
      <c r="M43" s="226">
        <f>SUM(M44:M268)</f>
        <v>0</v>
      </c>
      <c r="N43" s="225"/>
      <c r="O43" s="225">
        <f>SUM(O44:O268)</f>
        <v>4.0399999999999991</v>
      </c>
      <c r="P43" s="225"/>
      <c r="Q43" s="225">
        <f>SUM(Q44:Q268)</f>
        <v>3380.4499999999994</v>
      </c>
      <c r="R43" s="226"/>
      <c r="S43" s="226"/>
      <c r="T43" s="227"/>
      <c r="U43" s="221"/>
      <c r="V43" s="221">
        <f>SUM(V44:V268)</f>
        <v>12008.719999999998</v>
      </c>
      <c r="W43" s="221"/>
      <c r="X43" s="221"/>
      <c r="Y43" s="221"/>
      <c r="AG43" t="s">
        <v>156</v>
      </c>
    </row>
    <row r="44" spans="1:60" outlineLevel="1" x14ac:dyDescent="0.2">
      <c r="A44" s="229">
        <v>16</v>
      </c>
      <c r="B44" s="230" t="s">
        <v>262</v>
      </c>
      <c r="C44" s="247" t="s">
        <v>263</v>
      </c>
      <c r="D44" s="231" t="s">
        <v>203</v>
      </c>
      <c r="E44" s="232">
        <v>154.58848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2</v>
      </c>
      <c r="Q44" s="232">
        <f>ROUND(E44*P44,2)</f>
        <v>309.18</v>
      </c>
      <c r="R44" s="234" t="s">
        <v>250</v>
      </c>
      <c r="S44" s="234" t="s">
        <v>173</v>
      </c>
      <c r="T44" s="235" t="s">
        <v>205</v>
      </c>
      <c r="U44" s="220">
        <v>6.4359999999999999</v>
      </c>
      <c r="V44" s="220">
        <f>ROUND(E44*U44,2)</f>
        <v>994.93</v>
      </c>
      <c r="W44" s="220"/>
      <c r="X44" s="220" t="s">
        <v>162</v>
      </c>
      <c r="Y44" s="220" t="s">
        <v>163</v>
      </c>
      <c r="Z44" s="210"/>
      <c r="AA44" s="210"/>
      <c r="AB44" s="210"/>
      <c r="AC44" s="210"/>
      <c r="AD44" s="210"/>
      <c r="AE44" s="210"/>
      <c r="AF44" s="210"/>
      <c r="AG44" s="210" t="s">
        <v>164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9" t="s">
        <v>264</v>
      </c>
      <c r="D45" s="258"/>
      <c r="E45" s="258"/>
      <c r="F45" s="258"/>
      <c r="G45" s="25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0" t="s">
        <v>265</v>
      </c>
      <c r="D46" s="252"/>
      <c r="E46" s="253">
        <v>5.08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0" t="s">
        <v>266</v>
      </c>
      <c r="D47" s="252"/>
      <c r="E47" s="253">
        <v>149.51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17</v>
      </c>
      <c r="B48" s="230" t="s">
        <v>267</v>
      </c>
      <c r="C48" s="247" t="s">
        <v>268</v>
      </c>
      <c r="D48" s="231" t="s">
        <v>214</v>
      </c>
      <c r="E48" s="232">
        <v>531.52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6.7000000000000002E-4</v>
      </c>
      <c r="O48" s="232">
        <f>ROUND(E48*N48,2)</f>
        <v>0.36</v>
      </c>
      <c r="P48" s="232">
        <v>0.184</v>
      </c>
      <c r="Q48" s="232">
        <f>ROUND(E48*P48,2)</f>
        <v>97.8</v>
      </c>
      <c r="R48" s="234" t="s">
        <v>250</v>
      </c>
      <c r="S48" s="234" t="s">
        <v>173</v>
      </c>
      <c r="T48" s="235" t="s">
        <v>205</v>
      </c>
      <c r="U48" s="220">
        <v>0.22700000000000001</v>
      </c>
      <c r="V48" s="220">
        <f>ROUND(E48*U48,2)</f>
        <v>120.66</v>
      </c>
      <c r="W48" s="220"/>
      <c r="X48" s="220" t="s">
        <v>162</v>
      </c>
      <c r="Y48" s="220" t="s">
        <v>163</v>
      </c>
      <c r="Z48" s="210"/>
      <c r="AA48" s="210"/>
      <c r="AB48" s="210"/>
      <c r="AC48" s="210"/>
      <c r="AD48" s="210"/>
      <c r="AE48" s="210"/>
      <c r="AF48" s="210"/>
      <c r="AG48" s="210" t="s">
        <v>164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59" t="s">
        <v>269</v>
      </c>
      <c r="D49" s="258"/>
      <c r="E49" s="258"/>
      <c r="F49" s="258"/>
      <c r="G49" s="258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3" t="str">
        <f>C49</f>
        <v>nebo vybourání otvorů průřezové plochy přes 4 m2 v příčkách, včetně pomocného lešení o výšce podlahy do 1900 mm a pro zatížení do 1,5 kPa  (150 kg/m2),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270</v>
      </c>
      <c r="D50" s="252"/>
      <c r="E50" s="253">
        <v>531.52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9">
        <v>18</v>
      </c>
      <c r="B51" s="230" t="s">
        <v>271</v>
      </c>
      <c r="C51" s="247" t="s">
        <v>272</v>
      </c>
      <c r="D51" s="231" t="s">
        <v>214</v>
      </c>
      <c r="E51" s="232">
        <v>102.07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6.7000000000000002E-4</v>
      </c>
      <c r="O51" s="232">
        <f>ROUND(E51*N51,2)</f>
        <v>7.0000000000000007E-2</v>
      </c>
      <c r="P51" s="232">
        <v>0.31900000000000001</v>
      </c>
      <c r="Q51" s="232">
        <f>ROUND(E51*P51,2)</f>
        <v>32.56</v>
      </c>
      <c r="R51" s="234" t="s">
        <v>250</v>
      </c>
      <c r="S51" s="234" t="s">
        <v>173</v>
      </c>
      <c r="T51" s="235" t="s">
        <v>205</v>
      </c>
      <c r="U51" s="220">
        <v>0.317</v>
      </c>
      <c r="V51" s="220">
        <f>ROUND(E51*U51,2)</f>
        <v>32.36</v>
      </c>
      <c r="W51" s="220"/>
      <c r="X51" s="220" t="s">
        <v>162</v>
      </c>
      <c r="Y51" s="220" t="s">
        <v>163</v>
      </c>
      <c r="Z51" s="210"/>
      <c r="AA51" s="210"/>
      <c r="AB51" s="210"/>
      <c r="AC51" s="210"/>
      <c r="AD51" s="210"/>
      <c r="AE51" s="210"/>
      <c r="AF51" s="210"/>
      <c r="AG51" s="210" t="s">
        <v>164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59" t="s">
        <v>269</v>
      </c>
      <c r="D52" s="258"/>
      <c r="E52" s="258"/>
      <c r="F52" s="258"/>
      <c r="G52" s="258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3" t="str">
        <f>C52</f>
        <v>nebo vybourání otvorů průřezové plochy přes 4 m2 v příčkách, včetně pomocného lešení o výšce podlahy do 1900 mm a pro zatížení do 1,5 kPa  (150 kg/m2),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0" t="s">
        <v>273</v>
      </c>
      <c r="D53" s="252"/>
      <c r="E53" s="253">
        <v>102.07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9">
        <v>19</v>
      </c>
      <c r="B54" s="230" t="s">
        <v>274</v>
      </c>
      <c r="C54" s="247" t="s">
        <v>275</v>
      </c>
      <c r="D54" s="231" t="s">
        <v>203</v>
      </c>
      <c r="E54" s="232">
        <v>1265.97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1.1000000000000001E-3</v>
      </c>
      <c r="O54" s="232">
        <f>ROUND(E54*N54,2)</f>
        <v>1.39</v>
      </c>
      <c r="P54" s="232">
        <v>1.175</v>
      </c>
      <c r="Q54" s="232">
        <f>ROUND(E54*P54,2)</f>
        <v>1487.51</v>
      </c>
      <c r="R54" s="234" t="s">
        <v>250</v>
      </c>
      <c r="S54" s="234" t="s">
        <v>173</v>
      </c>
      <c r="T54" s="235" t="s">
        <v>205</v>
      </c>
      <c r="U54" s="220">
        <v>1.2829999999999999</v>
      </c>
      <c r="V54" s="220">
        <f>ROUND(E54*U54,2)</f>
        <v>1624.24</v>
      </c>
      <c r="W54" s="220"/>
      <c r="X54" s="220" t="s">
        <v>162</v>
      </c>
      <c r="Y54" s="220" t="s">
        <v>163</v>
      </c>
      <c r="Z54" s="210"/>
      <c r="AA54" s="210"/>
      <c r="AB54" s="210"/>
      <c r="AC54" s="210"/>
      <c r="AD54" s="210"/>
      <c r="AE54" s="210"/>
      <c r="AF54" s="210"/>
      <c r="AG54" s="210" t="s">
        <v>164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59" t="s">
        <v>276</v>
      </c>
      <c r="D55" s="258"/>
      <c r="E55" s="258"/>
      <c r="F55" s="258"/>
      <c r="G55" s="25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3" t="str">
        <f>C55</f>
        <v>nebo vybourání otvorů průřezové plochy přes 4 m2 ve zdivu nadzákladovém, včetně pomocného lešení o výšce podlahy do 1900 mm a pro zatížení do 1,5 kPa  (150 kg/m2)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277</v>
      </c>
      <c r="D56" s="252"/>
      <c r="E56" s="253">
        <v>64.42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0" t="s">
        <v>278</v>
      </c>
      <c r="D57" s="252"/>
      <c r="E57" s="253">
        <v>125.49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0" t="s">
        <v>279</v>
      </c>
      <c r="D58" s="252"/>
      <c r="E58" s="253">
        <v>96.98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0" t="s">
        <v>280</v>
      </c>
      <c r="D59" s="252"/>
      <c r="E59" s="253">
        <v>365.16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0" t="s">
        <v>281</v>
      </c>
      <c r="D60" s="252"/>
      <c r="E60" s="253">
        <v>144.02000000000001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0" t="s">
        <v>282</v>
      </c>
      <c r="D61" s="252"/>
      <c r="E61" s="253">
        <v>250.3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0" t="s">
        <v>283</v>
      </c>
      <c r="D62" s="252"/>
      <c r="E62" s="253">
        <v>6.44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0" t="s">
        <v>284</v>
      </c>
      <c r="D63" s="252"/>
      <c r="E63" s="253">
        <v>213.16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9">
        <v>20</v>
      </c>
      <c r="B64" s="230" t="s">
        <v>285</v>
      </c>
      <c r="C64" s="247" t="s">
        <v>286</v>
      </c>
      <c r="D64" s="231" t="s">
        <v>287</v>
      </c>
      <c r="E64" s="232">
        <v>40.799999999999997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0.37</v>
      </c>
      <c r="Q64" s="232">
        <f>ROUND(E64*P64,2)</f>
        <v>15.1</v>
      </c>
      <c r="R64" s="234" t="s">
        <v>250</v>
      </c>
      <c r="S64" s="234" t="s">
        <v>173</v>
      </c>
      <c r="T64" s="235" t="s">
        <v>205</v>
      </c>
      <c r="U64" s="220">
        <v>1.621</v>
      </c>
      <c r="V64" s="220">
        <f>ROUND(E64*U64,2)</f>
        <v>66.14</v>
      </c>
      <c r="W64" s="220"/>
      <c r="X64" s="220" t="s">
        <v>162</v>
      </c>
      <c r="Y64" s="220" t="s">
        <v>163</v>
      </c>
      <c r="Z64" s="210"/>
      <c r="AA64" s="210"/>
      <c r="AB64" s="210"/>
      <c r="AC64" s="210"/>
      <c r="AD64" s="210"/>
      <c r="AE64" s="210"/>
      <c r="AF64" s="210"/>
      <c r="AG64" s="210" t="s">
        <v>164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9" t="s">
        <v>288</v>
      </c>
      <c r="D65" s="258"/>
      <c r="E65" s="258"/>
      <c r="F65" s="258"/>
      <c r="G65" s="258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0" t="s">
        <v>289</v>
      </c>
      <c r="D66" s="252"/>
      <c r="E66" s="253">
        <v>9.6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0" t="s">
        <v>290</v>
      </c>
      <c r="D67" s="252"/>
      <c r="E67" s="253">
        <v>18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0" t="s">
        <v>291</v>
      </c>
      <c r="D68" s="252"/>
      <c r="E68" s="253">
        <v>13.2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9">
        <v>21</v>
      </c>
      <c r="B69" s="230" t="s">
        <v>292</v>
      </c>
      <c r="C69" s="247" t="s">
        <v>293</v>
      </c>
      <c r="D69" s="231" t="s">
        <v>203</v>
      </c>
      <c r="E69" s="232">
        <v>249.75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6.6600000000000001E-3</v>
      </c>
      <c r="O69" s="232">
        <f>ROUND(E69*N69,2)</f>
        <v>1.66</v>
      </c>
      <c r="P69" s="232">
        <v>2.4</v>
      </c>
      <c r="Q69" s="232">
        <f>ROUND(E69*P69,2)</f>
        <v>599.4</v>
      </c>
      <c r="R69" s="234" t="s">
        <v>250</v>
      </c>
      <c r="S69" s="234" t="s">
        <v>173</v>
      </c>
      <c r="T69" s="235" t="s">
        <v>205</v>
      </c>
      <c r="U69" s="220">
        <v>6.72</v>
      </c>
      <c r="V69" s="220">
        <f>ROUND(E69*U69,2)</f>
        <v>1678.32</v>
      </c>
      <c r="W69" s="220"/>
      <c r="X69" s="220" t="s">
        <v>162</v>
      </c>
      <c r="Y69" s="220" t="s">
        <v>163</v>
      </c>
      <c r="Z69" s="210"/>
      <c r="AA69" s="210"/>
      <c r="AB69" s="210"/>
      <c r="AC69" s="210"/>
      <c r="AD69" s="210"/>
      <c r="AE69" s="210"/>
      <c r="AF69" s="210"/>
      <c r="AG69" s="210" t="s">
        <v>164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9" t="s">
        <v>294</v>
      </c>
      <c r="D70" s="258"/>
      <c r="E70" s="258"/>
      <c r="F70" s="258"/>
      <c r="G70" s="258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0" t="s">
        <v>295</v>
      </c>
      <c r="D71" s="252"/>
      <c r="E71" s="253">
        <v>31.5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0" t="s">
        <v>296</v>
      </c>
      <c r="D72" s="252"/>
      <c r="E72" s="253">
        <v>155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0" t="s">
        <v>297</v>
      </c>
      <c r="D73" s="252"/>
      <c r="E73" s="253">
        <v>63.25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29">
        <v>22</v>
      </c>
      <c r="B74" s="230" t="s">
        <v>298</v>
      </c>
      <c r="C74" s="247" t="s">
        <v>299</v>
      </c>
      <c r="D74" s="231" t="s">
        <v>214</v>
      </c>
      <c r="E74" s="232">
        <v>468.42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3.6000000000000002E-4</v>
      </c>
      <c r="O74" s="232">
        <f>ROUND(E74*N74,2)</f>
        <v>0.17</v>
      </c>
      <c r="P74" s="232">
        <v>0.55800000000000005</v>
      </c>
      <c r="Q74" s="232">
        <f>ROUND(E74*P74,2)</f>
        <v>261.38</v>
      </c>
      <c r="R74" s="234" t="s">
        <v>250</v>
      </c>
      <c r="S74" s="234" t="s">
        <v>173</v>
      </c>
      <c r="T74" s="235" t="s">
        <v>205</v>
      </c>
      <c r="U74" s="220">
        <v>0.5</v>
      </c>
      <c r="V74" s="220">
        <f>ROUND(E74*U74,2)</f>
        <v>234.21</v>
      </c>
      <c r="W74" s="220"/>
      <c r="X74" s="220" t="s">
        <v>162</v>
      </c>
      <c r="Y74" s="220" t="s">
        <v>163</v>
      </c>
      <c r="Z74" s="210"/>
      <c r="AA74" s="210"/>
      <c r="AB74" s="210"/>
      <c r="AC74" s="210"/>
      <c r="AD74" s="210"/>
      <c r="AE74" s="210"/>
      <c r="AF74" s="210"/>
      <c r="AG74" s="210" t="s">
        <v>300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9" t="s">
        <v>294</v>
      </c>
      <c r="D75" s="258"/>
      <c r="E75" s="258"/>
      <c r="F75" s="258"/>
      <c r="G75" s="258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1" t="s">
        <v>301</v>
      </c>
      <c r="D76" s="254"/>
      <c r="E76" s="255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2" t="s">
        <v>302</v>
      </c>
      <c r="D77" s="254"/>
      <c r="E77" s="255">
        <v>38.67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>
        <v>2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2" t="s">
        <v>303</v>
      </c>
      <c r="D78" s="254"/>
      <c r="E78" s="255">
        <v>11.16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209</v>
      </c>
      <c r="AH78" s="210">
        <v>2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2" t="s">
        <v>304</v>
      </c>
      <c r="D79" s="254"/>
      <c r="E79" s="255">
        <v>77.42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209</v>
      </c>
      <c r="AH79" s="210">
        <v>2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2" t="s">
        <v>305</v>
      </c>
      <c r="D80" s="254"/>
      <c r="E80" s="255">
        <v>32.200000000000003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2" t="s">
        <v>306</v>
      </c>
      <c r="D81" s="254"/>
      <c r="E81" s="255">
        <v>46.58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209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307</v>
      </c>
      <c r="D82" s="254"/>
      <c r="E82" s="255">
        <v>46.58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209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308</v>
      </c>
      <c r="D83" s="254"/>
      <c r="E83" s="255">
        <v>46.85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209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2" t="s">
        <v>309</v>
      </c>
      <c r="D84" s="254"/>
      <c r="E84" s="255">
        <v>45.73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209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2" t="s">
        <v>310</v>
      </c>
      <c r="D85" s="254"/>
      <c r="E85" s="255">
        <v>16.579999999999998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311</v>
      </c>
      <c r="D86" s="254"/>
      <c r="E86" s="255">
        <v>12.62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209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2" t="s">
        <v>312</v>
      </c>
      <c r="D87" s="254"/>
      <c r="E87" s="255">
        <v>33.130000000000003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209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313</v>
      </c>
      <c r="D88" s="254"/>
      <c r="E88" s="255">
        <v>38.869999999999997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209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2" t="s">
        <v>314</v>
      </c>
      <c r="D89" s="254"/>
      <c r="E89" s="255">
        <v>22.03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209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3" t="s">
        <v>315</v>
      </c>
      <c r="D90" s="256"/>
      <c r="E90" s="257">
        <v>468.42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209</v>
      </c>
      <c r="AH90" s="210">
        <v>3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1" t="s">
        <v>316</v>
      </c>
      <c r="D91" s="254"/>
      <c r="E91" s="255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0" t="s">
        <v>317</v>
      </c>
      <c r="D92" s="252"/>
      <c r="E92" s="253">
        <v>468.42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29">
        <v>23</v>
      </c>
      <c r="B93" s="230" t="s">
        <v>318</v>
      </c>
      <c r="C93" s="247" t="s">
        <v>319</v>
      </c>
      <c r="D93" s="231" t="s">
        <v>203</v>
      </c>
      <c r="E93" s="232">
        <v>93.683999999999997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2.2000000000000002</v>
      </c>
      <c r="Q93" s="232">
        <f>ROUND(E93*P93,2)</f>
        <v>206.1</v>
      </c>
      <c r="R93" s="234" t="s">
        <v>250</v>
      </c>
      <c r="S93" s="234" t="s">
        <v>173</v>
      </c>
      <c r="T93" s="235" t="s">
        <v>205</v>
      </c>
      <c r="U93" s="220">
        <v>6.3449999999999998</v>
      </c>
      <c r="V93" s="220">
        <f>ROUND(E93*U93,2)</f>
        <v>594.41999999999996</v>
      </c>
      <c r="W93" s="220"/>
      <c r="X93" s="220" t="s">
        <v>162</v>
      </c>
      <c r="Y93" s="220" t="s">
        <v>163</v>
      </c>
      <c r="Z93" s="210"/>
      <c r="AA93" s="210"/>
      <c r="AB93" s="210"/>
      <c r="AC93" s="210"/>
      <c r="AD93" s="210"/>
      <c r="AE93" s="210"/>
      <c r="AF93" s="210"/>
      <c r="AG93" s="210" t="s">
        <v>164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1" t="s">
        <v>301</v>
      </c>
      <c r="D94" s="254"/>
      <c r="E94" s="255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62" t="s">
        <v>320</v>
      </c>
      <c r="D95" s="254"/>
      <c r="E95" s="255">
        <v>38.67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209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62" t="s">
        <v>321</v>
      </c>
      <c r="D96" s="254"/>
      <c r="E96" s="255">
        <v>11.16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209</v>
      </c>
      <c r="AH96" s="210">
        <v>2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2" t="s">
        <v>322</v>
      </c>
      <c r="D97" s="254"/>
      <c r="E97" s="255">
        <v>77.42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209</v>
      </c>
      <c r="AH97" s="210">
        <v>2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323</v>
      </c>
      <c r="D98" s="254"/>
      <c r="E98" s="255">
        <v>32.200000000000003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209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324</v>
      </c>
      <c r="D99" s="254"/>
      <c r="E99" s="255">
        <v>46.58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209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325</v>
      </c>
      <c r="D100" s="254"/>
      <c r="E100" s="255">
        <v>46.58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209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326</v>
      </c>
      <c r="D101" s="254"/>
      <c r="E101" s="255">
        <v>46.85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327</v>
      </c>
      <c r="D102" s="254"/>
      <c r="E102" s="255">
        <v>45.73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209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328</v>
      </c>
      <c r="D103" s="254"/>
      <c r="E103" s="255">
        <v>16.579999999999998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209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329</v>
      </c>
      <c r="D104" s="254"/>
      <c r="E104" s="255">
        <v>12.62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209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330</v>
      </c>
      <c r="D105" s="254"/>
      <c r="E105" s="255">
        <v>33.130000000000003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209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331</v>
      </c>
      <c r="D106" s="254"/>
      <c r="E106" s="255">
        <v>38.869999999999997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209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332</v>
      </c>
      <c r="D107" s="254"/>
      <c r="E107" s="255">
        <v>22.03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209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3" t="s">
        <v>315</v>
      </c>
      <c r="D108" s="256"/>
      <c r="E108" s="257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>
        <v>3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1" t="s">
        <v>316</v>
      </c>
      <c r="D109" s="254"/>
      <c r="E109" s="255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0" t="s">
        <v>333</v>
      </c>
      <c r="D110" s="252"/>
      <c r="E110" s="253">
        <v>93.68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29">
        <v>24</v>
      </c>
      <c r="B111" s="230" t="s">
        <v>334</v>
      </c>
      <c r="C111" s="247" t="s">
        <v>335</v>
      </c>
      <c r="D111" s="231" t="s">
        <v>203</v>
      </c>
      <c r="E111" s="232">
        <v>66.8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1.4</v>
      </c>
      <c r="Q111" s="232">
        <f>ROUND(E111*P111,2)</f>
        <v>93.52</v>
      </c>
      <c r="R111" s="234" t="s">
        <v>250</v>
      </c>
      <c r="S111" s="234" t="s">
        <v>173</v>
      </c>
      <c r="T111" s="235" t="s">
        <v>205</v>
      </c>
      <c r="U111" s="220">
        <v>1.2569999999999999</v>
      </c>
      <c r="V111" s="220">
        <f>ROUND(E111*U111,2)</f>
        <v>83.97</v>
      </c>
      <c r="W111" s="220"/>
      <c r="X111" s="220" t="s">
        <v>162</v>
      </c>
      <c r="Y111" s="220" t="s">
        <v>163</v>
      </c>
      <c r="Z111" s="210"/>
      <c r="AA111" s="210"/>
      <c r="AB111" s="210"/>
      <c r="AC111" s="210"/>
      <c r="AD111" s="210"/>
      <c r="AE111" s="210"/>
      <c r="AF111" s="210"/>
      <c r="AG111" s="210" t="s">
        <v>300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336</v>
      </c>
      <c r="D112" s="252"/>
      <c r="E112" s="253">
        <v>10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0" t="s">
        <v>337</v>
      </c>
      <c r="D113" s="252"/>
      <c r="E113" s="253">
        <v>43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0" t="s">
        <v>338</v>
      </c>
      <c r="D114" s="252"/>
      <c r="E114" s="253">
        <v>13.8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29">
        <v>25</v>
      </c>
      <c r="B115" s="230" t="s">
        <v>339</v>
      </c>
      <c r="C115" s="247" t="s">
        <v>340</v>
      </c>
      <c r="D115" s="231" t="s">
        <v>203</v>
      </c>
      <c r="E115" s="232">
        <v>107.6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2.2000000000000002</v>
      </c>
      <c r="Q115" s="232">
        <f>ROUND(E115*P115,2)</f>
        <v>236.72</v>
      </c>
      <c r="R115" s="234" t="s">
        <v>250</v>
      </c>
      <c r="S115" s="234" t="s">
        <v>173</v>
      </c>
      <c r="T115" s="235" t="s">
        <v>205</v>
      </c>
      <c r="U115" s="220">
        <v>10.67</v>
      </c>
      <c r="V115" s="220">
        <f>ROUND(E115*U115,2)</f>
        <v>1148.0899999999999</v>
      </c>
      <c r="W115" s="220"/>
      <c r="X115" s="220" t="s">
        <v>162</v>
      </c>
      <c r="Y115" s="220" t="s">
        <v>163</v>
      </c>
      <c r="Z115" s="210"/>
      <c r="AA115" s="210"/>
      <c r="AB115" s="210"/>
      <c r="AC115" s="210"/>
      <c r="AD115" s="210"/>
      <c r="AE115" s="210"/>
      <c r="AF115" s="210"/>
      <c r="AG115" s="210" t="s">
        <v>300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0" t="s">
        <v>341</v>
      </c>
      <c r="D116" s="252"/>
      <c r="E116" s="253">
        <v>50.8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0" t="s">
        <v>337</v>
      </c>
      <c r="D117" s="252"/>
      <c r="E117" s="253">
        <v>43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209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0" t="s">
        <v>338</v>
      </c>
      <c r="D118" s="252"/>
      <c r="E118" s="253">
        <v>13.8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9">
        <v>26</v>
      </c>
      <c r="B119" s="230" t="s">
        <v>342</v>
      </c>
      <c r="C119" s="247" t="s">
        <v>343</v>
      </c>
      <c r="D119" s="231" t="s">
        <v>214</v>
      </c>
      <c r="E119" s="232">
        <v>937.07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0.02</v>
      </c>
      <c r="Q119" s="232">
        <f>ROUND(E119*P119,2)</f>
        <v>18.739999999999998</v>
      </c>
      <c r="R119" s="234" t="s">
        <v>250</v>
      </c>
      <c r="S119" s="234" t="s">
        <v>173</v>
      </c>
      <c r="T119" s="235" t="s">
        <v>205</v>
      </c>
      <c r="U119" s="220">
        <v>0.14699999999999999</v>
      </c>
      <c r="V119" s="220">
        <f>ROUND(E119*U119,2)</f>
        <v>137.75</v>
      </c>
      <c r="W119" s="220"/>
      <c r="X119" s="220" t="s">
        <v>162</v>
      </c>
      <c r="Y119" s="220" t="s">
        <v>163</v>
      </c>
      <c r="Z119" s="210"/>
      <c r="AA119" s="210"/>
      <c r="AB119" s="210"/>
      <c r="AC119" s="210"/>
      <c r="AD119" s="210"/>
      <c r="AE119" s="210"/>
      <c r="AF119" s="210"/>
      <c r="AG119" s="210" t="s">
        <v>164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9" t="s">
        <v>344</v>
      </c>
      <c r="D120" s="258"/>
      <c r="E120" s="258"/>
      <c r="F120" s="258"/>
      <c r="G120" s="258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207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0" t="s">
        <v>345</v>
      </c>
      <c r="D121" s="252"/>
      <c r="E121" s="253">
        <v>2.96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0" t="s">
        <v>346</v>
      </c>
      <c r="D122" s="252"/>
      <c r="E122" s="253">
        <v>7.48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0" t="s">
        <v>347</v>
      </c>
      <c r="D123" s="252"/>
      <c r="E123" s="253">
        <v>19.93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0" t="s">
        <v>348</v>
      </c>
      <c r="D124" s="252"/>
      <c r="E124" s="253">
        <v>30.58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0" t="s">
        <v>349</v>
      </c>
      <c r="D125" s="252"/>
      <c r="E125" s="253">
        <v>49.94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0" t="s">
        <v>350</v>
      </c>
      <c r="D126" s="252"/>
      <c r="E126" s="253">
        <v>38.67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0" t="s">
        <v>351</v>
      </c>
      <c r="D127" s="252"/>
      <c r="E127" s="253">
        <v>35.770000000000003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0" t="s">
        <v>352</v>
      </c>
      <c r="D128" s="252"/>
      <c r="E128" s="253">
        <v>8.7100000000000009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209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0" t="s">
        <v>353</v>
      </c>
      <c r="D129" s="252"/>
      <c r="E129" s="253">
        <v>77.180000000000007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0" t="s">
        <v>354</v>
      </c>
      <c r="D130" s="252"/>
      <c r="E130" s="253">
        <v>20.71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0" t="s">
        <v>355</v>
      </c>
      <c r="D131" s="252"/>
      <c r="E131" s="253">
        <v>29.98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0" t="s">
        <v>356</v>
      </c>
      <c r="D132" s="252"/>
      <c r="E132" s="253">
        <v>17.53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0" t="s">
        <v>357</v>
      </c>
      <c r="D133" s="252"/>
      <c r="E133" s="253">
        <v>14.06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0" t="s">
        <v>358</v>
      </c>
      <c r="D134" s="252"/>
      <c r="E134" s="253">
        <v>16.559999999999999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0" t="s">
        <v>359</v>
      </c>
      <c r="D135" s="252"/>
      <c r="E135" s="253">
        <v>13.8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209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0" t="s">
        <v>360</v>
      </c>
      <c r="D136" s="252"/>
      <c r="E136" s="253">
        <v>3.9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0" t="s">
        <v>361</v>
      </c>
      <c r="D137" s="252"/>
      <c r="E137" s="253">
        <v>3.4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209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0" t="s">
        <v>362</v>
      </c>
      <c r="D138" s="252"/>
      <c r="E138" s="253">
        <v>10.89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0" t="s">
        <v>363</v>
      </c>
      <c r="D139" s="252"/>
      <c r="E139" s="253">
        <v>5.04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0" t="s">
        <v>364</v>
      </c>
      <c r="D140" s="252"/>
      <c r="E140" s="253">
        <v>13.65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209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0" t="s">
        <v>365</v>
      </c>
      <c r="D141" s="252"/>
      <c r="E141" s="253">
        <v>3.94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209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0" t="s">
        <v>366</v>
      </c>
      <c r="D142" s="252"/>
      <c r="E142" s="253">
        <v>2.59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0" t="s">
        <v>367</v>
      </c>
      <c r="D143" s="252"/>
      <c r="E143" s="253">
        <v>0.99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209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0" t="s">
        <v>368</v>
      </c>
      <c r="D144" s="252"/>
      <c r="E144" s="253">
        <v>7.73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0" t="s">
        <v>369</v>
      </c>
      <c r="D145" s="252"/>
      <c r="E145" s="253">
        <v>12.18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0" t="s">
        <v>370</v>
      </c>
      <c r="D146" s="252"/>
      <c r="E146" s="253">
        <v>5.98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0" t="s">
        <v>371</v>
      </c>
      <c r="D147" s="252"/>
      <c r="E147" s="253">
        <v>5.52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209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0" t="s">
        <v>372</v>
      </c>
      <c r="D148" s="252"/>
      <c r="E148" s="253">
        <v>2.71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209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0" t="s">
        <v>373</v>
      </c>
      <c r="D149" s="252"/>
      <c r="E149" s="253">
        <v>2.5299999999999998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0" t="s">
        <v>374</v>
      </c>
      <c r="D150" s="252"/>
      <c r="E150" s="253">
        <v>15.63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0" t="s">
        <v>375</v>
      </c>
      <c r="D151" s="252"/>
      <c r="E151" s="253">
        <v>9.44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0" t="s">
        <v>376</v>
      </c>
      <c r="D152" s="252"/>
      <c r="E152" s="253">
        <v>17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0" t="s">
        <v>377</v>
      </c>
      <c r="D153" s="252"/>
      <c r="E153" s="253">
        <v>38.869999999999997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0" t="s">
        <v>378</v>
      </c>
      <c r="D154" s="252"/>
      <c r="E154" s="253">
        <v>12.05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209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60" t="s">
        <v>379</v>
      </c>
      <c r="D155" s="252"/>
      <c r="E155" s="253">
        <v>4.95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0" t="s">
        <v>380</v>
      </c>
      <c r="D156" s="252"/>
      <c r="E156" s="253">
        <v>17.16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0" t="s">
        <v>381</v>
      </c>
      <c r="D157" s="252"/>
      <c r="E157" s="253">
        <v>4.2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209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60" t="s">
        <v>382</v>
      </c>
      <c r="D158" s="252"/>
      <c r="E158" s="253">
        <v>5.85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209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60" t="s">
        <v>383</v>
      </c>
      <c r="D159" s="252"/>
      <c r="E159" s="253">
        <v>15.09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0" t="s">
        <v>384</v>
      </c>
      <c r="D160" s="252"/>
      <c r="E160" s="253">
        <v>33.409999999999997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0" t="s">
        <v>385</v>
      </c>
      <c r="D161" s="252"/>
      <c r="E161" s="253">
        <v>16.62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0" t="s">
        <v>386</v>
      </c>
      <c r="D162" s="252"/>
      <c r="E162" s="253">
        <v>16.3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0" t="s">
        <v>387</v>
      </c>
      <c r="D163" s="252"/>
      <c r="E163" s="253">
        <v>17.559999999999999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0" t="s">
        <v>388</v>
      </c>
      <c r="D164" s="252"/>
      <c r="E164" s="253">
        <v>16.93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0" t="s">
        <v>389</v>
      </c>
      <c r="D165" s="252"/>
      <c r="E165" s="253">
        <v>17.559999999999999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209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0" t="s">
        <v>390</v>
      </c>
      <c r="D166" s="252"/>
      <c r="E166" s="253">
        <v>16.62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0" t="s">
        <v>391</v>
      </c>
      <c r="D167" s="252"/>
      <c r="E167" s="253">
        <v>18.37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0" t="s">
        <v>392</v>
      </c>
      <c r="D168" s="252"/>
      <c r="E168" s="253">
        <v>32.21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0" t="s">
        <v>393</v>
      </c>
      <c r="D169" s="252"/>
      <c r="E169" s="253">
        <v>3.86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0" t="s">
        <v>394</v>
      </c>
      <c r="D170" s="252"/>
      <c r="E170" s="253">
        <v>10.57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0" t="s">
        <v>395</v>
      </c>
      <c r="D171" s="252"/>
      <c r="E171" s="253">
        <v>11.86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0" t="s">
        <v>396</v>
      </c>
      <c r="D172" s="252"/>
      <c r="E172" s="253">
        <v>5.68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0" t="s">
        <v>397</v>
      </c>
      <c r="D173" s="252"/>
      <c r="E173" s="253">
        <v>2.4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0" t="s">
        <v>398</v>
      </c>
      <c r="D174" s="252"/>
      <c r="E174" s="253">
        <v>2.2400000000000002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209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0" t="s">
        <v>399</v>
      </c>
      <c r="D175" s="252"/>
      <c r="E175" s="253">
        <v>1.44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209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60" t="s">
        <v>400</v>
      </c>
      <c r="D176" s="252"/>
      <c r="E176" s="253">
        <v>6.62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209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60" t="s">
        <v>401</v>
      </c>
      <c r="D177" s="252"/>
      <c r="E177" s="253">
        <v>6.79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0" t="s">
        <v>402</v>
      </c>
      <c r="D178" s="252"/>
      <c r="E178" s="253">
        <v>7.82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209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0" t="s">
        <v>403</v>
      </c>
      <c r="D179" s="252"/>
      <c r="E179" s="253">
        <v>8.33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209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0" t="s">
        <v>404</v>
      </c>
      <c r="D180" s="252"/>
      <c r="E180" s="253">
        <v>12.18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0" t="s">
        <v>405</v>
      </c>
      <c r="D181" s="252"/>
      <c r="E181" s="253">
        <v>5.98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0" t="s">
        <v>406</v>
      </c>
      <c r="D182" s="252"/>
      <c r="E182" s="253">
        <v>17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0" t="s">
        <v>407</v>
      </c>
      <c r="D183" s="252"/>
      <c r="E183" s="253">
        <v>18.13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0" t="s">
        <v>408</v>
      </c>
      <c r="D184" s="252"/>
      <c r="E184" s="253">
        <v>25.44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209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9">
        <v>27</v>
      </c>
      <c r="B185" s="230" t="s">
        <v>409</v>
      </c>
      <c r="C185" s="247" t="s">
        <v>410</v>
      </c>
      <c r="D185" s="231" t="s">
        <v>411</v>
      </c>
      <c r="E185" s="232">
        <v>68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2">
        <v>0</v>
      </c>
      <c r="O185" s="232">
        <f>ROUND(E185*N185,2)</f>
        <v>0</v>
      </c>
      <c r="P185" s="232">
        <v>0</v>
      </c>
      <c r="Q185" s="232">
        <f>ROUND(E185*P185,2)</f>
        <v>0</v>
      </c>
      <c r="R185" s="234" t="s">
        <v>250</v>
      </c>
      <c r="S185" s="234" t="s">
        <v>173</v>
      </c>
      <c r="T185" s="235" t="s">
        <v>205</v>
      </c>
      <c r="U185" s="220">
        <v>0.05</v>
      </c>
      <c r="V185" s="220">
        <f>ROUND(E185*U185,2)</f>
        <v>3.4</v>
      </c>
      <c r="W185" s="220"/>
      <c r="X185" s="220" t="s">
        <v>162</v>
      </c>
      <c r="Y185" s="220" t="s">
        <v>163</v>
      </c>
      <c r="Z185" s="210"/>
      <c r="AA185" s="210"/>
      <c r="AB185" s="210"/>
      <c r="AC185" s="210"/>
      <c r="AD185" s="210"/>
      <c r="AE185" s="210"/>
      <c r="AF185" s="210"/>
      <c r="AG185" s="210" t="s">
        <v>164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9" t="s">
        <v>412</v>
      </c>
      <c r="D186" s="258"/>
      <c r="E186" s="258"/>
      <c r="F186" s="258"/>
      <c r="G186" s="258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207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60" t="s">
        <v>413</v>
      </c>
      <c r="D187" s="252"/>
      <c r="E187" s="253">
        <v>19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209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0" t="s">
        <v>61</v>
      </c>
      <c r="D188" s="252"/>
      <c r="E188" s="253">
        <v>1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209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0" t="s">
        <v>414</v>
      </c>
      <c r="D189" s="252"/>
      <c r="E189" s="253">
        <v>42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0" t="s">
        <v>73</v>
      </c>
      <c r="D190" s="252"/>
      <c r="E190" s="253">
        <v>6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9">
        <v>28</v>
      </c>
      <c r="B191" s="230" t="s">
        <v>415</v>
      </c>
      <c r="C191" s="247" t="s">
        <v>416</v>
      </c>
      <c r="D191" s="231" t="s">
        <v>411</v>
      </c>
      <c r="E191" s="232">
        <v>17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4" t="s">
        <v>250</v>
      </c>
      <c r="S191" s="234" t="s">
        <v>173</v>
      </c>
      <c r="T191" s="235" t="s">
        <v>205</v>
      </c>
      <c r="U191" s="220">
        <v>0.09</v>
      </c>
      <c r="V191" s="220">
        <f>ROUND(E191*U191,2)</f>
        <v>1.53</v>
      </c>
      <c r="W191" s="220"/>
      <c r="X191" s="220" t="s">
        <v>162</v>
      </c>
      <c r="Y191" s="220" t="s">
        <v>163</v>
      </c>
      <c r="Z191" s="210"/>
      <c r="AA191" s="210"/>
      <c r="AB191" s="210"/>
      <c r="AC191" s="210"/>
      <c r="AD191" s="210"/>
      <c r="AE191" s="210"/>
      <c r="AF191" s="210"/>
      <c r="AG191" s="210" t="s">
        <v>164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9" t="s">
        <v>412</v>
      </c>
      <c r="D192" s="258"/>
      <c r="E192" s="258"/>
      <c r="F192" s="258"/>
      <c r="G192" s="258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0" t="s">
        <v>417</v>
      </c>
      <c r="D193" s="252"/>
      <c r="E193" s="253">
        <v>5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0" t="s">
        <v>61</v>
      </c>
      <c r="D194" s="252"/>
      <c r="E194" s="253">
        <v>1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60" t="s">
        <v>61</v>
      </c>
      <c r="D195" s="252"/>
      <c r="E195" s="253">
        <v>1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209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60" t="s">
        <v>65</v>
      </c>
      <c r="D196" s="252"/>
      <c r="E196" s="253">
        <v>2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209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0" t="s">
        <v>61</v>
      </c>
      <c r="D197" s="252"/>
      <c r="E197" s="253">
        <v>1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209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60" t="s">
        <v>61</v>
      </c>
      <c r="D198" s="252"/>
      <c r="E198" s="253">
        <v>1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0" t="s">
        <v>65</v>
      </c>
      <c r="D199" s="252"/>
      <c r="E199" s="253">
        <v>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60" t="s">
        <v>61</v>
      </c>
      <c r="D200" s="252"/>
      <c r="E200" s="253">
        <v>1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209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0" t="s">
        <v>61</v>
      </c>
      <c r="D201" s="252"/>
      <c r="E201" s="253">
        <v>1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0" t="s">
        <v>61</v>
      </c>
      <c r="D202" s="252"/>
      <c r="E202" s="253">
        <v>1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0" t="s">
        <v>61</v>
      </c>
      <c r="D203" s="252"/>
      <c r="E203" s="253">
        <v>1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9">
        <v>29</v>
      </c>
      <c r="B204" s="230" t="s">
        <v>418</v>
      </c>
      <c r="C204" s="247" t="s">
        <v>419</v>
      </c>
      <c r="D204" s="231" t="s">
        <v>214</v>
      </c>
      <c r="E204" s="232">
        <v>35.68045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2">
        <v>2.1900000000000001E-3</v>
      </c>
      <c r="O204" s="232">
        <f>ROUND(E204*N204,2)</f>
        <v>0.08</v>
      </c>
      <c r="P204" s="232">
        <v>7.4999999999999997E-2</v>
      </c>
      <c r="Q204" s="232">
        <f>ROUND(E204*P204,2)</f>
        <v>2.68</v>
      </c>
      <c r="R204" s="234" t="s">
        <v>250</v>
      </c>
      <c r="S204" s="234" t="s">
        <v>173</v>
      </c>
      <c r="T204" s="235" t="s">
        <v>205</v>
      </c>
      <c r="U204" s="220">
        <v>0.95499999999999996</v>
      </c>
      <c r="V204" s="220">
        <f>ROUND(E204*U204,2)</f>
        <v>34.07</v>
      </c>
      <c r="W204" s="220"/>
      <c r="X204" s="220" t="s">
        <v>162</v>
      </c>
      <c r="Y204" s="220" t="s">
        <v>163</v>
      </c>
      <c r="Z204" s="210"/>
      <c r="AA204" s="210"/>
      <c r="AB204" s="210"/>
      <c r="AC204" s="210"/>
      <c r="AD204" s="210"/>
      <c r="AE204" s="210"/>
      <c r="AF204" s="210"/>
      <c r="AG204" s="210" t="s">
        <v>164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9" t="s">
        <v>294</v>
      </c>
      <c r="D205" s="258"/>
      <c r="E205" s="258"/>
      <c r="F205" s="258"/>
      <c r="G205" s="258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207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0" t="s">
        <v>420</v>
      </c>
      <c r="D206" s="252"/>
      <c r="E206" s="253">
        <v>3.76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0" t="s">
        <v>421</v>
      </c>
      <c r="D207" s="252"/>
      <c r="E207" s="253">
        <v>2.83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209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0" t="s">
        <v>422</v>
      </c>
      <c r="D208" s="252"/>
      <c r="E208" s="253">
        <v>3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0" t="s">
        <v>423</v>
      </c>
      <c r="D209" s="252"/>
      <c r="E209" s="253">
        <v>13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0" t="s">
        <v>424</v>
      </c>
      <c r="D210" s="252"/>
      <c r="E210" s="253">
        <v>2.48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209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0" t="s">
        <v>425</v>
      </c>
      <c r="D211" s="252"/>
      <c r="E211" s="253">
        <v>1.33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209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0" t="s">
        <v>426</v>
      </c>
      <c r="D212" s="252"/>
      <c r="E212" s="253">
        <v>5.13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0" t="s">
        <v>427</v>
      </c>
      <c r="D213" s="252"/>
      <c r="E213" s="253">
        <v>0.9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209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0" t="s">
        <v>428</v>
      </c>
      <c r="D214" s="252"/>
      <c r="E214" s="253">
        <v>3.25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209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9">
        <v>30</v>
      </c>
      <c r="B215" s="230" t="s">
        <v>429</v>
      </c>
      <c r="C215" s="247" t="s">
        <v>430</v>
      </c>
      <c r="D215" s="231" t="s">
        <v>214</v>
      </c>
      <c r="E215" s="232">
        <v>43.35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1E-3</v>
      </c>
      <c r="O215" s="232">
        <f>ROUND(E215*N215,2)</f>
        <v>0.04</v>
      </c>
      <c r="P215" s="232">
        <v>6.2E-2</v>
      </c>
      <c r="Q215" s="232">
        <f>ROUND(E215*P215,2)</f>
        <v>2.69</v>
      </c>
      <c r="R215" s="234" t="s">
        <v>250</v>
      </c>
      <c r="S215" s="234" t="s">
        <v>173</v>
      </c>
      <c r="T215" s="235" t="s">
        <v>205</v>
      </c>
      <c r="U215" s="220">
        <v>0.61199999999999999</v>
      </c>
      <c r="V215" s="220">
        <f>ROUND(E215*U215,2)</f>
        <v>26.53</v>
      </c>
      <c r="W215" s="220"/>
      <c r="X215" s="220" t="s">
        <v>162</v>
      </c>
      <c r="Y215" s="220" t="s">
        <v>163</v>
      </c>
      <c r="Z215" s="210"/>
      <c r="AA215" s="210"/>
      <c r="AB215" s="210"/>
      <c r="AC215" s="210"/>
      <c r="AD215" s="210"/>
      <c r="AE215" s="210"/>
      <c r="AF215" s="210"/>
      <c r="AG215" s="210" t="s">
        <v>164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9" t="s">
        <v>294</v>
      </c>
      <c r="D216" s="258"/>
      <c r="E216" s="258"/>
      <c r="F216" s="258"/>
      <c r="G216" s="258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0" t="s">
        <v>431</v>
      </c>
      <c r="D217" s="252"/>
      <c r="E217" s="253">
        <v>6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0" t="s">
        <v>432</v>
      </c>
      <c r="D218" s="252"/>
      <c r="E218" s="253">
        <v>11.34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209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0" t="s">
        <v>433</v>
      </c>
      <c r="D219" s="252"/>
      <c r="E219" s="253">
        <v>6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209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0" t="s">
        <v>434</v>
      </c>
      <c r="D220" s="252"/>
      <c r="E220" s="253">
        <v>9.4499999999999993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209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0" t="s">
        <v>435</v>
      </c>
      <c r="D221" s="252"/>
      <c r="E221" s="253">
        <v>3.6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209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0" t="s">
        <v>436</v>
      </c>
      <c r="D222" s="252"/>
      <c r="E222" s="253">
        <v>3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209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0" t="s">
        <v>437</v>
      </c>
      <c r="D223" s="252"/>
      <c r="E223" s="253">
        <v>3.96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9">
        <v>31</v>
      </c>
      <c r="B224" s="230" t="s">
        <v>438</v>
      </c>
      <c r="C224" s="247" t="s">
        <v>439</v>
      </c>
      <c r="D224" s="231" t="s">
        <v>214</v>
      </c>
      <c r="E224" s="232">
        <v>121.30759999999999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2">
        <v>9.2000000000000003E-4</v>
      </c>
      <c r="O224" s="232">
        <f>ROUND(E224*N224,2)</f>
        <v>0.11</v>
      </c>
      <c r="P224" s="232">
        <v>5.3999999999999999E-2</v>
      </c>
      <c r="Q224" s="232">
        <f>ROUND(E224*P224,2)</f>
        <v>6.55</v>
      </c>
      <c r="R224" s="234" t="s">
        <v>250</v>
      </c>
      <c r="S224" s="234" t="s">
        <v>173</v>
      </c>
      <c r="T224" s="235" t="s">
        <v>205</v>
      </c>
      <c r="U224" s="220">
        <v>0.46500000000000002</v>
      </c>
      <c r="V224" s="220">
        <f>ROUND(E224*U224,2)</f>
        <v>56.41</v>
      </c>
      <c r="W224" s="220"/>
      <c r="X224" s="220" t="s">
        <v>162</v>
      </c>
      <c r="Y224" s="220" t="s">
        <v>163</v>
      </c>
      <c r="Z224" s="210"/>
      <c r="AA224" s="210"/>
      <c r="AB224" s="210"/>
      <c r="AC224" s="210"/>
      <c r="AD224" s="210"/>
      <c r="AE224" s="210"/>
      <c r="AF224" s="210"/>
      <c r="AG224" s="210" t="s">
        <v>164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9" t="s">
        <v>294</v>
      </c>
      <c r="D225" s="258"/>
      <c r="E225" s="258"/>
      <c r="F225" s="258"/>
      <c r="G225" s="258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207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0" t="s">
        <v>440</v>
      </c>
      <c r="D226" s="252"/>
      <c r="E226" s="253">
        <v>3.83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0" t="s">
        <v>441</v>
      </c>
      <c r="D227" s="252"/>
      <c r="E227" s="253">
        <v>19.13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209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0" t="s">
        <v>442</v>
      </c>
      <c r="D228" s="252"/>
      <c r="E228" s="253">
        <v>2.7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209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0" t="s">
        <v>443</v>
      </c>
      <c r="D229" s="252"/>
      <c r="E229" s="253">
        <v>18.149999999999999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209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0" t="s">
        <v>444</v>
      </c>
      <c r="D230" s="252"/>
      <c r="E230" s="253">
        <v>14.41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209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0" t="s">
        <v>445</v>
      </c>
      <c r="D231" s="252"/>
      <c r="E231" s="253">
        <v>26.57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209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0" t="s">
        <v>446</v>
      </c>
      <c r="D232" s="252"/>
      <c r="E232" s="253">
        <v>8.8800000000000008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60" t="s">
        <v>447</v>
      </c>
      <c r="D233" s="252"/>
      <c r="E233" s="253">
        <v>6.37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209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0" t="s">
        <v>448</v>
      </c>
      <c r="D234" s="252"/>
      <c r="E234" s="253">
        <v>5.52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209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60" t="s">
        <v>449</v>
      </c>
      <c r="D235" s="252"/>
      <c r="E235" s="253">
        <v>15.75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9">
        <v>32</v>
      </c>
      <c r="B236" s="230" t="s">
        <v>450</v>
      </c>
      <c r="C236" s="247" t="s">
        <v>451</v>
      </c>
      <c r="D236" s="231" t="s">
        <v>214</v>
      </c>
      <c r="E236" s="232">
        <v>42.802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1E-3</v>
      </c>
      <c r="O236" s="232">
        <f>ROUND(E236*N236,2)</f>
        <v>0.04</v>
      </c>
      <c r="P236" s="232">
        <v>6.7000000000000004E-2</v>
      </c>
      <c r="Q236" s="232">
        <f>ROUND(E236*P236,2)</f>
        <v>2.87</v>
      </c>
      <c r="R236" s="234" t="s">
        <v>250</v>
      </c>
      <c r="S236" s="234" t="s">
        <v>173</v>
      </c>
      <c r="T236" s="235" t="s">
        <v>205</v>
      </c>
      <c r="U236" s="220">
        <v>0.53300000000000003</v>
      </c>
      <c r="V236" s="220">
        <f>ROUND(E236*U236,2)</f>
        <v>22.81</v>
      </c>
      <c r="W236" s="220"/>
      <c r="X236" s="220" t="s">
        <v>162</v>
      </c>
      <c r="Y236" s="220" t="s">
        <v>163</v>
      </c>
      <c r="Z236" s="210"/>
      <c r="AA236" s="210"/>
      <c r="AB236" s="210"/>
      <c r="AC236" s="210"/>
      <c r="AD236" s="210"/>
      <c r="AE236" s="210"/>
      <c r="AF236" s="210"/>
      <c r="AG236" s="210" t="s">
        <v>164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9" t="s">
        <v>294</v>
      </c>
      <c r="D237" s="258"/>
      <c r="E237" s="258"/>
      <c r="F237" s="258"/>
      <c r="G237" s="258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207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60" t="s">
        <v>452</v>
      </c>
      <c r="D238" s="252"/>
      <c r="E238" s="253">
        <v>15.44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209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0" t="s">
        <v>453</v>
      </c>
      <c r="D239" s="252"/>
      <c r="E239" s="253">
        <v>3.46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0" t="s">
        <v>454</v>
      </c>
      <c r="D240" s="252"/>
      <c r="E240" s="253">
        <v>0.93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209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0" t="s">
        <v>455</v>
      </c>
      <c r="D241" s="252"/>
      <c r="E241" s="253">
        <v>4.18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209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60" t="s">
        <v>456</v>
      </c>
      <c r="D242" s="252"/>
      <c r="E242" s="253">
        <v>1.65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209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0" t="s">
        <v>457</v>
      </c>
      <c r="D243" s="252"/>
      <c r="E243" s="253">
        <v>1.77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209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0" t="s">
        <v>458</v>
      </c>
      <c r="D244" s="252"/>
      <c r="E244" s="253">
        <v>3.3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209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0" t="s">
        <v>459</v>
      </c>
      <c r="D245" s="252"/>
      <c r="E245" s="253">
        <v>3.6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209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0" t="s">
        <v>460</v>
      </c>
      <c r="D246" s="252"/>
      <c r="E246" s="253">
        <v>4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209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0" t="s">
        <v>461</v>
      </c>
      <c r="D247" s="252"/>
      <c r="E247" s="253">
        <v>2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209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0" t="s">
        <v>462</v>
      </c>
      <c r="D248" s="252"/>
      <c r="E248" s="253">
        <v>2.4700000000000002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209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33.75" outlineLevel="1" x14ac:dyDescent="0.2">
      <c r="A249" s="229">
        <v>33</v>
      </c>
      <c r="B249" s="230" t="s">
        <v>463</v>
      </c>
      <c r="C249" s="247" t="s">
        <v>464</v>
      </c>
      <c r="D249" s="231" t="s">
        <v>214</v>
      </c>
      <c r="E249" s="232">
        <v>100.667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2">
        <v>1.17E-3</v>
      </c>
      <c r="O249" s="232">
        <f>ROUND(E249*N249,2)</f>
        <v>0.12</v>
      </c>
      <c r="P249" s="232">
        <v>7.5999999999999998E-2</v>
      </c>
      <c r="Q249" s="232">
        <f>ROUND(E249*P249,2)</f>
        <v>7.65</v>
      </c>
      <c r="R249" s="234" t="s">
        <v>250</v>
      </c>
      <c r="S249" s="234" t="s">
        <v>173</v>
      </c>
      <c r="T249" s="235" t="s">
        <v>205</v>
      </c>
      <c r="U249" s="220">
        <v>0.93899999999999995</v>
      </c>
      <c r="V249" s="220">
        <f>ROUND(E249*U249,2)</f>
        <v>94.53</v>
      </c>
      <c r="W249" s="220"/>
      <c r="X249" s="220" t="s">
        <v>162</v>
      </c>
      <c r="Y249" s="220" t="s">
        <v>163</v>
      </c>
      <c r="Z249" s="210"/>
      <c r="AA249" s="210"/>
      <c r="AB249" s="210"/>
      <c r="AC249" s="210"/>
      <c r="AD249" s="210"/>
      <c r="AE249" s="210"/>
      <c r="AF249" s="210"/>
      <c r="AG249" s="210" t="s">
        <v>164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60" t="s">
        <v>465</v>
      </c>
      <c r="D250" s="252"/>
      <c r="E250" s="253">
        <v>22.46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209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0" t="s">
        <v>466</v>
      </c>
      <c r="D251" s="252"/>
      <c r="E251" s="253">
        <v>1.38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209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0" t="s">
        <v>467</v>
      </c>
      <c r="D252" s="252"/>
      <c r="E252" s="253">
        <v>66.19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209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60" t="s">
        <v>468</v>
      </c>
      <c r="D253" s="252"/>
      <c r="E253" s="253">
        <v>10.64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209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9">
        <v>34</v>
      </c>
      <c r="B254" s="230" t="s">
        <v>469</v>
      </c>
      <c r="C254" s="247" t="s">
        <v>470</v>
      </c>
      <c r="D254" s="231" t="s">
        <v>249</v>
      </c>
      <c r="E254" s="232">
        <v>18.741399999999999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0</v>
      </c>
      <c r="O254" s="232">
        <f>ROUND(E254*N254,2)</f>
        <v>0</v>
      </c>
      <c r="P254" s="232">
        <v>0</v>
      </c>
      <c r="Q254" s="232">
        <f>ROUND(E254*P254,2)</f>
        <v>0</v>
      </c>
      <c r="R254" s="234" t="s">
        <v>250</v>
      </c>
      <c r="S254" s="234" t="s">
        <v>471</v>
      </c>
      <c r="T254" s="235" t="s">
        <v>205</v>
      </c>
      <c r="U254" s="220">
        <v>0</v>
      </c>
      <c r="V254" s="220">
        <f>ROUND(E254*U254,2)</f>
        <v>0</v>
      </c>
      <c r="W254" s="220"/>
      <c r="X254" s="220" t="s">
        <v>162</v>
      </c>
      <c r="Y254" s="220" t="s">
        <v>163</v>
      </c>
      <c r="Z254" s="210"/>
      <c r="AA254" s="210"/>
      <c r="AB254" s="210"/>
      <c r="AC254" s="210"/>
      <c r="AD254" s="210"/>
      <c r="AE254" s="210"/>
      <c r="AF254" s="210"/>
      <c r="AG254" s="210" t="s">
        <v>244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0" t="s">
        <v>472</v>
      </c>
      <c r="D255" s="252"/>
      <c r="E255" s="253">
        <v>18.739999999999998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209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29">
        <v>35</v>
      </c>
      <c r="B256" s="230" t="s">
        <v>473</v>
      </c>
      <c r="C256" s="247" t="s">
        <v>474</v>
      </c>
      <c r="D256" s="231" t="s">
        <v>249</v>
      </c>
      <c r="E256" s="232">
        <v>24.302759999999999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32">
        <v>0</v>
      </c>
      <c r="O256" s="232">
        <f>ROUND(E256*N256,2)</f>
        <v>0</v>
      </c>
      <c r="P256" s="232">
        <v>0</v>
      </c>
      <c r="Q256" s="232">
        <f>ROUND(E256*P256,2)</f>
        <v>0</v>
      </c>
      <c r="R256" s="234" t="s">
        <v>250</v>
      </c>
      <c r="S256" s="234" t="s">
        <v>173</v>
      </c>
      <c r="T256" s="235" t="s">
        <v>205</v>
      </c>
      <c r="U256" s="220">
        <v>0</v>
      </c>
      <c r="V256" s="220">
        <f>ROUND(E256*U256,2)</f>
        <v>0</v>
      </c>
      <c r="W256" s="220"/>
      <c r="X256" s="220" t="s">
        <v>162</v>
      </c>
      <c r="Y256" s="220" t="s">
        <v>163</v>
      </c>
      <c r="Z256" s="210"/>
      <c r="AA256" s="210"/>
      <c r="AB256" s="210"/>
      <c r="AC256" s="210"/>
      <c r="AD256" s="210"/>
      <c r="AE256" s="210"/>
      <c r="AF256" s="210"/>
      <c r="AG256" s="210" t="s">
        <v>244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60" t="s">
        <v>475</v>
      </c>
      <c r="D257" s="252"/>
      <c r="E257" s="253">
        <v>24.3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209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29">
        <v>36</v>
      </c>
      <c r="B258" s="230" t="s">
        <v>476</v>
      </c>
      <c r="C258" s="247" t="s">
        <v>477</v>
      </c>
      <c r="D258" s="231" t="s">
        <v>249</v>
      </c>
      <c r="E258" s="232">
        <v>854.29376000000002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2">
        <v>0</v>
      </c>
      <c r="O258" s="232">
        <f>ROUND(E258*N258,2)</f>
        <v>0</v>
      </c>
      <c r="P258" s="232">
        <v>0</v>
      </c>
      <c r="Q258" s="232">
        <f>ROUND(E258*P258,2)</f>
        <v>0</v>
      </c>
      <c r="R258" s="234" t="s">
        <v>250</v>
      </c>
      <c r="S258" s="234" t="s">
        <v>173</v>
      </c>
      <c r="T258" s="235" t="s">
        <v>205</v>
      </c>
      <c r="U258" s="220">
        <v>0</v>
      </c>
      <c r="V258" s="220">
        <f>ROUND(E258*U258,2)</f>
        <v>0</v>
      </c>
      <c r="W258" s="220"/>
      <c r="X258" s="220" t="s">
        <v>162</v>
      </c>
      <c r="Y258" s="220" t="s">
        <v>163</v>
      </c>
      <c r="Z258" s="210"/>
      <c r="AA258" s="210"/>
      <c r="AB258" s="210"/>
      <c r="AC258" s="210"/>
      <c r="AD258" s="210"/>
      <c r="AE258" s="210"/>
      <c r="AF258" s="210"/>
      <c r="AG258" s="210" t="s">
        <v>244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60" t="s">
        <v>478</v>
      </c>
      <c r="D259" s="252"/>
      <c r="E259" s="253">
        <v>854.29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209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29">
        <v>37</v>
      </c>
      <c r="B260" s="230" t="s">
        <v>479</v>
      </c>
      <c r="C260" s="247" t="s">
        <v>480</v>
      </c>
      <c r="D260" s="231" t="s">
        <v>249</v>
      </c>
      <c r="E260" s="232">
        <v>1617.8747599999999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32">
        <v>0</v>
      </c>
      <c r="O260" s="232">
        <f>ROUND(E260*N260,2)</f>
        <v>0</v>
      </c>
      <c r="P260" s="232">
        <v>0</v>
      </c>
      <c r="Q260" s="232">
        <f>ROUND(E260*P260,2)</f>
        <v>0</v>
      </c>
      <c r="R260" s="234" t="s">
        <v>250</v>
      </c>
      <c r="S260" s="234" t="s">
        <v>173</v>
      </c>
      <c r="T260" s="235" t="s">
        <v>205</v>
      </c>
      <c r="U260" s="220">
        <v>0</v>
      </c>
      <c r="V260" s="220">
        <f>ROUND(E260*U260,2)</f>
        <v>0</v>
      </c>
      <c r="W260" s="220"/>
      <c r="X260" s="220" t="s">
        <v>162</v>
      </c>
      <c r="Y260" s="220" t="s">
        <v>163</v>
      </c>
      <c r="Z260" s="210"/>
      <c r="AA260" s="210"/>
      <c r="AB260" s="210"/>
      <c r="AC260" s="210"/>
      <c r="AD260" s="210"/>
      <c r="AE260" s="210"/>
      <c r="AF260" s="210"/>
      <c r="AG260" s="210" t="s">
        <v>244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60" t="s">
        <v>481</v>
      </c>
      <c r="D261" s="252"/>
      <c r="E261" s="253">
        <v>1617.87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209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9">
        <v>38</v>
      </c>
      <c r="B262" s="230" t="s">
        <v>252</v>
      </c>
      <c r="C262" s="247" t="s">
        <v>253</v>
      </c>
      <c r="D262" s="231" t="s">
        <v>249</v>
      </c>
      <c r="E262" s="232">
        <v>3505.0940500000002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4" t="s">
        <v>250</v>
      </c>
      <c r="S262" s="234" t="s">
        <v>173</v>
      </c>
      <c r="T262" s="235" t="s">
        <v>205</v>
      </c>
      <c r="U262" s="220">
        <v>0.49</v>
      </c>
      <c r="V262" s="220">
        <f>ROUND(E262*U262,2)</f>
        <v>1717.5</v>
      </c>
      <c r="W262" s="220"/>
      <c r="X262" s="220" t="s">
        <v>482</v>
      </c>
      <c r="Y262" s="220" t="s">
        <v>163</v>
      </c>
      <c r="Z262" s="210"/>
      <c r="AA262" s="210"/>
      <c r="AB262" s="210"/>
      <c r="AC262" s="210"/>
      <c r="AD262" s="210"/>
      <c r="AE262" s="210"/>
      <c r="AF262" s="210"/>
      <c r="AG262" s="210" t="s">
        <v>483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48" t="s">
        <v>484</v>
      </c>
      <c r="D263" s="244"/>
      <c r="E263" s="244"/>
      <c r="F263" s="244"/>
      <c r="G263" s="244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168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29">
        <v>39</v>
      </c>
      <c r="B264" s="230" t="s">
        <v>254</v>
      </c>
      <c r="C264" s="247" t="s">
        <v>255</v>
      </c>
      <c r="D264" s="231" t="s">
        <v>249</v>
      </c>
      <c r="E264" s="232">
        <v>70101.880999999994</v>
      </c>
      <c r="F264" s="233"/>
      <c r="G264" s="234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2">
        <v>0</v>
      </c>
      <c r="O264" s="232">
        <f>ROUND(E264*N264,2)</f>
        <v>0</v>
      </c>
      <c r="P264" s="232">
        <v>0</v>
      </c>
      <c r="Q264" s="232">
        <f>ROUND(E264*P264,2)</f>
        <v>0</v>
      </c>
      <c r="R264" s="234" t="s">
        <v>250</v>
      </c>
      <c r="S264" s="234" t="s">
        <v>173</v>
      </c>
      <c r="T264" s="235" t="s">
        <v>205</v>
      </c>
      <c r="U264" s="220">
        <v>0</v>
      </c>
      <c r="V264" s="220">
        <f>ROUND(E264*U264,2)</f>
        <v>0</v>
      </c>
      <c r="W264" s="220"/>
      <c r="X264" s="220" t="s">
        <v>162</v>
      </c>
      <c r="Y264" s="220" t="s">
        <v>163</v>
      </c>
      <c r="Z264" s="210"/>
      <c r="AA264" s="210"/>
      <c r="AB264" s="210"/>
      <c r="AC264" s="210"/>
      <c r="AD264" s="210"/>
      <c r="AE264" s="210"/>
      <c r="AF264" s="210"/>
      <c r="AG264" s="210" t="s">
        <v>244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0" t="s">
        <v>485</v>
      </c>
      <c r="D265" s="252"/>
      <c r="E265" s="253">
        <v>70101.880999999994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209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36">
        <v>40</v>
      </c>
      <c r="B266" s="237" t="s">
        <v>256</v>
      </c>
      <c r="C266" s="246" t="s">
        <v>257</v>
      </c>
      <c r="D266" s="238" t="s">
        <v>249</v>
      </c>
      <c r="E266" s="239">
        <v>3505.0940500000002</v>
      </c>
      <c r="F266" s="240"/>
      <c r="G266" s="241">
        <f>ROUND(E266*F266,2)</f>
        <v>0</v>
      </c>
      <c r="H266" s="240"/>
      <c r="I266" s="241">
        <f>ROUND(E266*H266,2)</f>
        <v>0</v>
      </c>
      <c r="J266" s="240"/>
      <c r="K266" s="241">
        <f>ROUND(E266*J266,2)</f>
        <v>0</v>
      </c>
      <c r="L266" s="241">
        <v>21</v>
      </c>
      <c r="M266" s="241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41" t="s">
        <v>250</v>
      </c>
      <c r="S266" s="241" t="s">
        <v>173</v>
      </c>
      <c r="T266" s="242" t="s">
        <v>205</v>
      </c>
      <c r="U266" s="220">
        <v>0.94199999999999995</v>
      </c>
      <c r="V266" s="220">
        <f>ROUND(E266*U266,2)</f>
        <v>3301.8</v>
      </c>
      <c r="W266" s="220"/>
      <c r="X266" s="220" t="s">
        <v>162</v>
      </c>
      <c r="Y266" s="220" t="s">
        <v>163</v>
      </c>
      <c r="Z266" s="210"/>
      <c r="AA266" s="210"/>
      <c r="AB266" s="210"/>
      <c r="AC266" s="210"/>
      <c r="AD266" s="210"/>
      <c r="AE266" s="210"/>
      <c r="AF266" s="210"/>
      <c r="AG266" s="210" t="s">
        <v>244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9">
        <v>41</v>
      </c>
      <c r="B267" s="230" t="s">
        <v>258</v>
      </c>
      <c r="C267" s="247" t="s">
        <v>259</v>
      </c>
      <c r="D267" s="231" t="s">
        <v>249</v>
      </c>
      <c r="E267" s="232">
        <v>3505.0940500000002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2">
        <v>0</v>
      </c>
      <c r="O267" s="232">
        <f>ROUND(E267*N267,2)</f>
        <v>0</v>
      </c>
      <c r="P267" s="232">
        <v>0</v>
      </c>
      <c r="Q267" s="232">
        <f>ROUND(E267*P267,2)</f>
        <v>0</v>
      </c>
      <c r="R267" s="234" t="s">
        <v>260</v>
      </c>
      <c r="S267" s="234" t="s">
        <v>173</v>
      </c>
      <c r="T267" s="235" t="s">
        <v>205</v>
      </c>
      <c r="U267" s="220">
        <v>0.01</v>
      </c>
      <c r="V267" s="220">
        <f>ROUND(E267*U267,2)</f>
        <v>35.049999999999997</v>
      </c>
      <c r="W267" s="220"/>
      <c r="X267" s="220" t="s">
        <v>162</v>
      </c>
      <c r="Y267" s="220" t="s">
        <v>163</v>
      </c>
      <c r="Z267" s="210"/>
      <c r="AA267" s="210"/>
      <c r="AB267" s="210"/>
      <c r="AC267" s="210"/>
      <c r="AD267" s="210"/>
      <c r="AE267" s="210"/>
      <c r="AF267" s="210"/>
      <c r="AG267" s="210" t="s">
        <v>244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9" t="s">
        <v>261</v>
      </c>
      <c r="D268" s="258"/>
      <c r="E268" s="258"/>
      <c r="F268" s="258"/>
      <c r="G268" s="258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207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x14ac:dyDescent="0.2">
      <c r="A269" s="222" t="s">
        <v>155</v>
      </c>
      <c r="B269" s="223" t="s">
        <v>112</v>
      </c>
      <c r="C269" s="245" t="s">
        <v>113</v>
      </c>
      <c r="D269" s="224"/>
      <c r="E269" s="225"/>
      <c r="F269" s="226"/>
      <c r="G269" s="226">
        <f>SUMIF(AG270:AG274,"&lt;&gt;NOR",G270:G274)</f>
        <v>0</v>
      </c>
      <c r="H269" s="226"/>
      <c r="I269" s="226">
        <f>SUM(I270:I274)</f>
        <v>0</v>
      </c>
      <c r="J269" s="226"/>
      <c r="K269" s="226">
        <f>SUM(K270:K274)</f>
        <v>0</v>
      </c>
      <c r="L269" s="226"/>
      <c r="M269" s="226">
        <f>SUM(M270:M274)</f>
        <v>0</v>
      </c>
      <c r="N269" s="225"/>
      <c r="O269" s="225">
        <f>SUM(O270:O274)</f>
        <v>0</v>
      </c>
      <c r="P269" s="225"/>
      <c r="Q269" s="225">
        <f>SUM(Q270:Q274)</f>
        <v>29.89</v>
      </c>
      <c r="R269" s="226"/>
      <c r="S269" s="226"/>
      <c r="T269" s="227"/>
      <c r="U269" s="221"/>
      <c r="V269" s="221">
        <f>SUM(V270:V274)</f>
        <v>45.47</v>
      </c>
      <c r="W269" s="221"/>
      <c r="X269" s="221"/>
      <c r="Y269" s="221"/>
      <c r="AG269" t="s">
        <v>156</v>
      </c>
    </row>
    <row r="270" spans="1:60" outlineLevel="1" x14ac:dyDescent="0.2">
      <c r="A270" s="229">
        <v>42</v>
      </c>
      <c r="B270" s="230" t="s">
        <v>486</v>
      </c>
      <c r="C270" s="247" t="s">
        <v>487</v>
      </c>
      <c r="D270" s="231" t="s">
        <v>214</v>
      </c>
      <c r="E270" s="232">
        <v>318</v>
      </c>
      <c r="F270" s="233"/>
      <c r="G270" s="234">
        <f>ROUND(E270*F270,2)</f>
        <v>0</v>
      </c>
      <c r="H270" s="233"/>
      <c r="I270" s="234">
        <f>ROUND(E270*H270,2)</f>
        <v>0</v>
      </c>
      <c r="J270" s="233"/>
      <c r="K270" s="234">
        <f>ROUND(E270*J270,2)</f>
        <v>0</v>
      </c>
      <c r="L270" s="234">
        <v>21</v>
      </c>
      <c r="M270" s="234">
        <f>G270*(1+L270/100)</f>
        <v>0</v>
      </c>
      <c r="N270" s="232">
        <v>0</v>
      </c>
      <c r="O270" s="232">
        <f>ROUND(E270*N270,2)</f>
        <v>0</v>
      </c>
      <c r="P270" s="232">
        <v>9.4E-2</v>
      </c>
      <c r="Q270" s="232">
        <f>ROUND(E270*P270,2)</f>
        <v>29.89</v>
      </c>
      <c r="R270" s="234" t="s">
        <v>488</v>
      </c>
      <c r="S270" s="234" t="s">
        <v>173</v>
      </c>
      <c r="T270" s="235" t="s">
        <v>205</v>
      </c>
      <c r="U270" s="220">
        <v>0.14299999999999999</v>
      </c>
      <c r="V270" s="220">
        <f>ROUND(E270*U270,2)</f>
        <v>45.47</v>
      </c>
      <c r="W270" s="220"/>
      <c r="X270" s="220" t="s">
        <v>489</v>
      </c>
      <c r="Y270" s="220" t="s">
        <v>163</v>
      </c>
      <c r="Z270" s="210"/>
      <c r="AA270" s="210"/>
      <c r="AB270" s="210"/>
      <c r="AC270" s="210"/>
      <c r="AD270" s="210"/>
      <c r="AE270" s="210"/>
      <c r="AF270" s="210"/>
      <c r="AG270" s="210" t="s">
        <v>490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2" x14ac:dyDescent="0.2">
      <c r="A271" s="217"/>
      <c r="B271" s="218"/>
      <c r="C271" s="259" t="s">
        <v>491</v>
      </c>
      <c r="D271" s="258"/>
      <c r="E271" s="258"/>
      <c r="F271" s="258"/>
      <c r="G271" s="258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207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43" t="str">
        <f>C271</f>
        <v>odstranění násypu nebo nánosu na střechách sklonu do 10 stupňů, tloušťky násypu přes 30 do 50 mm, odstranění povlakové krytiny dvouvrstvé.</v>
      </c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60" t="s">
        <v>492</v>
      </c>
      <c r="D272" s="252"/>
      <c r="E272" s="253">
        <v>318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209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29">
        <v>43</v>
      </c>
      <c r="B273" s="230" t="s">
        <v>493</v>
      </c>
      <c r="C273" s="247" t="s">
        <v>494</v>
      </c>
      <c r="D273" s="231" t="s">
        <v>249</v>
      </c>
      <c r="E273" s="232">
        <v>2.9891999999999999</v>
      </c>
      <c r="F273" s="233"/>
      <c r="G273" s="234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2">
        <v>0</v>
      </c>
      <c r="O273" s="232">
        <f>ROUND(E273*N273,2)</f>
        <v>0</v>
      </c>
      <c r="P273" s="232">
        <v>0</v>
      </c>
      <c r="Q273" s="232">
        <f>ROUND(E273*P273,2)</f>
        <v>0</v>
      </c>
      <c r="R273" s="234" t="s">
        <v>250</v>
      </c>
      <c r="S273" s="234" t="s">
        <v>173</v>
      </c>
      <c r="T273" s="235" t="s">
        <v>205</v>
      </c>
      <c r="U273" s="220">
        <v>0</v>
      </c>
      <c r="V273" s="220">
        <f>ROUND(E273*U273,2)</f>
        <v>0</v>
      </c>
      <c r="W273" s="220"/>
      <c r="X273" s="220" t="s">
        <v>162</v>
      </c>
      <c r="Y273" s="220" t="s">
        <v>163</v>
      </c>
      <c r="Z273" s="210"/>
      <c r="AA273" s="210"/>
      <c r="AB273" s="210"/>
      <c r="AC273" s="210"/>
      <c r="AD273" s="210"/>
      <c r="AE273" s="210"/>
      <c r="AF273" s="210"/>
      <c r="AG273" s="210" t="s">
        <v>244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60" t="s">
        <v>495</v>
      </c>
      <c r="D274" s="252"/>
      <c r="E274" s="253">
        <v>2.9891999999999999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209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">
      <c r="A275" s="222" t="s">
        <v>155</v>
      </c>
      <c r="B275" s="223" t="s">
        <v>118</v>
      </c>
      <c r="C275" s="245" t="s">
        <v>119</v>
      </c>
      <c r="D275" s="224"/>
      <c r="E275" s="225"/>
      <c r="F275" s="226"/>
      <c r="G275" s="226">
        <f>SUMIF(AG276:AG280,"&lt;&gt;NOR",G276:G280)</f>
        <v>0</v>
      </c>
      <c r="H275" s="226"/>
      <c r="I275" s="226">
        <f>SUM(I276:I280)</f>
        <v>0</v>
      </c>
      <c r="J275" s="226"/>
      <c r="K275" s="226">
        <f>SUM(K276:K280)</f>
        <v>0</v>
      </c>
      <c r="L275" s="226"/>
      <c r="M275" s="226">
        <f>SUM(M276:M280)</f>
        <v>0</v>
      </c>
      <c r="N275" s="225"/>
      <c r="O275" s="225">
        <f>SUM(O276:O280)</f>
        <v>0</v>
      </c>
      <c r="P275" s="225"/>
      <c r="Q275" s="225">
        <f>SUM(Q276:Q280)</f>
        <v>36.159999999999997</v>
      </c>
      <c r="R275" s="226"/>
      <c r="S275" s="226"/>
      <c r="T275" s="227"/>
      <c r="U275" s="221"/>
      <c r="V275" s="221">
        <f>SUM(V276:V280)</f>
        <v>122.26</v>
      </c>
      <c r="W275" s="221"/>
      <c r="X275" s="221"/>
      <c r="Y275" s="221"/>
      <c r="AG275" t="s">
        <v>156</v>
      </c>
    </row>
    <row r="276" spans="1:60" outlineLevel="1" x14ac:dyDescent="0.2">
      <c r="A276" s="229">
        <v>44</v>
      </c>
      <c r="B276" s="230" t="s">
        <v>496</v>
      </c>
      <c r="C276" s="247" t="s">
        <v>497</v>
      </c>
      <c r="D276" s="231" t="s">
        <v>214</v>
      </c>
      <c r="E276" s="232">
        <v>861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0</v>
      </c>
      <c r="O276" s="232">
        <f>ROUND(E276*N276,2)</f>
        <v>0</v>
      </c>
      <c r="P276" s="232">
        <v>4.2000000000000003E-2</v>
      </c>
      <c r="Q276" s="232">
        <f>ROUND(E276*P276,2)</f>
        <v>36.159999999999997</v>
      </c>
      <c r="R276" s="234" t="s">
        <v>498</v>
      </c>
      <c r="S276" s="234" t="s">
        <v>173</v>
      </c>
      <c r="T276" s="235" t="s">
        <v>205</v>
      </c>
      <c r="U276" s="220">
        <v>0.14199999999999999</v>
      </c>
      <c r="V276" s="220">
        <f>ROUND(E276*U276,2)</f>
        <v>122.26</v>
      </c>
      <c r="W276" s="220"/>
      <c r="X276" s="220" t="s">
        <v>162</v>
      </c>
      <c r="Y276" s="220" t="s">
        <v>163</v>
      </c>
      <c r="Z276" s="210"/>
      <c r="AA276" s="210"/>
      <c r="AB276" s="210"/>
      <c r="AC276" s="210"/>
      <c r="AD276" s="210"/>
      <c r="AE276" s="210"/>
      <c r="AF276" s="210"/>
      <c r="AG276" s="210" t="s">
        <v>300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0" t="s">
        <v>499</v>
      </c>
      <c r="D277" s="252"/>
      <c r="E277" s="253">
        <v>861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209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29">
        <v>45</v>
      </c>
      <c r="B278" s="230" t="s">
        <v>500</v>
      </c>
      <c r="C278" s="247" t="s">
        <v>501</v>
      </c>
      <c r="D278" s="231" t="s">
        <v>249</v>
      </c>
      <c r="E278" s="232">
        <v>43.05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0</v>
      </c>
      <c r="O278" s="232">
        <f>ROUND(E278*N278,2)</f>
        <v>0</v>
      </c>
      <c r="P278" s="232">
        <v>0</v>
      </c>
      <c r="Q278" s="232">
        <f>ROUND(E278*P278,2)</f>
        <v>0</v>
      </c>
      <c r="R278" s="234" t="s">
        <v>250</v>
      </c>
      <c r="S278" s="234" t="s">
        <v>173</v>
      </c>
      <c r="T278" s="235" t="s">
        <v>205</v>
      </c>
      <c r="U278" s="220">
        <v>0</v>
      </c>
      <c r="V278" s="220">
        <f>ROUND(E278*U278,2)</f>
        <v>0</v>
      </c>
      <c r="W278" s="220"/>
      <c r="X278" s="220" t="s">
        <v>162</v>
      </c>
      <c r="Y278" s="220" t="s">
        <v>163</v>
      </c>
      <c r="Z278" s="210"/>
      <c r="AA278" s="210"/>
      <c r="AB278" s="210"/>
      <c r="AC278" s="210"/>
      <c r="AD278" s="210"/>
      <c r="AE278" s="210"/>
      <c r="AF278" s="210"/>
      <c r="AG278" s="210" t="s">
        <v>300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48" t="s">
        <v>502</v>
      </c>
      <c r="D279" s="244"/>
      <c r="E279" s="244"/>
      <c r="F279" s="244"/>
      <c r="G279" s="244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168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0" t="s">
        <v>503</v>
      </c>
      <c r="D280" s="252"/>
      <c r="E280" s="253">
        <v>43.05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209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x14ac:dyDescent="0.2">
      <c r="A281" s="222" t="s">
        <v>155</v>
      </c>
      <c r="B281" s="223" t="s">
        <v>114</v>
      </c>
      <c r="C281" s="245" t="s">
        <v>115</v>
      </c>
      <c r="D281" s="224"/>
      <c r="E281" s="225"/>
      <c r="F281" s="226"/>
      <c r="G281" s="226">
        <f>SUMIF(AG282:AG282,"&lt;&gt;NOR",G282:G282)</f>
        <v>0</v>
      </c>
      <c r="H281" s="226"/>
      <c r="I281" s="226">
        <f>SUM(I282:I282)</f>
        <v>0</v>
      </c>
      <c r="J281" s="226"/>
      <c r="K281" s="226">
        <f>SUM(K282:K282)</f>
        <v>0</v>
      </c>
      <c r="L281" s="226"/>
      <c r="M281" s="226">
        <f>SUM(M282:M282)</f>
        <v>0</v>
      </c>
      <c r="N281" s="225"/>
      <c r="O281" s="225">
        <f>SUM(O282:O282)</f>
        <v>0</v>
      </c>
      <c r="P281" s="225"/>
      <c r="Q281" s="225">
        <f>SUM(Q282:Q282)</f>
        <v>0</v>
      </c>
      <c r="R281" s="226"/>
      <c r="S281" s="226"/>
      <c r="T281" s="227"/>
      <c r="U281" s="221"/>
      <c r="V281" s="221">
        <f>SUM(V282:V282)</f>
        <v>0</v>
      </c>
      <c r="W281" s="221"/>
      <c r="X281" s="221"/>
      <c r="Y281" s="221"/>
      <c r="AG281" t="s">
        <v>156</v>
      </c>
    </row>
    <row r="282" spans="1:60" outlineLevel="1" x14ac:dyDescent="0.2">
      <c r="A282" s="236">
        <v>46</v>
      </c>
      <c r="B282" s="237" t="s">
        <v>504</v>
      </c>
      <c r="C282" s="246" t="s">
        <v>505</v>
      </c>
      <c r="D282" s="238" t="s">
        <v>506</v>
      </c>
      <c r="E282" s="239">
        <v>1</v>
      </c>
      <c r="F282" s="240"/>
      <c r="G282" s="241">
        <f>ROUND(E282*F282,2)</f>
        <v>0</v>
      </c>
      <c r="H282" s="240"/>
      <c r="I282" s="241">
        <f>ROUND(E282*H282,2)</f>
        <v>0</v>
      </c>
      <c r="J282" s="240"/>
      <c r="K282" s="241">
        <f>ROUND(E282*J282,2)</f>
        <v>0</v>
      </c>
      <c r="L282" s="241">
        <v>21</v>
      </c>
      <c r="M282" s="241">
        <f>G282*(1+L282/100)</f>
        <v>0</v>
      </c>
      <c r="N282" s="239">
        <v>0</v>
      </c>
      <c r="O282" s="239">
        <f>ROUND(E282*N282,2)</f>
        <v>0</v>
      </c>
      <c r="P282" s="239">
        <v>0</v>
      </c>
      <c r="Q282" s="239">
        <f>ROUND(E282*P282,2)</f>
        <v>0</v>
      </c>
      <c r="R282" s="241"/>
      <c r="S282" s="241" t="s">
        <v>160</v>
      </c>
      <c r="T282" s="242" t="s">
        <v>161</v>
      </c>
      <c r="U282" s="220">
        <v>0</v>
      </c>
      <c r="V282" s="220">
        <f>ROUND(E282*U282,2)</f>
        <v>0</v>
      </c>
      <c r="W282" s="220"/>
      <c r="X282" s="220" t="s">
        <v>162</v>
      </c>
      <c r="Y282" s="220" t="s">
        <v>163</v>
      </c>
      <c r="Z282" s="210"/>
      <c r="AA282" s="210"/>
      <c r="AB282" s="210"/>
      <c r="AC282" s="210"/>
      <c r="AD282" s="210"/>
      <c r="AE282" s="210"/>
      <c r="AF282" s="210"/>
      <c r="AG282" s="210" t="s">
        <v>164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22" t="s">
        <v>155</v>
      </c>
      <c r="B283" s="223" t="s">
        <v>116</v>
      </c>
      <c r="C283" s="245" t="s">
        <v>117</v>
      </c>
      <c r="D283" s="224"/>
      <c r="E283" s="225"/>
      <c r="F283" s="226"/>
      <c r="G283" s="226">
        <f>SUMIF(AG284:AG288,"&lt;&gt;NOR",G284:G288)</f>
        <v>0</v>
      </c>
      <c r="H283" s="226"/>
      <c r="I283" s="226">
        <f>SUM(I284:I288)</f>
        <v>0</v>
      </c>
      <c r="J283" s="226"/>
      <c r="K283" s="226">
        <f>SUM(K284:K288)</f>
        <v>0</v>
      </c>
      <c r="L283" s="226"/>
      <c r="M283" s="226">
        <f>SUM(M284:M288)</f>
        <v>0</v>
      </c>
      <c r="N283" s="225"/>
      <c r="O283" s="225">
        <f>SUM(O284:O288)</f>
        <v>0</v>
      </c>
      <c r="P283" s="225"/>
      <c r="Q283" s="225">
        <f>SUM(Q284:Q288)</f>
        <v>63.95</v>
      </c>
      <c r="R283" s="226"/>
      <c r="S283" s="226"/>
      <c r="T283" s="227"/>
      <c r="U283" s="221"/>
      <c r="V283" s="221">
        <f>SUM(V284:V288)</f>
        <v>565.30999999999995</v>
      </c>
      <c r="W283" s="221"/>
      <c r="X283" s="221"/>
      <c r="Y283" s="221"/>
      <c r="AG283" t="s">
        <v>156</v>
      </c>
    </row>
    <row r="284" spans="1:60" outlineLevel="1" x14ac:dyDescent="0.2">
      <c r="A284" s="229">
        <v>47</v>
      </c>
      <c r="B284" s="230" t="s">
        <v>507</v>
      </c>
      <c r="C284" s="247" t="s">
        <v>508</v>
      </c>
      <c r="D284" s="231" t="s">
        <v>214</v>
      </c>
      <c r="E284" s="232">
        <v>1179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0</v>
      </c>
      <c r="O284" s="232">
        <f>ROUND(E284*N284,2)</f>
        <v>0</v>
      </c>
      <c r="P284" s="232">
        <v>5.4239999999999997E-2</v>
      </c>
      <c r="Q284" s="232">
        <f>ROUND(E284*P284,2)</f>
        <v>63.95</v>
      </c>
      <c r="R284" s="234" t="s">
        <v>488</v>
      </c>
      <c r="S284" s="234" t="s">
        <v>173</v>
      </c>
      <c r="T284" s="235" t="s">
        <v>205</v>
      </c>
      <c r="U284" s="220">
        <v>0.47948000000000002</v>
      </c>
      <c r="V284" s="220">
        <f>ROUND(E284*U284,2)</f>
        <v>565.30999999999995</v>
      </c>
      <c r="W284" s="220"/>
      <c r="X284" s="220" t="s">
        <v>489</v>
      </c>
      <c r="Y284" s="220" t="s">
        <v>163</v>
      </c>
      <c r="Z284" s="210"/>
      <c r="AA284" s="210"/>
      <c r="AB284" s="210"/>
      <c r="AC284" s="210"/>
      <c r="AD284" s="210"/>
      <c r="AE284" s="210"/>
      <c r="AF284" s="210"/>
      <c r="AG284" s="210" t="s">
        <v>490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33.75" outlineLevel="2" x14ac:dyDescent="0.2">
      <c r="A285" s="217"/>
      <c r="B285" s="218"/>
      <c r="C285" s="259" t="s">
        <v>509</v>
      </c>
      <c r="D285" s="258"/>
      <c r="E285" s="258"/>
      <c r="F285" s="258"/>
      <c r="G285" s="258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207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43" t="str">
        <f>C285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60" t="s">
        <v>510</v>
      </c>
      <c r="D286" s="252"/>
      <c r="E286" s="253">
        <v>1179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209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29">
        <v>48</v>
      </c>
      <c r="B287" s="230" t="s">
        <v>511</v>
      </c>
      <c r="C287" s="247" t="s">
        <v>512</v>
      </c>
      <c r="D287" s="231" t="s">
        <v>249</v>
      </c>
      <c r="E287" s="232">
        <v>36.161999999999999</v>
      </c>
      <c r="F287" s="233"/>
      <c r="G287" s="234">
        <f>ROUND(E287*F287,2)</f>
        <v>0</v>
      </c>
      <c r="H287" s="233"/>
      <c r="I287" s="234">
        <f>ROUND(E287*H287,2)</f>
        <v>0</v>
      </c>
      <c r="J287" s="233"/>
      <c r="K287" s="234">
        <f>ROUND(E287*J287,2)</f>
        <v>0</v>
      </c>
      <c r="L287" s="234">
        <v>21</v>
      </c>
      <c r="M287" s="234">
        <f>G287*(1+L287/100)</f>
        <v>0</v>
      </c>
      <c r="N287" s="232">
        <v>0</v>
      </c>
      <c r="O287" s="232">
        <f>ROUND(E287*N287,2)</f>
        <v>0</v>
      </c>
      <c r="P287" s="232">
        <v>0</v>
      </c>
      <c r="Q287" s="232">
        <f>ROUND(E287*P287,2)</f>
        <v>0</v>
      </c>
      <c r="R287" s="234" t="s">
        <v>250</v>
      </c>
      <c r="S287" s="234" t="s">
        <v>173</v>
      </c>
      <c r="T287" s="235" t="s">
        <v>205</v>
      </c>
      <c r="U287" s="220">
        <v>0</v>
      </c>
      <c r="V287" s="220">
        <f>ROUND(E287*U287,2)</f>
        <v>0</v>
      </c>
      <c r="W287" s="220"/>
      <c r="X287" s="220" t="s">
        <v>482</v>
      </c>
      <c r="Y287" s="220" t="s">
        <v>163</v>
      </c>
      <c r="Z287" s="210"/>
      <c r="AA287" s="210"/>
      <c r="AB287" s="210"/>
      <c r="AC287" s="210"/>
      <c r="AD287" s="210"/>
      <c r="AE287" s="210"/>
      <c r="AF287" s="210"/>
      <c r="AG287" s="210" t="s">
        <v>483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48" t="s">
        <v>513</v>
      </c>
      <c r="D288" s="244"/>
      <c r="E288" s="244"/>
      <c r="F288" s="244"/>
      <c r="G288" s="244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168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x14ac:dyDescent="0.2">
      <c r="A289" s="222" t="s">
        <v>155</v>
      </c>
      <c r="B289" s="223" t="s">
        <v>120</v>
      </c>
      <c r="C289" s="245" t="s">
        <v>121</v>
      </c>
      <c r="D289" s="224"/>
      <c r="E289" s="225"/>
      <c r="F289" s="226"/>
      <c r="G289" s="226">
        <f>SUMIF(AG290:AG320,"&lt;&gt;NOR",G290:G320)</f>
        <v>0</v>
      </c>
      <c r="H289" s="226"/>
      <c r="I289" s="226">
        <f>SUM(I290:I320)</f>
        <v>0</v>
      </c>
      <c r="J289" s="226"/>
      <c r="K289" s="226">
        <f>SUM(K290:K320)</f>
        <v>0</v>
      </c>
      <c r="L289" s="226"/>
      <c r="M289" s="226">
        <f>SUM(M290:M320)</f>
        <v>0</v>
      </c>
      <c r="N289" s="225"/>
      <c r="O289" s="225">
        <f>SUM(O290:O320)</f>
        <v>0</v>
      </c>
      <c r="P289" s="225"/>
      <c r="Q289" s="225">
        <f>SUM(Q290:Q320)</f>
        <v>12.42</v>
      </c>
      <c r="R289" s="226"/>
      <c r="S289" s="226"/>
      <c r="T289" s="227"/>
      <c r="U289" s="221"/>
      <c r="V289" s="221">
        <f>SUM(V290:V320)</f>
        <v>149.04</v>
      </c>
      <c r="W289" s="221"/>
      <c r="X289" s="221"/>
      <c r="Y289" s="221"/>
      <c r="AG289" t="s">
        <v>156</v>
      </c>
    </row>
    <row r="290" spans="1:60" outlineLevel="1" x14ac:dyDescent="0.2">
      <c r="A290" s="229">
        <v>49</v>
      </c>
      <c r="B290" s="230" t="s">
        <v>514</v>
      </c>
      <c r="C290" s="247" t="s">
        <v>515</v>
      </c>
      <c r="D290" s="231" t="s">
        <v>214</v>
      </c>
      <c r="E290" s="232">
        <v>621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0</v>
      </c>
      <c r="O290" s="232">
        <f>ROUND(E290*N290,2)</f>
        <v>0</v>
      </c>
      <c r="P290" s="232">
        <v>0.02</v>
      </c>
      <c r="Q290" s="232">
        <f>ROUND(E290*P290,2)</f>
        <v>12.42</v>
      </c>
      <c r="R290" s="234" t="s">
        <v>516</v>
      </c>
      <c r="S290" s="234" t="s">
        <v>173</v>
      </c>
      <c r="T290" s="235" t="s">
        <v>205</v>
      </c>
      <c r="U290" s="220">
        <v>0.24</v>
      </c>
      <c r="V290" s="220">
        <f>ROUND(E290*U290,2)</f>
        <v>149.04</v>
      </c>
      <c r="W290" s="220"/>
      <c r="X290" s="220" t="s">
        <v>162</v>
      </c>
      <c r="Y290" s="220" t="s">
        <v>163</v>
      </c>
      <c r="Z290" s="210"/>
      <c r="AA290" s="210"/>
      <c r="AB290" s="210"/>
      <c r="AC290" s="210"/>
      <c r="AD290" s="210"/>
      <c r="AE290" s="210"/>
      <c r="AF290" s="210"/>
      <c r="AG290" s="210" t="s">
        <v>517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60" t="s">
        <v>347</v>
      </c>
      <c r="D291" s="252"/>
      <c r="E291" s="253">
        <v>19.93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209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60" t="s">
        <v>348</v>
      </c>
      <c r="D292" s="252"/>
      <c r="E292" s="253">
        <v>30.58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209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60" t="s">
        <v>349</v>
      </c>
      <c r="D293" s="252"/>
      <c r="E293" s="253">
        <v>49.94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209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0" t="s">
        <v>351</v>
      </c>
      <c r="D294" s="252"/>
      <c r="E294" s="253">
        <v>35.770000000000003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209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0" t="s">
        <v>352</v>
      </c>
      <c r="D295" s="252"/>
      <c r="E295" s="253">
        <v>8.7100000000000009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209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0" t="s">
        <v>353</v>
      </c>
      <c r="D296" s="252"/>
      <c r="E296" s="253">
        <v>77.180000000000007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209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60" t="s">
        <v>354</v>
      </c>
      <c r="D297" s="252"/>
      <c r="E297" s="253">
        <v>20.71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209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0" t="s">
        <v>355</v>
      </c>
      <c r="D298" s="252"/>
      <c r="E298" s="253">
        <v>29.98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209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0" t="s">
        <v>356</v>
      </c>
      <c r="D299" s="252"/>
      <c r="E299" s="253">
        <v>17.53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209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60" t="s">
        <v>357</v>
      </c>
      <c r="D300" s="252"/>
      <c r="E300" s="253">
        <v>14.06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209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60" t="s">
        <v>374</v>
      </c>
      <c r="D301" s="252"/>
      <c r="E301" s="253">
        <v>15.63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209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60" t="s">
        <v>380</v>
      </c>
      <c r="D302" s="252"/>
      <c r="E302" s="253">
        <v>17.16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209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60" t="s">
        <v>383</v>
      </c>
      <c r="D303" s="252"/>
      <c r="E303" s="253">
        <v>15.09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209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60" t="s">
        <v>384</v>
      </c>
      <c r="D304" s="252"/>
      <c r="E304" s="253">
        <v>33.409999999999997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209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0" t="s">
        <v>385</v>
      </c>
      <c r="D305" s="252"/>
      <c r="E305" s="253">
        <v>16.62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209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60" t="s">
        <v>386</v>
      </c>
      <c r="D306" s="252"/>
      <c r="E306" s="253">
        <v>16.3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209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60" t="s">
        <v>387</v>
      </c>
      <c r="D307" s="252"/>
      <c r="E307" s="253">
        <v>17.559999999999999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209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60" t="s">
        <v>388</v>
      </c>
      <c r="D308" s="252"/>
      <c r="E308" s="253">
        <v>16.93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209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60" t="s">
        <v>389</v>
      </c>
      <c r="D309" s="252"/>
      <c r="E309" s="253">
        <v>17.559999999999999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209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0" t="s">
        <v>390</v>
      </c>
      <c r="D310" s="252"/>
      <c r="E310" s="253">
        <v>16.62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209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60" t="s">
        <v>391</v>
      </c>
      <c r="D311" s="252"/>
      <c r="E311" s="253">
        <v>18.37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209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60" t="s">
        <v>392</v>
      </c>
      <c r="D312" s="252"/>
      <c r="E312" s="253">
        <v>32.21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209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60" t="s">
        <v>394</v>
      </c>
      <c r="D313" s="252"/>
      <c r="E313" s="253">
        <v>10.57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209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0" t="s">
        <v>396</v>
      </c>
      <c r="D314" s="252"/>
      <c r="E314" s="253">
        <v>5.68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209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0" t="s">
        <v>397</v>
      </c>
      <c r="D315" s="252"/>
      <c r="E315" s="253">
        <v>2.4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209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0" t="s">
        <v>400</v>
      </c>
      <c r="D316" s="252"/>
      <c r="E316" s="253">
        <v>6.62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209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60" t="s">
        <v>403</v>
      </c>
      <c r="D317" s="252"/>
      <c r="E317" s="253">
        <v>8.33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209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60" t="s">
        <v>405</v>
      </c>
      <c r="D318" s="252"/>
      <c r="E318" s="253">
        <v>5.98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209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0" t="s">
        <v>407</v>
      </c>
      <c r="D319" s="252"/>
      <c r="E319" s="253">
        <v>18.13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209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0" t="s">
        <v>408</v>
      </c>
      <c r="D320" s="252"/>
      <c r="E320" s="253">
        <v>25.44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209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x14ac:dyDescent="0.2">
      <c r="A321" s="222" t="s">
        <v>155</v>
      </c>
      <c r="B321" s="223" t="s">
        <v>124</v>
      </c>
      <c r="C321" s="245" t="s">
        <v>125</v>
      </c>
      <c r="D321" s="224"/>
      <c r="E321" s="225"/>
      <c r="F321" s="226"/>
      <c r="G321" s="226">
        <f>SUMIF(AG322:AG322,"&lt;&gt;NOR",G322:G322)</f>
        <v>0</v>
      </c>
      <c r="H321" s="226"/>
      <c r="I321" s="226">
        <f>SUM(I322:I322)</f>
        <v>0</v>
      </c>
      <c r="J321" s="226"/>
      <c r="K321" s="226">
        <f>SUM(K322:K322)</f>
        <v>0</v>
      </c>
      <c r="L321" s="226"/>
      <c r="M321" s="226">
        <f>SUM(M322:M322)</f>
        <v>0</v>
      </c>
      <c r="N321" s="225"/>
      <c r="O321" s="225">
        <f>SUM(O322:O322)</f>
        <v>0</v>
      </c>
      <c r="P321" s="225"/>
      <c r="Q321" s="225">
        <f>SUM(Q322:Q322)</f>
        <v>0</v>
      </c>
      <c r="R321" s="226"/>
      <c r="S321" s="226"/>
      <c r="T321" s="227"/>
      <c r="U321" s="221"/>
      <c r="V321" s="221">
        <f>SUM(V322:V322)</f>
        <v>0</v>
      </c>
      <c r="W321" s="221"/>
      <c r="X321" s="221"/>
      <c r="Y321" s="221"/>
      <c r="AG321" t="s">
        <v>156</v>
      </c>
    </row>
    <row r="322" spans="1:60" outlineLevel="1" x14ac:dyDescent="0.2">
      <c r="A322" s="236">
        <v>50</v>
      </c>
      <c r="B322" s="237" t="s">
        <v>518</v>
      </c>
      <c r="C322" s="246" t="s">
        <v>519</v>
      </c>
      <c r="D322" s="238" t="s">
        <v>506</v>
      </c>
      <c r="E322" s="239">
        <v>1</v>
      </c>
      <c r="F322" s="240"/>
      <c r="G322" s="241">
        <f>ROUND(E322*F322,2)</f>
        <v>0</v>
      </c>
      <c r="H322" s="240"/>
      <c r="I322" s="241">
        <f>ROUND(E322*H322,2)</f>
        <v>0</v>
      </c>
      <c r="J322" s="240"/>
      <c r="K322" s="241">
        <f>ROUND(E322*J322,2)</f>
        <v>0</v>
      </c>
      <c r="L322" s="241">
        <v>21</v>
      </c>
      <c r="M322" s="241">
        <f>G322*(1+L322/100)</f>
        <v>0</v>
      </c>
      <c r="N322" s="239">
        <v>0</v>
      </c>
      <c r="O322" s="239">
        <f>ROUND(E322*N322,2)</f>
        <v>0</v>
      </c>
      <c r="P322" s="239">
        <v>0</v>
      </c>
      <c r="Q322" s="239">
        <f>ROUND(E322*P322,2)</f>
        <v>0</v>
      </c>
      <c r="R322" s="241"/>
      <c r="S322" s="241" t="s">
        <v>160</v>
      </c>
      <c r="T322" s="242" t="s">
        <v>161</v>
      </c>
      <c r="U322" s="220">
        <v>0</v>
      </c>
      <c r="V322" s="220">
        <f>ROUND(E322*U322,2)</f>
        <v>0</v>
      </c>
      <c r="W322" s="220"/>
      <c r="X322" s="220" t="s">
        <v>162</v>
      </c>
      <c r="Y322" s="220" t="s">
        <v>163</v>
      </c>
      <c r="Z322" s="210"/>
      <c r="AA322" s="210"/>
      <c r="AB322" s="210"/>
      <c r="AC322" s="210"/>
      <c r="AD322" s="210"/>
      <c r="AE322" s="210"/>
      <c r="AF322" s="210"/>
      <c r="AG322" s="210" t="s">
        <v>164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">
      <c r="A323" s="222" t="s">
        <v>155</v>
      </c>
      <c r="B323" s="223" t="s">
        <v>104</v>
      </c>
      <c r="C323" s="245" t="s">
        <v>105</v>
      </c>
      <c r="D323" s="224"/>
      <c r="E323" s="225"/>
      <c r="F323" s="226"/>
      <c r="G323" s="226">
        <f>SUMIF(AG324:AG324,"&lt;&gt;NOR",G324:G324)</f>
        <v>0</v>
      </c>
      <c r="H323" s="226"/>
      <c r="I323" s="226">
        <f>SUM(I324:I324)</f>
        <v>0</v>
      </c>
      <c r="J323" s="226"/>
      <c r="K323" s="226">
        <f>SUM(K324:K324)</f>
        <v>0</v>
      </c>
      <c r="L323" s="226"/>
      <c r="M323" s="226">
        <f>SUM(M324:M324)</f>
        <v>0</v>
      </c>
      <c r="N323" s="225"/>
      <c r="O323" s="225">
        <f>SUM(O324:O324)</f>
        <v>0</v>
      </c>
      <c r="P323" s="225"/>
      <c r="Q323" s="225">
        <f>SUM(Q324:Q324)</f>
        <v>0</v>
      </c>
      <c r="R323" s="226"/>
      <c r="S323" s="226"/>
      <c r="T323" s="227"/>
      <c r="U323" s="221"/>
      <c r="V323" s="221">
        <f>SUM(V324:V324)</f>
        <v>0.31</v>
      </c>
      <c r="W323" s="221"/>
      <c r="X323" s="221"/>
      <c r="Y323" s="221"/>
      <c r="AG323" t="s">
        <v>156</v>
      </c>
    </row>
    <row r="324" spans="1:60" outlineLevel="1" x14ac:dyDescent="0.2">
      <c r="A324" s="229">
        <v>51</v>
      </c>
      <c r="B324" s="230" t="s">
        <v>520</v>
      </c>
      <c r="C324" s="247" t="s">
        <v>521</v>
      </c>
      <c r="D324" s="231" t="s">
        <v>522</v>
      </c>
      <c r="E324" s="232">
        <v>1</v>
      </c>
      <c r="F324" s="233"/>
      <c r="G324" s="234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2">
        <v>4.0000000000000003E-5</v>
      </c>
      <c r="O324" s="232">
        <f>ROUND(E324*N324,2)</f>
        <v>0</v>
      </c>
      <c r="P324" s="232">
        <v>0</v>
      </c>
      <c r="Q324" s="232">
        <f>ROUND(E324*P324,2)</f>
        <v>0</v>
      </c>
      <c r="R324" s="234"/>
      <c r="S324" s="234" t="s">
        <v>160</v>
      </c>
      <c r="T324" s="235" t="s">
        <v>161</v>
      </c>
      <c r="U324" s="220">
        <v>0.31</v>
      </c>
      <c r="V324" s="220">
        <f>ROUND(E324*U324,2)</f>
        <v>0.31</v>
      </c>
      <c r="W324" s="220"/>
      <c r="X324" s="220" t="s">
        <v>162</v>
      </c>
      <c r="Y324" s="220" t="s">
        <v>163</v>
      </c>
      <c r="Z324" s="210"/>
      <c r="AA324" s="210"/>
      <c r="AB324" s="210"/>
      <c r="AC324" s="210"/>
      <c r="AD324" s="210"/>
      <c r="AE324" s="210"/>
      <c r="AF324" s="210"/>
      <c r="AG324" s="210" t="s">
        <v>300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x14ac:dyDescent="0.2">
      <c r="A325" s="3"/>
      <c r="B325" s="4"/>
      <c r="C325" s="24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AE325">
        <v>15</v>
      </c>
      <c r="AF325">
        <v>21</v>
      </c>
      <c r="AG325" t="s">
        <v>141</v>
      </c>
    </row>
    <row r="326" spans="1:60" x14ac:dyDescent="0.2">
      <c r="A326" s="213"/>
      <c r="B326" s="214" t="s">
        <v>29</v>
      </c>
      <c r="C326" s="250"/>
      <c r="D326" s="215"/>
      <c r="E326" s="216"/>
      <c r="F326" s="216"/>
      <c r="G326" s="228">
        <f>G8+G22+G43+G269+G275+G281+G283+G289+G321+G323</f>
        <v>0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AE326">
        <f>SUMIF(L7:L324,AE325,G7:G324)</f>
        <v>0</v>
      </c>
      <c r="AF326">
        <f>SUMIF(L7:L324,AF325,G7:G324)</f>
        <v>0</v>
      </c>
      <c r="AG326" t="s">
        <v>199</v>
      </c>
    </row>
    <row r="327" spans="1:60" x14ac:dyDescent="0.2">
      <c r="C327" s="251"/>
      <c r="D327" s="10"/>
      <c r="AG327" t="s">
        <v>200</v>
      </c>
    </row>
    <row r="328" spans="1:60" x14ac:dyDescent="0.2">
      <c r="D328" s="10"/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WAT4SAnCNBmma4NR2PU/e9HlOQh8uDA0CZeaLd3rj9vQYpJCTB6fiIs91Ny+eeRGPz2gCgamVDndp0NH86hYg==" saltValue="xLoCMxM4QyjqHGKoJbXC/Q==" spinCount="100000" sheet="1" formatRows="0"/>
  <mergeCells count="33">
    <mergeCell ref="C279:G279"/>
    <mergeCell ref="C285:G285"/>
    <mergeCell ref="C288:G288"/>
    <mergeCell ref="C216:G216"/>
    <mergeCell ref="C225:G225"/>
    <mergeCell ref="C237:G237"/>
    <mergeCell ref="C263:G263"/>
    <mergeCell ref="C268:G268"/>
    <mergeCell ref="C271:G271"/>
    <mergeCell ref="C70:G70"/>
    <mergeCell ref="C75:G75"/>
    <mergeCell ref="C120:G120"/>
    <mergeCell ref="C186:G186"/>
    <mergeCell ref="C192:G192"/>
    <mergeCell ref="C205:G205"/>
    <mergeCell ref="C42:G42"/>
    <mergeCell ref="C45:G45"/>
    <mergeCell ref="C49:G49"/>
    <mergeCell ref="C52:G52"/>
    <mergeCell ref="C55:G55"/>
    <mergeCell ref="C65:G65"/>
    <mergeCell ref="C18:G18"/>
    <mergeCell ref="C24:G24"/>
    <mergeCell ref="C26:G26"/>
    <mergeCell ref="C28:G28"/>
    <mergeCell ref="C31:G31"/>
    <mergeCell ref="C34:G34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A179-F817-4535-AEF2-11EB6FF266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61</v>
      </c>
      <c r="C8" s="245" t="s">
        <v>96</v>
      </c>
      <c r="D8" s="224"/>
      <c r="E8" s="225"/>
      <c r="F8" s="226"/>
      <c r="G8" s="226">
        <f>SUMIF(AG9:AG67,"&lt;&gt;NOR",G9:G67)</f>
        <v>0</v>
      </c>
      <c r="H8" s="226"/>
      <c r="I8" s="226">
        <f>SUM(I9:I67)</f>
        <v>0</v>
      </c>
      <c r="J8" s="226"/>
      <c r="K8" s="226">
        <f>SUM(K9:K67)</f>
        <v>0</v>
      </c>
      <c r="L8" s="226"/>
      <c r="M8" s="226">
        <f>SUM(M9:M67)</f>
        <v>0</v>
      </c>
      <c r="N8" s="225"/>
      <c r="O8" s="225">
        <f>SUM(O9:O67)</f>
        <v>6.5699999999999994</v>
      </c>
      <c r="P8" s="225"/>
      <c r="Q8" s="225">
        <f>SUM(Q9:Q67)</f>
        <v>0</v>
      </c>
      <c r="R8" s="226"/>
      <c r="S8" s="226"/>
      <c r="T8" s="227"/>
      <c r="U8" s="221"/>
      <c r="V8" s="221">
        <f>SUM(V9:V67)</f>
        <v>85.87</v>
      </c>
      <c r="W8" s="221"/>
      <c r="X8" s="221"/>
      <c r="Y8" s="221"/>
      <c r="AG8" t="s">
        <v>156</v>
      </c>
    </row>
    <row r="9" spans="1:60" outlineLevel="1" x14ac:dyDescent="0.2">
      <c r="A9" s="229">
        <v>1</v>
      </c>
      <c r="B9" s="230" t="s">
        <v>523</v>
      </c>
      <c r="C9" s="247" t="s">
        <v>524</v>
      </c>
      <c r="D9" s="231" t="s">
        <v>203</v>
      </c>
      <c r="E9" s="232">
        <v>1.375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204</v>
      </c>
      <c r="S9" s="234" t="s">
        <v>173</v>
      </c>
      <c r="T9" s="235" t="s">
        <v>205</v>
      </c>
      <c r="U9" s="220">
        <v>9.5200000000000007E-2</v>
      </c>
      <c r="V9" s="220">
        <f>ROUND(E9*U9,2)</f>
        <v>0.13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525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3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526</v>
      </c>
      <c r="D11" s="252"/>
      <c r="E11" s="253">
        <v>1.38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527</v>
      </c>
      <c r="C12" s="247" t="s">
        <v>528</v>
      </c>
      <c r="D12" s="231" t="s">
        <v>203</v>
      </c>
      <c r="E12" s="232">
        <v>5.2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204</v>
      </c>
      <c r="S12" s="234" t="s">
        <v>173</v>
      </c>
      <c r="T12" s="235" t="s">
        <v>205</v>
      </c>
      <c r="U12" s="220">
        <v>1.7629999999999999</v>
      </c>
      <c r="V12" s="220">
        <f>ROUND(E12*U12,2)</f>
        <v>9.17</v>
      </c>
      <c r="W12" s="220"/>
      <c r="X12" s="220" t="s">
        <v>162</v>
      </c>
      <c r="Y12" s="220" t="s">
        <v>163</v>
      </c>
      <c r="Z12" s="210"/>
      <c r="AA12" s="210"/>
      <c r="AB12" s="210"/>
      <c r="AC12" s="210"/>
      <c r="AD12" s="210"/>
      <c r="AE12" s="210"/>
      <c r="AF12" s="210"/>
      <c r="AG12" s="210" t="s">
        <v>164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9" t="s">
        <v>529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3" t="str">
        <f>C13</f>
        <v>Příplatek k cenám hloubených vykopávek za ztížení vykopávky v blízkosti podzemního vedení nebo výbušnin pro jakoukoliv třídu horniny.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530</v>
      </c>
      <c r="D14" s="252"/>
      <c r="E14" s="253">
        <v>5.2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3</v>
      </c>
      <c r="B15" s="230" t="s">
        <v>531</v>
      </c>
      <c r="C15" s="247" t="s">
        <v>532</v>
      </c>
      <c r="D15" s="231" t="s">
        <v>203</v>
      </c>
      <c r="E15" s="232">
        <v>40.950000000000003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204</v>
      </c>
      <c r="S15" s="234" t="s">
        <v>173</v>
      </c>
      <c r="T15" s="235" t="s">
        <v>205</v>
      </c>
      <c r="U15" s="220">
        <v>0.36499999999999999</v>
      </c>
      <c r="V15" s="220">
        <f>ROUND(E15*U15,2)</f>
        <v>14.95</v>
      </c>
      <c r="W15" s="220"/>
      <c r="X15" s="220" t="s">
        <v>162</v>
      </c>
      <c r="Y15" s="220" t="s">
        <v>163</v>
      </c>
      <c r="Z15" s="210"/>
      <c r="AA15" s="210"/>
      <c r="AB15" s="210"/>
      <c r="AC15" s="210"/>
      <c r="AD15" s="210"/>
      <c r="AE15" s="210"/>
      <c r="AF15" s="210"/>
      <c r="AG15" s="210" t="s">
        <v>164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59" t="s">
        <v>533</v>
      </c>
      <c r="D16" s="258"/>
      <c r="E16" s="258"/>
      <c r="F16" s="258"/>
      <c r="G16" s="25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0" t="s">
        <v>534</v>
      </c>
      <c r="D17" s="252"/>
      <c r="E17" s="253">
        <v>35.75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0" t="s">
        <v>535</v>
      </c>
      <c r="D18" s="252"/>
      <c r="E18" s="253">
        <v>5.2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536</v>
      </c>
      <c r="C19" s="247" t="s">
        <v>537</v>
      </c>
      <c r="D19" s="231" t="s">
        <v>203</v>
      </c>
      <c r="E19" s="232">
        <v>40.950000000000003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204</v>
      </c>
      <c r="S19" s="234" t="s">
        <v>173</v>
      </c>
      <c r="T19" s="235" t="s">
        <v>205</v>
      </c>
      <c r="U19" s="220">
        <v>0.38979999999999998</v>
      </c>
      <c r="V19" s="220">
        <f>ROUND(E19*U19,2)</f>
        <v>15.96</v>
      </c>
      <c r="W19" s="220"/>
      <c r="X19" s="220" t="s">
        <v>162</v>
      </c>
      <c r="Y19" s="220" t="s">
        <v>163</v>
      </c>
      <c r="Z19" s="210"/>
      <c r="AA19" s="210"/>
      <c r="AB19" s="210"/>
      <c r="AC19" s="210"/>
      <c r="AD19" s="210"/>
      <c r="AE19" s="210"/>
      <c r="AF19" s="210"/>
      <c r="AG19" s="210" t="s">
        <v>164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59" t="s">
        <v>533</v>
      </c>
      <c r="D20" s="258"/>
      <c r="E20" s="258"/>
      <c r="F20" s="258"/>
      <c r="G20" s="25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3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5</v>
      </c>
      <c r="B21" s="230" t="s">
        <v>538</v>
      </c>
      <c r="C21" s="247" t="s">
        <v>539</v>
      </c>
      <c r="D21" s="231" t="s">
        <v>214</v>
      </c>
      <c r="E21" s="232">
        <v>31.72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1.99E-3</v>
      </c>
      <c r="O21" s="232">
        <f>ROUND(E21*N21,2)</f>
        <v>0.06</v>
      </c>
      <c r="P21" s="232">
        <v>0</v>
      </c>
      <c r="Q21" s="232">
        <f>ROUND(E21*P21,2)</f>
        <v>0</v>
      </c>
      <c r="R21" s="234" t="s">
        <v>204</v>
      </c>
      <c r="S21" s="234" t="s">
        <v>173</v>
      </c>
      <c r="T21" s="235" t="s">
        <v>205</v>
      </c>
      <c r="U21" s="220">
        <v>0.40200000000000002</v>
      </c>
      <c r="V21" s="220">
        <f>ROUND(E21*U21,2)</f>
        <v>12.75</v>
      </c>
      <c r="W21" s="220"/>
      <c r="X21" s="220" t="s">
        <v>162</v>
      </c>
      <c r="Y21" s="220" t="s">
        <v>163</v>
      </c>
      <c r="Z21" s="210"/>
      <c r="AA21" s="210"/>
      <c r="AB21" s="210"/>
      <c r="AC21" s="210"/>
      <c r="AD21" s="210"/>
      <c r="AE21" s="210"/>
      <c r="AF21" s="210"/>
      <c r="AG21" s="210" t="s">
        <v>164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9" t="s">
        <v>540</v>
      </c>
      <c r="D22" s="258"/>
      <c r="E22" s="258"/>
      <c r="F22" s="258"/>
      <c r="G22" s="25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0" t="s">
        <v>541</v>
      </c>
      <c r="D23" s="252"/>
      <c r="E23" s="253">
        <v>26.52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0" t="s">
        <v>535</v>
      </c>
      <c r="D24" s="252"/>
      <c r="E24" s="253">
        <v>5.2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6</v>
      </c>
      <c r="B25" s="230" t="s">
        <v>542</v>
      </c>
      <c r="C25" s="247" t="s">
        <v>543</v>
      </c>
      <c r="D25" s="231" t="s">
        <v>214</v>
      </c>
      <c r="E25" s="232">
        <v>31.72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204</v>
      </c>
      <c r="S25" s="234" t="s">
        <v>173</v>
      </c>
      <c r="T25" s="235" t="s">
        <v>205</v>
      </c>
      <c r="U25" s="220">
        <v>0.17799999999999999</v>
      </c>
      <c r="V25" s="220">
        <f>ROUND(E25*U25,2)</f>
        <v>5.65</v>
      </c>
      <c r="W25" s="220"/>
      <c r="X25" s="220" t="s">
        <v>162</v>
      </c>
      <c r="Y25" s="220" t="s">
        <v>163</v>
      </c>
      <c r="Z25" s="210"/>
      <c r="AA25" s="210"/>
      <c r="AB25" s="210"/>
      <c r="AC25" s="210"/>
      <c r="AD25" s="210"/>
      <c r="AE25" s="210"/>
      <c r="AF25" s="210"/>
      <c r="AG25" s="210" t="s">
        <v>164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9" t="s">
        <v>544</v>
      </c>
      <c r="D26" s="258"/>
      <c r="E26" s="258"/>
      <c r="F26" s="258"/>
      <c r="G26" s="25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7</v>
      </c>
      <c r="B27" s="230" t="s">
        <v>545</v>
      </c>
      <c r="C27" s="247" t="s">
        <v>546</v>
      </c>
      <c r="D27" s="231" t="s">
        <v>203</v>
      </c>
      <c r="E27" s="232">
        <v>40.950000000000003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204</v>
      </c>
      <c r="S27" s="234" t="s">
        <v>173</v>
      </c>
      <c r="T27" s="235" t="s">
        <v>205</v>
      </c>
      <c r="U27" s="220">
        <v>0.34499999999999997</v>
      </c>
      <c r="V27" s="220">
        <f>ROUND(E27*U27,2)</f>
        <v>14.13</v>
      </c>
      <c r="W27" s="220"/>
      <c r="X27" s="220" t="s">
        <v>162</v>
      </c>
      <c r="Y27" s="220" t="s">
        <v>163</v>
      </c>
      <c r="Z27" s="210"/>
      <c r="AA27" s="210"/>
      <c r="AB27" s="210"/>
      <c r="AC27" s="210"/>
      <c r="AD27" s="210"/>
      <c r="AE27" s="210"/>
      <c r="AF27" s="210"/>
      <c r="AG27" s="210" t="s">
        <v>164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9" t="s">
        <v>547</v>
      </c>
      <c r="D28" s="258"/>
      <c r="E28" s="258"/>
      <c r="F28" s="258"/>
      <c r="G28" s="25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3" t="str">
        <f>C28</f>
        <v>bez naložení do dopravní nádoby, ale s vyprázdněním dopravní nádoby na hromadu nebo na dopravní prostředek,</v>
      </c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29">
        <v>8</v>
      </c>
      <c r="B29" s="230" t="s">
        <v>548</v>
      </c>
      <c r="C29" s="247" t="s">
        <v>549</v>
      </c>
      <c r="D29" s="231" t="s">
        <v>203</v>
      </c>
      <c r="E29" s="232">
        <v>3.56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204</v>
      </c>
      <c r="S29" s="234" t="s">
        <v>173</v>
      </c>
      <c r="T29" s="235" t="s">
        <v>205</v>
      </c>
      <c r="U29" s="220">
        <v>1.0999999999999999E-2</v>
      </c>
      <c r="V29" s="220">
        <f>ROUND(E29*U29,2)</f>
        <v>0.04</v>
      </c>
      <c r="W29" s="220"/>
      <c r="X29" s="220" t="s">
        <v>162</v>
      </c>
      <c r="Y29" s="220" t="s">
        <v>163</v>
      </c>
      <c r="Z29" s="210"/>
      <c r="AA29" s="210"/>
      <c r="AB29" s="210"/>
      <c r="AC29" s="210"/>
      <c r="AD29" s="210"/>
      <c r="AE29" s="210"/>
      <c r="AF29" s="210"/>
      <c r="AG29" s="210" t="s">
        <v>164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9" t="s">
        <v>206</v>
      </c>
      <c r="D30" s="258"/>
      <c r="E30" s="258"/>
      <c r="F30" s="258"/>
      <c r="G30" s="25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550</v>
      </c>
      <c r="D31" s="252"/>
      <c r="E31" s="253">
        <v>0.12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0" t="s">
        <v>551</v>
      </c>
      <c r="D32" s="252"/>
      <c r="E32" s="253">
        <v>3.44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9">
        <v>9</v>
      </c>
      <c r="B33" s="230" t="s">
        <v>552</v>
      </c>
      <c r="C33" s="247" t="s">
        <v>553</v>
      </c>
      <c r="D33" s="231" t="s">
        <v>203</v>
      </c>
      <c r="E33" s="232">
        <v>35.6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204</v>
      </c>
      <c r="S33" s="234" t="s">
        <v>173</v>
      </c>
      <c r="T33" s="235" t="s">
        <v>205</v>
      </c>
      <c r="U33" s="220">
        <v>0</v>
      </c>
      <c r="V33" s="220">
        <f>ROUND(E33*U33,2)</f>
        <v>0</v>
      </c>
      <c r="W33" s="220"/>
      <c r="X33" s="220" t="s">
        <v>162</v>
      </c>
      <c r="Y33" s="220" t="s">
        <v>163</v>
      </c>
      <c r="Z33" s="210"/>
      <c r="AA33" s="210"/>
      <c r="AB33" s="210"/>
      <c r="AC33" s="210"/>
      <c r="AD33" s="210"/>
      <c r="AE33" s="210"/>
      <c r="AF33" s="210"/>
      <c r="AG33" s="210" t="s">
        <v>164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9" t="s">
        <v>206</v>
      </c>
      <c r="D34" s="258"/>
      <c r="E34" s="258"/>
      <c r="F34" s="258"/>
      <c r="G34" s="25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1" t="s">
        <v>301</v>
      </c>
      <c r="D35" s="254"/>
      <c r="E35" s="255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2" t="s">
        <v>554</v>
      </c>
      <c r="D36" s="254"/>
      <c r="E36" s="255">
        <v>0.12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2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2" t="s">
        <v>555</v>
      </c>
      <c r="D37" s="254"/>
      <c r="E37" s="255">
        <v>3.44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>
        <v>2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3" t="s">
        <v>315</v>
      </c>
      <c r="D38" s="256"/>
      <c r="E38" s="257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209</v>
      </c>
      <c r="AH38" s="210">
        <v>3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1" t="s">
        <v>316</v>
      </c>
      <c r="D39" s="254"/>
      <c r="E39" s="255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0" t="s">
        <v>556</v>
      </c>
      <c r="D40" s="252"/>
      <c r="E40" s="253">
        <v>35.6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9">
        <v>10</v>
      </c>
      <c r="B41" s="230" t="s">
        <v>557</v>
      </c>
      <c r="C41" s="247" t="s">
        <v>558</v>
      </c>
      <c r="D41" s="231" t="s">
        <v>203</v>
      </c>
      <c r="E41" s="232">
        <v>3.56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204</v>
      </c>
      <c r="S41" s="234" t="s">
        <v>173</v>
      </c>
      <c r="T41" s="235" t="s">
        <v>205</v>
      </c>
      <c r="U41" s="220">
        <v>8.9999999999999993E-3</v>
      </c>
      <c r="V41" s="220">
        <f>ROUND(E41*U41,2)</f>
        <v>0.03</v>
      </c>
      <c r="W41" s="220"/>
      <c r="X41" s="220" t="s">
        <v>162</v>
      </c>
      <c r="Y41" s="220" t="s">
        <v>163</v>
      </c>
      <c r="Z41" s="210"/>
      <c r="AA41" s="210"/>
      <c r="AB41" s="210"/>
      <c r="AC41" s="210"/>
      <c r="AD41" s="210"/>
      <c r="AE41" s="210"/>
      <c r="AF41" s="210"/>
      <c r="AG41" s="210" t="s">
        <v>164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0" t="s">
        <v>550</v>
      </c>
      <c r="D42" s="252"/>
      <c r="E42" s="253">
        <v>0.12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0" t="s">
        <v>551</v>
      </c>
      <c r="D43" s="252"/>
      <c r="E43" s="253">
        <v>3.44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29">
        <v>11</v>
      </c>
      <c r="B44" s="230" t="s">
        <v>559</v>
      </c>
      <c r="C44" s="247" t="s">
        <v>560</v>
      </c>
      <c r="D44" s="231" t="s">
        <v>203</v>
      </c>
      <c r="E44" s="232">
        <v>37.814999999999998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 t="s">
        <v>204</v>
      </c>
      <c r="S44" s="234" t="s">
        <v>173</v>
      </c>
      <c r="T44" s="235" t="s">
        <v>205</v>
      </c>
      <c r="U44" s="220">
        <v>0.20200000000000001</v>
      </c>
      <c r="V44" s="220">
        <f>ROUND(E44*U44,2)</f>
        <v>7.64</v>
      </c>
      <c r="W44" s="220"/>
      <c r="X44" s="220" t="s">
        <v>162</v>
      </c>
      <c r="Y44" s="220" t="s">
        <v>163</v>
      </c>
      <c r="Z44" s="210"/>
      <c r="AA44" s="210"/>
      <c r="AB44" s="210"/>
      <c r="AC44" s="210"/>
      <c r="AD44" s="210"/>
      <c r="AE44" s="210"/>
      <c r="AF44" s="210"/>
      <c r="AG44" s="210" t="s">
        <v>164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9" t="s">
        <v>561</v>
      </c>
      <c r="D45" s="258"/>
      <c r="E45" s="258"/>
      <c r="F45" s="258"/>
      <c r="G45" s="25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0" t="s">
        <v>562</v>
      </c>
      <c r="D46" s="252"/>
      <c r="E46" s="253">
        <v>34.380000000000003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0" t="s">
        <v>551</v>
      </c>
      <c r="D47" s="252"/>
      <c r="E47" s="253">
        <v>3.44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12</v>
      </c>
      <c r="B48" s="230" t="s">
        <v>563</v>
      </c>
      <c r="C48" s="247" t="s">
        <v>564</v>
      </c>
      <c r="D48" s="231" t="s">
        <v>203</v>
      </c>
      <c r="E48" s="232">
        <v>0.12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1.7</v>
      </c>
      <c r="O48" s="232">
        <f>ROUND(E48*N48,2)</f>
        <v>0.2</v>
      </c>
      <c r="P48" s="232">
        <v>0</v>
      </c>
      <c r="Q48" s="232">
        <f>ROUND(E48*P48,2)</f>
        <v>0</v>
      </c>
      <c r="R48" s="234" t="s">
        <v>204</v>
      </c>
      <c r="S48" s="234" t="s">
        <v>173</v>
      </c>
      <c r="T48" s="235" t="s">
        <v>205</v>
      </c>
      <c r="U48" s="220">
        <v>1.587</v>
      </c>
      <c r="V48" s="220">
        <f>ROUND(E48*U48,2)</f>
        <v>0.19</v>
      </c>
      <c r="W48" s="220"/>
      <c r="X48" s="220" t="s">
        <v>162</v>
      </c>
      <c r="Y48" s="220" t="s">
        <v>163</v>
      </c>
      <c r="Z48" s="210"/>
      <c r="AA48" s="210"/>
      <c r="AB48" s="210"/>
      <c r="AC48" s="210"/>
      <c r="AD48" s="210"/>
      <c r="AE48" s="210"/>
      <c r="AF48" s="210"/>
      <c r="AG48" s="210" t="s">
        <v>164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59" t="s">
        <v>565</v>
      </c>
      <c r="D49" s="258"/>
      <c r="E49" s="258"/>
      <c r="F49" s="258"/>
      <c r="G49" s="258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3" t="str">
        <f>C49</f>
        <v>sypaninou z vhodných hornin tř. 1 - 4 nebo materiálem připraveným podél výkopu ve vzdálenosti do 3 m od jeho kraje, pro jakoukoliv hloubku výkopu a jakoukoliv míru zhutnění,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550</v>
      </c>
      <c r="D50" s="252"/>
      <c r="E50" s="253">
        <v>0.12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9">
        <v>13</v>
      </c>
      <c r="B51" s="230" t="s">
        <v>212</v>
      </c>
      <c r="C51" s="247" t="s">
        <v>213</v>
      </c>
      <c r="D51" s="231" t="s">
        <v>214</v>
      </c>
      <c r="E51" s="232">
        <v>27.5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 t="s">
        <v>215</v>
      </c>
      <c r="S51" s="234" t="s">
        <v>173</v>
      </c>
      <c r="T51" s="235" t="s">
        <v>205</v>
      </c>
      <c r="U51" s="220">
        <v>0.06</v>
      </c>
      <c r="V51" s="220">
        <f>ROUND(E51*U51,2)</f>
        <v>1.65</v>
      </c>
      <c r="W51" s="220"/>
      <c r="X51" s="220" t="s">
        <v>162</v>
      </c>
      <c r="Y51" s="220" t="s">
        <v>163</v>
      </c>
      <c r="Z51" s="210"/>
      <c r="AA51" s="210"/>
      <c r="AB51" s="210"/>
      <c r="AC51" s="210"/>
      <c r="AD51" s="210"/>
      <c r="AE51" s="210"/>
      <c r="AF51" s="210"/>
      <c r="AG51" s="210" t="s">
        <v>164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9" t="s">
        <v>216</v>
      </c>
      <c r="D52" s="258"/>
      <c r="E52" s="258"/>
      <c r="F52" s="258"/>
      <c r="G52" s="258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0" t="s">
        <v>217</v>
      </c>
      <c r="D53" s="252"/>
      <c r="E53" s="253">
        <v>27.5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9">
        <v>14</v>
      </c>
      <c r="B54" s="230" t="s">
        <v>218</v>
      </c>
      <c r="C54" s="247" t="s">
        <v>219</v>
      </c>
      <c r="D54" s="231" t="s">
        <v>214</v>
      </c>
      <c r="E54" s="232">
        <v>27.5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 t="s">
        <v>204</v>
      </c>
      <c r="S54" s="234" t="s">
        <v>173</v>
      </c>
      <c r="T54" s="235" t="s">
        <v>205</v>
      </c>
      <c r="U54" s="220">
        <v>0.13</v>
      </c>
      <c r="V54" s="220">
        <f>ROUND(E54*U54,2)</f>
        <v>3.58</v>
      </c>
      <c r="W54" s="220"/>
      <c r="X54" s="220" t="s">
        <v>162</v>
      </c>
      <c r="Y54" s="220" t="s">
        <v>163</v>
      </c>
      <c r="Z54" s="210"/>
      <c r="AA54" s="210"/>
      <c r="AB54" s="210"/>
      <c r="AC54" s="210"/>
      <c r="AD54" s="210"/>
      <c r="AE54" s="210"/>
      <c r="AF54" s="210"/>
      <c r="AG54" s="210" t="s">
        <v>164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59" t="s">
        <v>220</v>
      </c>
      <c r="D55" s="258"/>
      <c r="E55" s="258"/>
      <c r="F55" s="258"/>
      <c r="G55" s="25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3" t="str">
        <f>C55</f>
        <v>s případným nutným přemístěním hromad nebo dočasných skládek na místo potřeby ze vzdálenosti do 30 m, v rovině nebo ve svahu do 1 : 5,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217</v>
      </c>
      <c r="D56" s="252"/>
      <c r="E56" s="253">
        <v>27.5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9">
        <v>15</v>
      </c>
      <c r="B57" s="230" t="s">
        <v>566</v>
      </c>
      <c r="C57" s="247" t="s">
        <v>567</v>
      </c>
      <c r="D57" s="231" t="s">
        <v>203</v>
      </c>
      <c r="E57" s="232">
        <v>6.7640000000000002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 t="s">
        <v>204</v>
      </c>
      <c r="S57" s="234" t="s">
        <v>173</v>
      </c>
      <c r="T57" s="235" t="s">
        <v>205</v>
      </c>
      <c r="U57" s="220">
        <v>0</v>
      </c>
      <c r="V57" s="220">
        <f>ROUND(E57*U57,2)</f>
        <v>0</v>
      </c>
      <c r="W57" s="220"/>
      <c r="X57" s="220" t="s">
        <v>162</v>
      </c>
      <c r="Y57" s="220" t="s">
        <v>163</v>
      </c>
      <c r="Z57" s="210"/>
      <c r="AA57" s="210"/>
      <c r="AB57" s="210"/>
      <c r="AC57" s="210"/>
      <c r="AD57" s="210"/>
      <c r="AE57" s="210"/>
      <c r="AF57" s="210"/>
      <c r="AG57" s="210" t="s">
        <v>164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1" t="s">
        <v>301</v>
      </c>
      <c r="D58" s="254"/>
      <c r="E58" s="255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2" t="s">
        <v>554</v>
      </c>
      <c r="D59" s="254"/>
      <c r="E59" s="255">
        <v>0.12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>
        <v>2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555</v>
      </c>
      <c r="D60" s="254"/>
      <c r="E60" s="255">
        <v>3.44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3" t="s">
        <v>315</v>
      </c>
      <c r="D61" s="256"/>
      <c r="E61" s="257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>
        <v>3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1" t="s">
        <v>316</v>
      </c>
      <c r="D62" s="254"/>
      <c r="E62" s="255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0" t="s">
        <v>568</v>
      </c>
      <c r="D63" s="252"/>
      <c r="E63" s="253">
        <v>6.76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9">
        <v>16</v>
      </c>
      <c r="B64" s="230" t="s">
        <v>222</v>
      </c>
      <c r="C64" s="247" t="s">
        <v>223</v>
      </c>
      <c r="D64" s="231" t="s">
        <v>224</v>
      </c>
      <c r="E64" s="232">
        <v>1.375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1E-3</v>
      </c>
      <c r="O64" s="232">
        <f>ROUND(E64*N64,2)</f>
        <v>0</v>
      </c>
      <c r="P64" s="232">
        <v>0</v>
      </c>
      <c r="Q64" s="232">
        <f>ROUND(E64*P64,2)</f>
        <v>0</v>
      </c>
      <c r="R64" s="234" t="s">
        <v>225</v>
      </c>
      <c r="S64" s="234" t="s">
        <v>173</v>
      </c>
      <c r="T64" s="235" t="s">
        <v>205</v>
      </c>
      <c r="U64" s="220">
        <v>0</v>
      </c>
      <c r="V64" s="220">
        <f>ROUND(E64*U64,2)</f>
        <v>0</v>
      </c>
      <c r="W64" s="220"/>
      <c r="X64" s="220" t="s">
        <v>226</v>
      </c>
      <c r="Y64" s="220" t="s">
        <v>163</v>
      </c>
      <c r="Z64" s="210"/>
      <c r="AA64" s="210"/>
      <c r="AB64" s="210"/>
      <c r="AC64" s="210"/>
      <c r="AD64" s="210"/>
      <c r="AE64" s="210"/>
      <c r="AF64" s="210"/>
      <c r="AG64" s="210" t="s">
        <v>227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0" t="s">
        <v>526</v>
      </c>
      <c r="D65" s="252"/>
      <c r="E65" s="253">
        <v>1.38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9">
        <v>17</v>
      </c>
      <c r="B66" s="230" t="s">
        <v>569</v>
      </c>
      <c r="C66" s="247" t="s">
        <v>570</v>
      </c>
      <c r="D66" s="231" t="s">
        <v>249</v>
      </c>
      <c r="E66" s="232">
        <v>6.3089599999999999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1</v>
      </c>
      <c r="O66" s="232">
        <f>ROUND(E66*N66,2)</f>
        <v>6.31</v>
      </c>
      <c r="P66" s="232">
        <v>0</v>
      </c>
      <c r="Q66" s="232">
        <f>ROUND(E66*P66,2)</f>
        <v>0</v>
      </c>
      <c r="R66" s="234" t="s">
        <v>225</v>
      </c>
      <c r="S66" s="234" t="s">
        <v>205</v>
      </c>
      <c r="T66" s="235" t="s">
        <v>205</v>
      </c>
      <c r="U66" s="220">
        <v>0</v>
      </c>
      <c r="V66" s="220">
        <f>ROUND(E66*U66,2)</f>
        <v>0</v>
      </c>
      <c r="W66" s="220"/>
      <c r="X66" s="220" t="s">
        <v>226</v>
      </c>
      <c r="Y66" s="220" t="s">
        <v>163</v>
      </c>
      <c r="Z66" s="210"/>
      <c r="AA66" s="210"/>
      <c r="AB66" s="210"/>
      <c r="AC66" s="210"/>
      <c r="AD66" s="210"/>
      <c r="AE66" s="210"/>
      <c r="AF66" s="210"/>
      <c r="AG66" s="210" t="s">
        <v>227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0" t="s">
        <v>571</v>
      </c>
      <c r="D67" s="252"/>
      <c r="E67" s="253">
        <v>6.31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2" t="s">
        <v>155</v>
      </c>
      <c r="B68" s="223" t="s">
        <v>71</v>
      </c>
      <c r="C68" s="245" t="s">
        <v>97</v>
      </c>
      <c r="D68" s="224"/>
      <c r="E68" s="225"/>
      <c r="F68" s="226"/>
      <c r="G68" s="226">
        <f>SUMIF(AG69:AG85,"&lt;&gt;NOR",G69:G85)</f>
        <v>0</v>
      </c>
      <c r="H68" s="226"/>
      <c r="I68" s="226">
        <f>SUM(I69:I85)</f>
        <v>0</v>
      </c>
      <c r="J68" s="226"/>
      <c r="K68" s="226">
        <f>SUM(K69:K85)</f>
        <v>0</v>
      </c>
      <c r="L68" s="226"/>
      <c r="M68" s="226">
        <f>SUM(M69:M85)</f>
        <v>0</v>
      </c>
      <c r="N68" s="225"/>
      <c r="O68" s="225">
        <f>SUM(O69:O85)</f>
        <v>10.430000000000001</v>
      </c>
      <c r="P68" s="225"/>
      <c r="Q68" s="225">
        <f>SUM(Q69:Q85)</f>
        <v>0</v>
      </c>
      <c r="R68" s="226"/>
      <c r="S68" s="226"/>
      <c r="T68" s="227"/>
      <c r="U68" s="221"/>
      <c r="V68" s="221">
        <f>SUM(V69:V85)</f>
        <v>10.31</v>
      </c>
      <c r="W68" s="221"/>
      <c r="X68" s="221"/>
      <c r="Y68" s="221"/>
      <c r="AG68" t="s">
        <v>156</v>
      </c>
    </row>
    <row r="69" spans="1:60" outlineLevel="1" x14ac:dyDescent="0.2">
      <c r="A69" s="229">
        <v>18</v>
      </c>
      <c r="B69" s="230" t="s">
        <v>572</v>
      </c>
      <c r="C69" s="247" t="s">
        <v>573</v>
      </c>
      <c r="D69" s="231" t="s">
        <v>249</v>
      </c>
      <c r="E69" s="232">
        <v>2.7509999999999999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1.1000000000000001</v>
      </c>
      <c r="O69" s="232">
        <f>ROUND(E69*N69,2)</f>
        <v>3.03</v>
      </c>
      <c r="P69" s="232">
        <v>0</v>
      </c>
      <c r="Q69" s="232">
        <f>ROUND(E69*P69,2)</f>
        <v>0</v>
      </c>
      <c r="R69" s="234" t="s">
        <v>231</v>
      </c>
      <c r="S69" s="234" t="s">
        <v>173</v>
      </c>
      <c r="T69" s="235" t="s">
        <v>205</v>
      </c>
      <c r="U69" s="220">
        <v>0.16300000000000001</v>
      </c>
      <c r="V69" s="220">
        <f>ROUND(E69*U69,2)</f>
        <v>0.45</v>
      </c>
      <c r="W69" s="220"/>
      <c r="X69" s="220" t="s">
        <v>162</v>
      </c>
      <c r="Y69" s="220" t="s">
        <v>163</v>
      </c>
      <c r="Z69" s="210"/>
      <c r="AA69" s="210"/>
      <c r="AB69" s="210"/>
      <c r="AC69" s="210"/>
      <c r="AD69" s="210"/>
      <c r="AE69" s="210"/>
      <c r="AF69" s="210"/>
      <c r="AG69" s="210" t="s">
        <v>164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9" t="s">
        <v>574</v>
      </c>
      <c r="D70" s="258"/>
      <c r="E70" s="258"/>
      <c r="F70" s="258"/>
      <c r="G70" s="258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0" t="s">
        <v>575</v>
      </c>
      <c r="D71" s="252"/>
      <c r="E71" s="253">
        <v>2.75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9">
        <v>19</v>
      </c>
      <c r="B72" s="230" t="s">
        <v>576</v>
      </c>
      <c r="C72" s="247" t="s">
        <v>577</v>
      </c>
      <c r="D72" s="231" t="s">
        <v>249</v>
      </c>
      <c r="E72" s="232">
        <v>3.8403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1</v>
      </c>
      <c r="O72" s="232">
        <f>ROUND(E72*N72,2)</f>
        <v>3.84</v>
      </c>
      <c r="P72" s="232">
        <v>0</v>
      </c>
      <c r="Q72" s="232">
        <f>ROUND(E72*P72,2)</f>
        <v>0</v>
      </c>
      <c r="R72" s="234" t="s">
        <v>231</v>
      </c>
      <c r="S72" s="234" t="s">
        <v>173</v>
      </c>
      <c r="T72" s="235" t="s">
        <v>205</v>
      </c>
      <c r="U72" s="220">
        <v>0.40600000000000003</v>
      </c>
      <c r="V72" s="220">
        <f>ROUND(E72*U72,2)</f>
        <v>1.56</v>
      </c>
      <c r="W72" s="220"/>
      <c r="X72" s="220" t="s">
        <v>162</v>
      </c>
      <c r="Y72" s="220" t="s">
        <v>163</v>
      </c>
      <c r="Z72" s="210"/>
      <c r="AA72" s="210"/>
      <c r="AB72" s="210"/>
      <c r="AC72" s="210"/>
      <c r="AD72" s="210"/>
      <c r="AE72" s="210"/>
      <c r="AF72" s="210"/>
      <c r="AG72" s="210" t="s">
        <v>164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9" t="s">
        <v>574</v>
      </c>
      <c r="D73" s="258"/>
      <c r="E73" s="258"/>
      <c r="F73" s="258"/>
      <c r="G73" s="258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0" t="s">
        <v>578</v>
      </c>
      <c r="D74" s="252"/>
      <c r="E74" s="253">
        <v>3.84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29">
        <v>20</v>
      </c>
      <c r="B75" s="230" t="s">
        <v>579</v>
      </c>
      <c r="C75" s="247" t="s">
        <v>580</v>
      </c>
      <c r="D75" s="231" t="s">
        <v>214</v>
      </c>
      <c r="E75" s="232">
        <v>20.8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0.10255</v>
      </c>
      <c r="O75" s="232">
        <f>ROUND(E75*N75,2)</f>
        <v>2.13</v>
      </c>
      <c r="P75" s="232">
        <v>0</v>
      </c>
      <c r="Q75" s="232">
        <f>ROUND(E75*P75,2)</f>
        <v>0</v>
      </c>
      <c r="R75" s="234" t="s">
        <v>231</v>
      </c>
      <c r="S75" s="234" t="s">
        <v>173</v>
      </c>
      <c r="T75" s="235" t="s">
        <v>205</v>
      </c>
      <c r="U75" s="220">
        <v>0.111</v>
      </c>
      <c r="V75" s="220">
        <f>ROUND(E75*U75,2)</f>
        <v>2.31</v>
      </c>
      <c r="W75" s="220"/>
      <c r="X75" s="220" t="s">
        <v>162</v>
      </c>
      <c r="Y75" s="220" t="s">
        <v>163</v>
      </c>
      <c r="Z75" s="210"/>
      <c r="AA75" s="210"/>
      <c r="AB75" s="210"/>
      <c r="AC75" s="210"/>
      <c r="AD75" s="210"/>
      <c r="AE75" s="210"/>
      <c r="AF75" s="210"/>
      <c r="AG75" s="210" t="s">
        <v>164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0" t="s">
        <v>581</v>
      </c>
      <c r="D76" s="252"/>
      <c r="E76" s="253">
        <v>20.8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9">
        <v>21</v>
      </c>
      <c r="B77" s="230" t="s">
        <v>582</v>
      </c>
      <c r="C77" s="247" t="s">
        <v>583</v>
      </c>
      <c r="D77" s="231" t="s">
        <v>287</v>
      </c>
      <c r="E77" s="232">
        <v>22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2.2399999999999998E-3</v>
      </c>
      <c r="O77" s="232">
        <f>ROUND(E77*N77,2)</f>
        <v>0.05</v>
      </c>
      <c r="P77" s="232">
        <v>0</v>
      </c>
      <c r="Q77" s="232">
        <f>ROUND(E77*P77,2)</f>
        <v>0</v>
      </c>
      <c r="R77" s="234" t="s">
        <v>231</v>
      </c>
      <c r="S77" s="234" t="s">
        <v>173</v>
      </c>
      <c r="T77" s="235" t="s">
        <v>205</v>
      </c>
      <c r="U77" s="220">
        <v>0.129</v>
      </c>
      <c r="V77" s="220">
        <f>ROUND(E77*U77,2)</f>
        <v>2.84</v>
      </c>
      <c r="W77" s="220"/>
      <c r="X77" s="220" t="s">
        <v>162</v>
      </c>
      <c r="Y77" s="220" t="s">
        <v>163</v>
      </c>
      <c r="Z77" s="210"/>
      <c r="AA77" s="210"/>
      <c r="AB77" s="210"/>
      <c r="AC77" s="210"/>
      <c r="AD77" s="210"/>
      <c r="AE77" s="210"/>
      <c r="AF77" s="210"/>
      <c r="AG77" s="210" t="s">
        <v>164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9" t="s">
        <v>584</v>
      </c>
      <c r="D78" s="258"/>
      <c r="E78" s="258"/>
      <c r="F78" s="258"/>
      <c r="G78" s="258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5" t="s">
        <v>585</v>
      </c>
      <c r="D79" s="264"/>
      <c r="E79" s="264"/>
      <c r="F79" s="264"/>
      <c r="G79" s="26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168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0" t="s">
        <v>586</v>
      </c>
      <c r="D80" s="252"/>
      <c r="E80" s="253">
        <v>22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29">
        <v>22</v>
      </c>
      <c r="B81" s="230" t="s">
        <v>587</v>
      </c>
      <c r="C81" s="247" t="s">
        <v>588</v>
      </c>
      <c r="D81" s="231" t="s">
        <v>287</v>
      </c>
      <c r="E81" s="232">
        <v>4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0.18806</v>
      </c>
      <c r="O81" s="232">
        <f>ROUND(E81*N81,2)</f>
        <v>0.75</v>
      </c>
      <c r="P81" s="232">
        <v>0</v>
      </c>
      <c r="Q81" s="232">
        <f>ROUND(E81*P81,2)</f>
        <v>0</v>
      </c>
      <c r="R81" s="234" t="s">
        <v>231</v>
      </c>
      <c r="S81" s="234" t="s">
        <v>173</v>
      </c>
      <c r="T81" s="235" t="s">
        <v>205</v>
      </c>
      <c r="U81" s="220">
        <v>0.38661000000000001</v>
      </c>
      <c r="V81" s="220">
        <f>ROUND(E81*U81,2)</f>
        <v>1.55</v>
      </c>
      <c r="W81" s="220"/>
      <c r="X81" s="220" t="s">
        <v>162</v>
      </c>
      <c r="Y81" s="220" t="s">
        <v>163</v>
      </c>
      <c r="Z81" s="210"/>
      <c r="AA81" s="210"/>
      <c r="AB81" s="210"/>
      <c r="AC81" s="210"/>
      <c r="AD81" s="210"/>
      <c r="AE81" s="210"/>
      <c r="AF81" s="210"/>
      <c r="AG81" s="210" t="s">
        <v>164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9" t="s">
        <v>589</v>
      </c>
      <c r="D82" s="258"/>
      <c r="E82" s="258"/>
      <c r="F82" s="258"/>
      <c r="G82" s="258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0" t="s">
        <v>590</v>
      </c>
      <c r="D83" s="252"/>
      <c r="E83" s="253">
        <v>4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9">
        <v>23</v>
      </c>
      <c r="B84" s="230" t="s">
        <v>591</v>
      </c>
      <c r="C84" s="247" t="s">
        <v>592</v>
      </c>
      <c r="D84" s="231" t="s">
        <v>287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0.1575</v>
      </c>
      <c r="O84" s="232">
        <f>ROUND(E84*N84,2)</f>
        <v>0.63</v>
      </c>
      <c r="P84" s="232">
        <v>0</v>
      </c>
      <c r="Q84" s="232">
        <f>ROUND(E84*P84,2)</f>
        <v>0</v>
      </c>
      <c r="R84" s="234" t="s">
        <v>231</v>
      </c>
      <c r="S84" s="234" t="s">
        <v>173</v>
      </c>
      <c r="T84" s="235" t="s">
        <v>205</v>
      </c>
      <c r="U84" s="220">
        <v>0.4</v>
      </c>
      <c r="V84" s="220">
        <f>ROUND(E84*U84,2)</f>
        <v>1.6</v>
      </c>
      <c r="W84" s="220"/>
      <c r="X84" s="220" t="s">
        <v>162</v>
      </c>
      <c r="Y84" s="220" t="s">
        <v>163</v>
      </c>
      <c r="Z84" s="210"/>
      <c r="AA84" s="210"/>
      <c r="AB84" s="210"/>
      <c r="AC84" s="210"/>
      <c r="AD84" s="210"/>
      <c r="AE84" s="210"/>
      <c r="AF84" s="210"/>
      <c r="AG84" s="210" t="s">
        <v>164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0" t="s">
        <v>593</v>
      </c>
      <c r="D85" s="252"/>
      <c r="E85" s="253">
        <v>4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2" t="s">
        <v>155</v>
      </c>
      <c r="B86" s="223" t="s">
        <v>98</v>
      </c>
      <c r="C86" s="245" t="s">
        <v>99</v>
      </c>
      <c r="D86" s="224"/>
      <c r="E86" s="225"/>
      <c r="F86" s="226"/>
      <c r="G86" s="226">
        <f>SUMIF(AG87:AG88,"&lt;&gt;NOR",G87:G88)</f>
        <v>0</v>
      </c>
      <c r="H86" s="226"/>
      <c r="I86" s="226">
        <f>SUM(I87:I88)</f>
        <v>0</v>
      </c>
      <c r="J86" s="226"/>
      <c r="K86" s="226">
        <f>SUM(K87:K88)</f>
        <v>0</v>
      </c>
      <c r="L86" s="226"/>
      <c r="M86" s="226">
        <f>SUM(M87:M88)</f>
        <v>0</v>
      </c>
      <c r="N86" s="225"/>
      <c r="O86" s="225">
        <f>SUM(O87:O88)</f>
        <v>0</v>
      </c>
      <c r="P86" s="225"/>
      <c r="Q86" s="225">
        <f>SUM(Q87:Q88)</f>
        <v>0</v>
      </c>
      <c r="R86" s="226"/>
      <c r="S86" s="226"/>
      <c r="T86" s="227"/>
      <c r="U86" s="221"/>
      <c r="V86" s="221">
        <f>SUM(V87:V88)</f>
        <v>0</v>
      </c>
      <c r="W86" s="221"/>
      <c r="X86" s="221"/>
      <c r="Y86" s="221"/>
      <c r="AG86" t="s">
        <v>156</v>
      </c>
    </row>
    <row r="87" spans="1:60" outlineLevel="1" x14ac:dyDescent="0.2">
      <c r="A87" s="229">
        <v>24</v>
      </c>
      <c r="B87" s="230" t="s">
        <v>594</v>
      </c>
      <c r="C87" s="247" t="s">
        <v>595</v>
      </c>
      <c r="D87" s="231" t="s">
        <v>190</v>
      </c>
      <c r="E87" s="232">
        <v>1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160</v>
      </c>
      <c r="T87" s="235" t="s">
        <v>161</v>
      </c>
      <c r="U87" s="220">
        <v>0</v>
      </c>
      <c r="V87" s="220">
        <f>ROUND(E87*U87,2)</f>
        <v>0</v>
      </c>
      <c r="W87" s="220"/>
      <c r="X87" s="220" t="s">
        <v>162</v>
      </c>
      <c r="Y87" s="220" t="s">
        <v>163</v>
      </c>
      <c r="Z87" s="210"/>
      <c r="AA87" s="210"/>
      <c r="AB87" s="210"/>
      <c r="AC87" s="210"/>
      <c r="AD87" s="210"/>
      <c r="AE87" s="210"/>
      <c r="AF87" s="210"/>
      <c r="AG87" s="210" t="s">
        <v>164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8" t="s">
        <v>596</v>
      </c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168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2" t="s">
        <v>155</v>
      </c>
      <c r="B89" s="223" t="s">
        <v>102</v>
      </c>
      <c r="C89" s="245" t="s">
        <v>103</v>
      </c>
      <c r="D89" s="224"/>
      <c r="E89" s="225"/>
      <c r="F89" s="226"/>
      <c r="G89" s="226">
        <f>SUMIF(AG90:AG91,"&lt;&gt;NOR",G90:G91)</f>
        <v>0</v>
      </c>
      <c r="H89" s="226"/>
      <c r="I89" s="226">
        <f>SUM(I90:I91)</f>
        <v>0</v>
      </c>
      <c r="J89" s="226"/>
      <c r="K89" s="226">
        <f>SUM(K90:K91)</f>
        <v>0</v>
      </c>
      <c r="L89" s="226"/>
      <c r="M89" s="226">
        <f>SUM(M90:M91)</f>
        <v>0</v>
      </c>
      <c r="N89" s="225"/>
      <c r="O89" s="225">
        <f>SUM(O90:O91)</f>
        <v>0</v>
      </c>
      <c r="P89" s="225"/>
      <c r="Q89" s="225">
        <f>SUM(Q90:Q91)</f>
        <v>0</v>
      </c>
      <c r="R89" s="226"/>
      <c r="S89" s="226"/>
      <c r="T89" s="227"/>
      <c r="U89" s="221"/>
      <c r="V89" s="221">
        <f>SUM(V90:V91)</f>
        <v>8</v>
      </c>
      <c r="W89" s="221"/>
      <c r="X89" s="221"/>
      <c r="Y89" s="221"/>
      <c r="AG89" t="s">
        <v>156</v>
      </c>
    </row>
    <row r="90" spans="1:60" outlineLevel="1" x14ac:dyDescent="0.2">
      <c r="A90" s="229">
        <v>25</v>
      </c>
      <c r="B90" s="230" t="s">
        <v>597</v>
      </c>
      <c r="C90" s="247" t="s">
        <v>598</v>
      </c>
      <c r="D90" s="231" t="s">
        <v>599</v>
      </c>
      <c r="E90" s="232">
        <v>8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 t="s">
        <v>600</v>
      </c>
      <c r="S90" s="234" t="s">
        <v>173</v>
      </c>
      <c r="T90" s="235" t="s">
        <v>205</v>
      </c>
      <c r="U90" s="220">
        <v>1</v>
      </c>
      <c r="V90" s="220">
        <f>ROUND(E90*U90,2)</f>
        <v>8</v>
      </c>
      <c r="W90" s="220"/>
      <c r="X90" s="220" t="s">
        <v>601</v>
      </c>
      <c r="Y90" s="220" t="s">
        <v>163</v>
      </c>
      <c r="Z90" s="210"/>
      <c r="AA90" s="210"/>
      <c r="AB90" s="210"/>
      <c r="AC90" s="210"/>
      <c r="AD90" s="210"/>
      <c r="AE90" s="210"/>
      <c r="AF90" s="210"/>
      <c r="AG90" s="210" t="s">
        <v>602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0" t="s">
        <v>603</v>
      </c>
      <c r="D91" s="252"/>
      <c r="E91" s="253">
        <v>8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22" t="s">
        <v>155</v>
      </c>
      <c r="B92" s="223" t="s">
        <v>106</v>
      </c>
      <c r="C92" s="245" t="s">
        <v>107</v>
      </c>
      <c r="D92" s="224"/>
      <c r="E92" s="225"/>
      <c r="F92" s="226"/>
      <c r="G92" s="226">
        <f>SUMIF(AG93:AG120,"&lt;&gt;NOR",G93:G120)</f>
        <v>0</v>
      </c>
      <c r="H92" s="226"/>
      <c r="I92" s="226">
        <f>SUM(I93:I120)</f>
        <v>0</v>
      </c>
      <c r="J92" s="226"/>
      <c r="K92" s="226">
        <f>SUM(K93:K120)</f>
        <v>0</v>
      </c>
      <c r="L92" s="226"/>
      <c r="M92" s="226">
        <f>SUM(M93:M120)</f>
        <v>0</v>
      </c>
      <c r="N92" s="225"/>
      <c r="O92" s="225">
        <f>SUM(O93:O120)</f>
        <v>0.03</v>
      </c>
      <c r="P92" s="225"/>
      <c r="Q92" s="225">
        <f>SUM(Q93:Q120)</f>
        <v>12.48</v>
      </c>
      <c r="R92" s="226"/>
      <c r="S92" s="226"/>
      <c r="T92" s="227"/>
      <c r="U92" s="221"/>
      <c r="V92" s="221">
        <f>SUM(V93:V120)</f>
        <v>34.96</v>
      </c>
      <c r="W92" s="221"/>
      <c r="X92" s="221"/>
      <c r="Y92" s="221"/>
      <c r="AG92" t="s">
        <v>156</v>
      </c>
    </row>
    <row r="93" spans="1:60" ht="33.75" outlineLevel="1" x14ac:dyDescent="0.2">
      <c r="A93" s="229">
        <v>26</v>
      </c>
      <c r="B93" s="230" t="s">
        <v>229</v>
      </c>
      <c r="C93" s="247" t="s">
        <v>230</v>
      </c>
      <c r="D93" s="231" t="s">
        <v>214</v>
      </c>
      <c r="E93" s="232">
        <v>0.8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0.2</v>
      </c>
      <c r="Q93" s="232">
        <f>ROUND(E93*P93,2)</f>
        <v>0.16</v>
      </c>
      <c r="R93" s="234" t="s">
        <v>231</v>
      </c>
      <c r="S93" s="234" t="s">
        <v>173</v>
      </c>
      <c r="T93" s="235" t="s">
        <v>205</v>
      </c>
      <c r="U93" s="220">
        <v>0.1</v>
      </c>
      <c r="V93" s="220">
        <f>ROUND(E93*U93,2)</f>
        <v>0.08</v>
      </c>
      <c r="W93" s="220"/>
      <c r="X93" s="220" t="s">
        <v>162</v>
      </c>
      <c r="Y93" s="220" t="s">
        <v>163</v>
      </c>
      <c r="Z93" s="210"/>
      <c r="AA93" s="210"/>
      <c r="AB93" s="210"/>
      <c r="AC93" s="210"/>
      <c r="AD93" s="210"/>
      <c r="AE93" s="210"/>
      <c r="AF93" s="210"/>
      <c r="AG93" s="210" t="s">
        <v>164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9" t="s">
        <v>232</v>
      </c>
      <c r="D94" s="258"/>
      <c r="E94" s="258"/>
      <c r="F94" s="258"/>
      <c r="G94" s="258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0" t="s">
        <v>604</v>
      </c>
      <c r="D95" s="252"/>
      <c r="E95" s="253">
        <v>0.8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29">
        <v>27</v>
      </c>
      <c r="B96" s="230" t="s">
        <v>605</v>
      </c>
      <c r="C96" s="247" t="s">
        <v>606</v>
      </c>
      <c r="D96" s="231" t="s">
        <v>214</v>
      </c>
      <c r="E96" s="232">
        <v>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0.66</v>
      </c>
      <c r="Q96" s="232">
        <f>ROUND(E96*P96,2)</f>
        <v>3.3</v>
      </c>
      <c r="R96" s="234" t="s">
        <v>231</v>
      </c>
      <c r="S96" s="234" t="s">
        <v>173</v>
      </c>
      <c r="T96" s="235" t="s">
        <v>205</v>
      </c>
      <c r="U96" s="220">
        <v>1.0529999999999999</v>
      </c>
      <c r="V96" s="220">
        <f>ROUND(E96*U96,2)</f>
        <v>5.27</v>
      </c>
      <c r="W96" s="220"/>
      <c r="X96" s="220" t="s">
        <v>162</v>
      </c>
      <c r="Y96" s="220" t="s">
        <v>163</v>
      </c>
      <c r="Z96" s="210"/>
      <c r="AA96" s="210"/>
      <c r="AB96" s="210"/>
      <c r="AC96" s="210"/>
      <c r="AD96" s="210"/>
      <c r="AE96" s="210"/>
      <c r="AF96" s="210"/>
      <c r="AG96" s="210" t="s">
        <v>164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0" t="s">
        <v>607</v>
      </c>
      <c r="D97" s="252"/>
      <c r="E97" s="253">
        <v>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29">
        <v>28</v>
      </c>
      <c r="B98" s="230" t="s">
        <v>608</v>
      </c>
      <c r="C98" s="247" t="s">
        <v>609</v>
      </c>
      <c r="D98" s="231" t="s">
        <v>214</v>
      </c>
      <c r="E98" s="232">
        <v>20.8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0.24199999999999999</v>
      </c>
      <c r="Q98" s="232">
        <f>ROUND(E98*P98,2)</f>
        <v>5.03</v>
      </c>
      <c r="R98" s="234" t="s">
        <v>231</v>
      </c>
      <c r="S98" s="234" t="s">
        <v>173</v>
      </c>
      <c r="T98" s="235" t="s">
        <v>205</v>
      </c>
      <c r="U98" s="220">
        <v>0.39979999999999999</v>
      </c>
      <c r="V98" s="220">
        <f>ROUND(E98*U98,2)</f>
        <v>8.32</v>
      </c>
      <c r="W98" s="220"/>
      <c r="X98" s="220" t="s">
        <v>162</v>
      </c>
      <c r="Y98" s="220" t="s">
        <v>163</v>
      </c>
      <c r="Z98" s="210"/>
      <c r="AA98" s="210"/>
      <c r="AB98" s="210"/>
      <c r="AC98" s="210"/>
      <c r="AD98" s="210"/>
      <c r="AE98" s="210"/>
      <c r="AF98" s="210"/>
      <c r="AG98" s="210" t="s">
        <v>164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0" t="s">
        <v>581</v>
      </c>
      <c r="D99" s="252"/>
      <c r="E99" s="253">
        <v>20.8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9">
        <v>29</v>
      </c>
      <c r="B100" s="230" t="s">
        <v>610</v>
      </c>
      <c r="C100" s="247" t="s">
        <v>611</v>
      </c>
      <c r="D100" s="231" t="s">
        <v>287</v>
      </c>
      <c r="E100" s="232">
        <v>4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0.27</v>
      </c>
      <c r="Q100" s="232">
        <f>ROUND(E100*P100,2)</f>
        <v>1.08</v>
      </c>
      <c r="R100" s="234" t="s">
        <v>231</v>
      </c>
      <c r="S100" s="234" t="s">
        <v>173</v>
      </c>
      <c r="T100" s="235" t="s">
        <v>205</v>
      </c>
      <c r="U100" s="220">
        <v>0.123</v>
      </c>
      <c r="V100" s="220">
        <f>ROUND(E100*U100,2)</f>
        <v>0.49</v>
      </c>
      <c r="W100" s="220"/>
      <c r="X100" s="220" t="s">
        <v>162</v>
      </c>
      <c r="Y100" s="220" t="s">
        <v>163</v>
      </c>
      <c r="Z100" s="210"/>
      <c r="AA100" s="210"/>
      <c r="AB100" s="210"/>
      <c r="AC100" s="210"/>
      <c r="AD100" s="210"/>
      <c r="AE100" s="210"/>
      <c r="AF100" s="210"/>
      <c r="AG100" s="210" t="s">
        <v>164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9" t="s">
        <v>612</v>
      </c>
      <c r="D101" s="258"/>
      <c r="E101" s="258"/>
      <c r="F101" s="258"/>
      <c r="G101" s="258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43" t="str">
        <f>C101</f>
        <v>s vybouráním lože, s přemístěním hmot na skládku na vzdálenost do 3 m nebo naložením na dopravní prostředek</v>
      </c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9">
        <v>30</v>
      </c>
      <c r="B102" s="230" t="s">
        <v>613</v>
      </c>
      <c r="C102" s="247" t="s">
        <v>614</v>
      </c>
      <c r="D102" s="231" t="s">
        <v>287</v>
      </c>
      <c r="E102" s="232">
        <v>22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 t="s">
        <v>231</v>
      </c>
      <c r="S102" s="234" t="s">
        <v>173</v>
      </c>
      <c r="T102" s="235" t="s">
        <v>205</v>
      </c>
      <c r="U102" s="220">
        <v>0.12</v>
      </c>
      <c r="V102" s="220">
        <f>ROUND(E102*U102,2)</f>
        <v>2.64</v>
      </c>
      <c r="W102" s="220"/>
      <c r="X102" s="220" t="s">
        <v>162</v>
      </c>
      <c r="Y102" s="220" t="s">
        <v>163</v>
      </c>
      <c r="Z102" s="210"/>
      <c r="AA102" s="210"/>
      <c r="AB102" s="210"/>
      <c r="AC102" s="210"/>
      <c r="AD102" s="210"/>
      <c r="AE102" s="210"/>
      <c r="AF102" s="210"/>
      <c r="AG102" s="210" t="s">
        <v>164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9" t="s">
        <v>615</v>
      </c>
      <c r="D103" s="258"/>
      <c r="E103" s="258"/>
      <c r="F103" s="258"/>
      <c r="G103" s="258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60" t="s">
        <v>616</v>
      </c>
      <c r="D104" s="252"/>
      <c r="E104" s="253">
        <v>22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9">
        <v>31</v>
      </c>
      <c r="B105" s="230" t="s">
        <v>617</v>
      </c>
      <c r="C105" s="247" t="s">
        <v>618</v>
      </c>
      <c r="D105" s="231" t="s">
        <v>287</v>
      </c>
      <c r="E105" s="232">
        <v>22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 t="s">
        <v>231</v>
      </c>
      <c r="S105" s="234" t="s">
        <v>173</v>
      </c>
      <c r="T105" s="235" t="s">
        <v>205</v>
      </c>
      <c r="U105" s="220">
        <v>5.5E-2</v>
      </c>
      <c r="V105" s="220">
        <f>ROUND(E105*U105,2)</f>
        <v>1.21</v>
      </c>
      <c r="W105" s="220"/>
      <c r="X105" s="220" t="s">
        <v>162</v>
      </c>
      <c r="Y105" s="220" t="s">
        <v>163</v>
      </c>
      <c r="Z105" s="210"/>
      <c r="AA105" s="210"/>
      <c r="AB105" s="210"/>
      <c r="AC105" s="210"/>
      <c r="AD105" s="210"/>
      <c r="AE105" s="210"/>
      <c r="AF105" s="210"/>
      <c r="AG105" s="210" t="s">
        <v>164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9" t="s">
        <v>619</v>
      </c>
      <c r="D106" s="258"/>
      <c r="E106" s="258"/>
      <c r="F106" s="258"/>
      <c r="G106" s="258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0" t="s">
        <v>616</v>
      </c>
      <c r="D107" s="252"/>
      <c r="E107" s="253">
        <v>22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9">
        <v>32</v>
      </c>
      <c r="B108" s="230" t="s">
        <v>620</v>
      </c>
      <c r="C108" s="247" t="s">
        <v>621</v>
      </c>
      <c r="D108" s="231" t="s">
        <v>287</v>
      </c>
      <c r="E108" s="232">
        <v>78.75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3.8000000000000002E-4</v>
      </c>
      <c r="O108" s="232">
        <f>ROUND(E108*N108,2)</f>
        <v>0.03</v>
      </c>
      <c r="P108" s="232">
        <v>3.6999999999999998E-2</v>
      </c>
      <c r="Q108" s="232">
        <f>ROUND(E108*P108,2)</f>
        <v>2.91</v>
      </c>
      <c r="R108" s="234" t="s">
        <v>250</v>
      </c>
      <c r="S108" s="234" t="s">
        <v>173</v>
      </c>
      <c r="T108" s="235" t="s">
        <v>205</v>
      </c>
      <c r="U108" s="220">
        <v>0.13100000000000001</v>
      </c>
      <c r="V108" s="220">
        <f>ROUND(E108*U108,2)</f>
        <v>10.32</v>
      </c>
      <c r="W108" s="220"/>
      <c r="X108" s="220" t="s">
        <v>162</v>
      </c>
      <c r="Y108" s="220" t="s">
        <v>163</v>
      </c>
      <c r="Z108" s="210"/>
      <c r="AA108" s="210"/>
      <c r="AB108" s="210"/>
      <c r="AC108" s="210"/>
      <c r="AD108" s="210"/>
      <c r="AE108" s="210"/>
      <c r="AF108" s="210"/>
      <c r="AG108" s="210" t="s">
        <v>164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9" t="s">
        <v>294</v>
      </c>
      <c r="D109" s="258"/>
      <c r="E109" s="258"/>
      <c r="F109" s="258"/>
      <c r="G109" s="258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207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0" t="s">
        <v>622</v>
      </c>
      <c r="D110" s="252"/>
      <c r="E110" s="253">
        <v>78.75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29">
        <v>33</v>
      </c>
      <c r="B111" s="230" t="s">
        <v>623</v>
      </c>
      <c r="C111" s="247" t="s">
        <v>624</v>
      </c>
      <c r="D111" s="231" t="s">
        <v>287</v>
      </c>
      <c r="E111" s="232">
        <v>4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 t="s">
        <v>231</v>
      </c>
      <c r="S111" s="234" t="s">
        <v>173</v>
      </c>
      <c r="T111" s="235" t="s">
        <v>205</v>
      </c>
      <c r="U111" s="220">
        <v>0.09</v>
      </c>
      <c r="V111" s="220">
        <f>ROUND(E111*U111,2)</f>
        <v>0.36</v>
      </c>
      <c r="W111" s="220"/>
      <c r="X111" s="220" t="s">
        <v>162</v>
      </c>
      <c r="Y111" s="220" t="s">
        <v>163</v>
      </c>
      <c r="Z111" s="210"/>
      <c r="AA111" s="210"/>
      <c r="AB111" s="210"/>
      <c r="AC111" s="210"/>
      <c r="AD111" s="210"/>
      <c r="AE111" s="210"/>
      <c r="AF111" s="210"/>
      <c r="AG111" s="210" t="s">
        <v>164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2" x14ac:dyDescent="0.2">
      <c r="A112" s="217"/>
      <c r="B112" s="218"/>
      <c r="C112" s="259" t="s">
        <v>625</v>
      </c>
      <c r="D112" s="258"/>
      <c r="E112" s="258"/>
      <c r="F112" s="258"/>
      <c r="G112" s="258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43" t="str">
        <f>C112</f>
        <v>krajníků, desek nebo panelů od spojovacího materiálu s odklizením a uložením očištěných hmot a spojovacího materiálu na skládku na vzdálenost do 10 m</v>
      </c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9">
        <v>34</v>
      </c>
      <c r="B113" s="230" t="s">
        <v>626</v>
      </c>
      <c r="C113" s="247" t="s">
        <v>627</v>
      </c>
      <c r="D113" s="231" t="s">
        <v>214</v>
      </c>
      <c r="E113" s="232">
        <v>0.8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 t="s">
        <v>231</v>
      </c>
      <c r="S113" s="234" t="s">
        <v>173</v>
      </c>
      <c r="T113" s="235" t="s">
        <v>205</v>
      </c>
      <c r="U113" s="220">
        <v>0.1</v>
      </c>
      <c r="V113" s="220">
        <f>ROUND(E113*U113,2)</f>
        <v>0.08</v>
      </c>
      <c r="W113" s="220"/>
      <c r="X113" s="220" t="s">
        <v>162</v>
      </c>
      <c r="Y113" s="220" t="s">
        <v>163</v>
      </c>
      <c r="Z113" s="210"/>
      <c r="AA113" s="210"/>
      <c r="AB113" s="210"/>
      <c r="AC113" s="210"/>
      <c r="AD113" s="210"/>
      <c r="AE113" s="210"/>
      <c r="AF113" s="210"/>
      <c r="AG113" s="210" t="s">
        <v>164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2" x14ac:dyDescent="0.2">
      <c r="A114" s="217"/>
      <c r="B114" s="218"/>
      <c r="C114" s="259" t="s">
        <v>628</v>
      </c>
      <c r="D114" s="258"/>
      <c r="E114" s="258"/>
      <c r="F114" s="258"/>
      <c r="G114" s="258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43" t="str">
        <f>C114</f>
        <v>od spojovacího materiálu, s uložením očištěných kostek na skládku, s odklizením odpadových hmot na hromady a s odklizením vybouraných kostek na vzdálenost do 3 m</v>
      </c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604</v>
      </c>
      <c r="D115" s="252"/>
      <c r="E115" s="253">
        <v>0.8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6">
        <v>35</v>
      </c>
      <c r="B116" s="237" t="s">
        <v>252</v>
      </c>
      <c r="C116" s="246" t="s">
        <v>253</v>
      </c>
      <c r="D116" s="238" t="s">
        <v>249</v>
      </c>
      <c r="E116" s="239">
        <v>12.487349999999999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250</v>
      </c>
      <c r="S116" s="241" t="s">
        <v>173</v>
      </c>
      <c r="T116" s="242" t="s">
        <v>205</v>
      </c>
      <c r="U116" s="220">
        <v>0.49</v>
      </c>
      <c r="V116" s="220">
        <f>ROUND(E116*U116,2)</f>
        <v>6.12</v>
      </c>
      <c r="W116" s="220"/>
      <c r="X116" s="220" t="s">
        <v>162</v>
      </c>
      <c r="Y116" s="220" t="s">
        <v>163</v>
      </c>
      <c r="Z116" s="210"/>
      <c r="AA116" s="210"/>
      <c r="AB116" s="210"/>
      <c r="AC116" s="210"/>
      <c r="AD116" s="210"/>
      <c r="AE116" s="210"/>
      <c r="AF116" s="210"/>
      <c r="AG116" s="210" t="s">
        <v>244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6">
        <v>36</v>
      </c>
      <c r="B117" s="237" t="s">
        <v>254</v>
      </c>
      <c r="C117" s="246" t="s">
        <v>255</v>
      </c>
      <c r="D117" s="238" t="s">
        <v>249</v>
      </c>
      <c r="E117" s="239">
        <v>249.74700000000001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 t="s">
        <v>250</v>
      </c>
      <c r="S117" s="241" t="s">
        <v>173</v>
      </c>
      <c r="T117" s="242" t="s">
        <v>205</v>
      </c>
      <c r="U117" s="220">
        <v>0</v>
      </c>
      <c r="V117" s="220">
        <f>ROUND(E117*U117,2)</f>
        <v>0</v>
      </c>
      <c r="W117" s="220"/>
      <c r="X117" s="220" t="s">
        <v>162</v>
      </c>
      <c r="Y117" s="220" t="s">
        <v>163</v>
      </c>
      <c r="Z117" s="210"/>
      <c r="AA117" s="210"/>
      <c r="AB117" s="210"/>
      <c r="AC117" s="210"/>
      <c r="AD117" s="210"/>
      <c r="AE117" s="210"/>
      <c r="AF117" s="210"/>
      <c r="AG117" s="210" t="s">
        <v>244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6">
        <v>37</v>
      </c>
      <c r="B118" s="237" t="s">
        <v>629</v>
      </c>
      <c r="C118" s="246" t="s">
        <v>630</v>
      </c>
      <c r="D118" s="238" t="s">
        <v>249</v>
      </c>
      <c r="E118" s="239">
        <v>12.487349999999999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 t="s">
        <v>250</v>
      </c>
      <c r="S118" s="241" t="s">
        <v>173</v>
      </c>
      <c r="T118" s="242" t="s">
        <v>205</v>
      </c>
      <c r="U118" s="220">
        <v>0</v>
      </c>
      <c r="V118" s="220">
        <f>ROUND(E118*U118,2)</f>
        <v>0</v>
      </c>
      <c r="W118" s="220"/>
      <c r="X118" s="220" t="s">
        <v>162</v>
      </c>
      <c r="Y118" s="220" t="s">
        <v>163</v>
      </c>
      <c r="Z118" s="210"/>
      <c r="AA118" s="210"/>
      <c r="AB118" s="210"/>
      <c r="AC118" s="210"/>
      <c r="AD118" s="210"/>
      <c r="AE118" s="210"/>
      <c r="AF118" s="210"/>
      <c r="AG118" s="210" t="s">
        <v>244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9">
        <v>38</v>
      </c>
      <c r="B119" s="230" t="s">
        <v>258</v>
      </c>
      <c r="C119" s="247" t="s">
        <v>259</v>
      </c>
      <c r="D119" s="231" t="s">
        <v>249</v>
      </c>
      <c r="E119" s="232">
        <v>12.487349999999999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 t="s">
        <v>260</v>
      </c>
      <c r="S119" s="234" t="s">
        <v>173</v>
      </c>
      <c r="T119" s="235" t="s">
        <v>205</v>
      </c>
      <c r="U119" s="220">
        <v>6.0000000000000001E-3</v>
      </c>
      <c r="V119" s="220">
        <f>ROUND(E119*U119,2)</f>
        <v>7.0000000000000007E-2</v>
      </c>
      <c r="W119" s="220"/>
      <c r="X119" s="220" t="s">
        <v>162</v>
      </c>
      <c r="Y119" s="220" t="s">
        <v>163</v>
      </c>
      <c r="Z119" s="210"/>
      <c r="AA119" s="210"/>
      <c r="AB119" s="210"/>
      <c r="AC119" s="210"/>
      <c r="AD119" s="210"/>
      <c r="AE119" s="210"/>
      <c r="AF119" s="210"/>
      <c r="AG119" s="210" t="s">
        <v>244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9" t="s">
        <v>261</v>
      </c>
      <c r="D120" s="258"/>
      <c r="E120" s="258"/>
      <c r="F120" s="258"/>
      <c r="G120" s="258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207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22" t="s">
        <v>155</v>
      </c>
      <c r="B121" s="223" t="s">
        <v>108</v>
      </c>
      <c r="C121" s="245" t="s">
        <v>109</v>
      </c>
      <c r="D121" s="224"/>
      <c r="E121" s="225"/>
      <c r="F121" s="226"/>
      <c r="G121" s="226">
        <f>SUMIF(AG122:AG123,"&lt;&gt;NOR",G122:G123)</f>
        <v>0</v>
      </c>
      <c r="H121" s="226"/>
      <c r="I121" s="226">
        <f>SUM(I122:I123)</f>
        <v>0</v>
      </c>
      <c r="J121" s="226"/>
      <c r="K121" s="226">
        <f>SUM(K122:K123)</f>
        <v>0</v>
      </c>
      <c r="L121" s="226"/>
      <c r="M121" s="226">
        <f>SUM(M122:M123)</f>
        <v>0</v>
      </c>
      <c r="N121" s="225"/>
      <c r="O121" s="225">
        <f>SUM(O122:O123)</f>
        <v>0</v>
      </c>
      <c r="P121" s="225"/>
      <c r="Q121" s="225">
        <f>SUM(Q122:Q123)</f>
        <v>0</v>
      </c>
      <c r="R121" s="226"/>
      <c r="S121" s="226"/>
      <c r="T121" s="227"/>
      <c r="U121" s="221"/>
      <c r="V121" s="221">
        <f>SUM(V122:V123)</f>
        <v>0</v>
      </c>
      <c r="W121" s="221"/>
      <c r="X121" s="221"/>
      <c r="Y121" s="221"/>
      <c r="AG121" t="s">
        <v>156</v>
      </c>
    </row>
    <row r="122" spans="1:60" outlineLevel="1" x14ac:dyDescent="0.2">
      <c r="A122" s="229">
        <v>39</v>
      </c>
      <c r="B122" s="230" t="s">
        <v>631</v>
      </c>
      <c r="C122" s="247" t="s">
        <v>632</v>
      </c>
      <c r="D122" s="231" t="s">
        <v>249</v>
      </c>
      <c r="E122" s="232">
        <v>17.038340000000002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 t="s">
        <v>231</v>
      </c>
      <c r="S122" s="234" t="s">
        <v>173</v>
      </c>
      <c r="T122" s="235" t="s">
        <v>205</v>
      </c>
      <c r="U122" s="220">
        <v>0</v>
      </c>
      <c r="V122" s="220">
        <f>ROUND(E122*U122,2)</f>
        <v>0</v>
      </c>
      <c r="W122" s="220"/>
      <c r="X122" s="220" t="s">
        <v>162</v>
      </c>
      <c r="Y122" s="220" t="s">
        <v>163</v>
      </c>
      <c r="Z122" s="210"/>
      <c r="AA122" s="210"/>
      <c r="AB122" s="210"/>
      <c r="AC122" s="210"/>
      <c r="AD122" s="210"/>
      <c r="AE122" s="210"/>
      <c r="AF122" s="210"/>
      <c r="AG122" s="210" t="s">
        <v>164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9" t="s">
        <v>633</v>
      </c>
      <c r="D123" s="258"/>
      <c r="E123" s="258"/>
      <c r="F123" s="258"/>
      <c r="G123" s="258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3"/>
      <c r="B124" s="4"/>
      <c r="C124" s="24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15</v>
      </c>
      <c r="AF124">
        <v>21</v>
      </c>
      <c r="AG124" t="s">
        <v>141</v>
      </c>
    </row>
    <row r="125" spans="1:60" x14ac:dyDescent="0.2">
      <c r="A125" s="213"/>
      <c r="B125" s="214" t="s">
        <v>29</v>
      </c>
      <c r="C125" s="250"/>
      <c r="D125" s="215"/>
      <c r="E125" s="216"/>
      <c r="F125" s="216"/>
      <c r="G125" s="228">
        <f>G8+G68+G86+G89+G92+G121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199</v>
      </c>
    </row>
    <row r="126" spans="1:60" x14ac:dyDescent="0.2">
      <c r="C126" s="251"/>
      <c r="D126" s="10"/>
      <c r="AG126" t="s">
        <v>200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/Ocax188XDCvxuwELuHrT/H4mDbs+gedDgsgf4wi7DZJk8h1Txx9a2zHfp0ctnCVkPSlNvHocovCVGqfSt5Ig==" saltValue="2Uat5jLe3PuUqGZSzX7Erw==" spinCount="100000" sheet="1" formatRows="0"/>
  <mergeCells count="32">
    <mergeCell ref="C120:G120"/>
    <mergeCell ref="C123:G123"/>
    <mergeCell ref="C101:G101"/>
    <mergeCell ref="C103:G103"/>
    <mergeCell ref="C106:G106"/>
    <mergeCell ref="C109:G109"/>
    <mergeCell ref="C112:G112"/>
    <mergeCell ref="C114:G114"/>
    <mergeCell ref="C73:G73"/>
    <mergeCell ref="C78:G78"/>
    <mergeCell ref="C79:G79"/>
    <mergeCell ref="C82:G82"/>
    <mergeCell ref="C88:G88"/>
    <mergeCell ref="C94:G94"/>
    <mergeCell ref="C34:G34"/>
    <mergeCell ref="C45:G45"/>
    <mergeCell ref="C49:G49"/>
    <mergeCell ref="C52:G52"/>
    <mergeCell ref="C55:G55"/>
    <mergeCell ref="C70:G70"/>
    <mergeCell ref="C16:G16"/>
    <mergeCell ref="C20:G20"/>
    <mergeCell ref="C22:G22"/>
    <mergeCell ref="C26:G26"/>
    <mergeCell ref="C28:G28"/>
    <mergeCell ref="C30:G3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2639-3EE5-42D0-8DAF-6F09C41AD0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61</v>
      </c>
      <c r="C8" s="245" t="s">
        <v>96</v>
      </c>
      <c r="D8" s="224"/>
      <c r="E8" s="225"/>
      <c r="F8" s="226"/>
      <c r="G8" s="226">
        <f>SUMIF(AG9:AG50,"&lt;&gt;NOR",G9:G50)</f>
        <v>0</v>
      </c>
      <c r="H8" s="226"/>
      <c r="I8" s="226">
        <f>SUM(I9:I50)</f>
        <v>0</v>
      </c>
      <c r="J8" s="226"/>
      <c r="K8" s="226">
        <f>SUM(K9:K50)</f>
        <v>0</v>
      </c>
      <c r="L8" s="226"/>
      <c r="M8" s="226">
        <f>SUM(M9:M50)</f>
        <v>0</v>
      </c>
      <c r="N8" s="225"/>
      <c r="O8" s="225">
        <f>SUM(O9:O50)</f>
        <v>0</v>
      </c>
      <c r="P8" s="225"/>
      <c r="Q8" s="225">
        <f>SUM(Q9:Q50)</f>
        <v>0</v>
      </c>
      <c r="R8" s="226"/>
      <c r="S8" s="226"/>
      <c r="T8" s="227"/>
      <c r="U8" s="221"/>
      <c r="V8" s="221">
        <f>SUM(V9:V50)</f>
        <v>88.800000000000011</v>
      </c>
      <c r="W8" s="221"/>
      <c r="X8" s="221"/>
      <c r="Y8" s="221"/>
      <c r="AG8" t="s">
        <v>156</v>
      </c>
    </row>
    <row r="9" spans="1:60" outlineLevel="1" x14ac:dyDescent="0.2">
      <c r="A9" s="229">
        <v>1</v>
      </c>
      <c r="B9" s="230" t="s">
        <v>523</v>
      </c>
      <c r="C9" s="247" t="s">
        <v>524</v>
      </c>
      <c r="D9" s="231" t="s">
        <v>203</v>
      </c>
      <c r="E9" s="232">
        <v>1.766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204</v>
      </c>
      <c r="S9" s="234" t="s">
        <v>173</v>
      </c>
      <c r="T9" s="235" t="s">
        <v>161</v>
      </c>
      <c r="U9" s="220">
        <v>9.5200000000000007E-2</v>
      </c>
      <c r="V9" s="220">
        <f>ROUND(E9*U9,2)</f>
        <v>0.17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525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3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634</v>
      </c>
      <c r="D11" s="252"/>
      <c r="E11" s="253">
        <v>1.77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531</v>
      </c>
      <c r="C12" s="247" t="s">
        <v>532</v>
      </c>
      <c r="D12" s="231" t="s">
        <v>203</v>
      </c>
      <c r="E12" s="232">
        <v>52.98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204</v>
      </c>
      <c r="S12" s="234" t="s">
        <v>173</v>
      </c>
      <c r="T12" s="235" t="s">
        <v>161</v>
      </c>
      <c r="U12" s="220">
        <v>0.36499999999999999</v>
      </c>
      <c r="V12" s="220">
        <f>ROUND(E12*U12,2)</f>
        <v>19.34</v>
      </c>
      <c r="W12" s="220"/>
      <c r="X12" s="220" t="s">
        <v>162</v>
      </c>
      <c r="Y12" s="220" t="s">
        <v>163</v>
      </c>
      <c r="Z12" s="210"/>
      <c r="AA12" s="210"/>
      <c r="AB12" s="210"/>
      <c r="AC12" s="210"/>
      <c r="AD12" s="210"/>
      <c r="AE12" s="210"/>
      <c r="AF12" s="210"/>
      <c r="AG12" s="210" t="s">
        <v>164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9" t="s">
        <v>533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3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635</v>
      </c>
      <c r="D14" s="252"/>
      <c r="E14" s="253">
        <v>38.28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0" t="s">
        <v>636</v>
      </c>
      <c r="D15" s="252"/>
      <c r="E15" s="253">
        <v>14.7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209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3</v>
      </c>
      <c r="B16" s="230" t="s">
        <v>536</v>
      </c>
      <c r="C16" s="247" t="s">
        <v>537</v>
      </c>
      <c r="D16" s="231" t="s">
        <v>203</v>
      </c>
      <c r="E16" s="232">
        <v>52.98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204</v>
      </c>
      <c r="S16" s="234" t="s">
        <v>173</v>
      </c>
      <c r="T16" s="235" t="s">
        <v>161</v>
      </c>
      <c r="U16" s="220">
        <v>0.38979999999999998</v>
      </c>
      <c r="V16" s="220">
        <f>ROUND(E16*U16,2)</f>
        <v>20.65</v>
      </c>
      <c r="W16" s="220"/>
      <c r="X16" s="220" t="s">
        <v>162</v>
      </c>
      <c r="Y16" s="220" t="s">
        <v>163</v>
      </c>
      <c r="Z16" s="210"/>
      <c r="AA16" s="210"/>
      <c r="AB16" s="210"/>
      <c r="AC16" s="210"/>
      <c r="AD16" s="210"/>
      <c r="AE16" s="210"/>
      <c r="AF16" s="210"/>
      <c r="AG16" s="210" t="s">
        <v>164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9" t="s">
        <v>533</v>
      </c>
      <c r="D17" s="258"/>
      <c r="E17" s="258"/>
      <c r="F17" s="258"/>
      <c r="G17" s="25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3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4</v>
      </c>
      <c r="B18" s="230" t="s">
        <v>637</v>
      </c>
      <c r="C18" s="247" t="s">
        <v>638</v>
      </c>
      <c r="D18" s="231" t="s">
        <v>203</v>
      </c>
      <c r="E18" s="232">
        <v>3.5325000000000002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204</v>
      </c>
      <c r="S18" s="234" t="s">
        <v>173</v>
      </c>
      <c r="T18" s="235" t="s">
        <v>161</v>
      </c>
      <c r="U18" s="220">
        <v>3.1309999999999998</v>
      </c>
      <c r="V18" s="220">
        <f>ROUND(E18*U18,2)</f>
        <v>11.06</v>
      </c>
      <c r="W18" s="220"/>
      <c r="X18" s="220" t="s">
        <v>162</v>
      </c>
      <c r="Y18" s="220" t="s">
        <v>163</v>
      </c>
      <c r="Z18" s="210"/>
      <c r="AA18" s="210"/>
      <c r="AB18" s="210"/>
      <c r="AC18" s="210"/>
      <c r="AD18" s="210"/>
      <c r="AE18" s="210"/>
      <c r="AF18" s="210"/>
      <c r="AG18" s="210" t="s">
        <v>164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2" x14ac:dyDescent="0.2">
      <c r="A19" s="217"/>
      <c r="B19" s="218"/>
      <c r="C19" s="259" t="s">
        <v>639</v>
      </c>
      <c r="D19" s="258"/>
      <c r="E19" s="258"/>
      <c r="F19" s="258"/>
      <c r="G19" s="25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3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0" t="s">
        <v>640</v>
      </c>
      <c r="D20" s="252"/>
      <c r="E20" s="253">
        <v>3.53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5</v>
      </c>
      <c r="B21" s="230" t="s">
        <v>641</v>
      </c>
      <c r="C21" s="247" t="s">
        <v>642</v>
      </c>
      <c r="D21" s="231" t="s">
        <v>203</v>
      </c>
      <c r="E21" s="232">
        <v>3.5325000000000002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 t="s">
        <v>204</v>
      </c>
      <c r="S21" s="234" t="s">
        <v>173</v>
      </c>
      <c r="T21" s="235" t="s">
        <v>161</v>
      </c>
      <c r="U21" s="220">
        <v>0.47399999999999998</v>
      </c>
      <c r="V21" s="220">
        <f>ROUND(E21*U21,2)</f>
        <v>1.67</v>
      </c>
      <c r="W21" s="220"/>
      <c r="X21" s="220" t="s">
        <v>162</v>
      </c>
      <c r="Y21" s="220" t="s">
        <v>163</v>
      </c>
      <c r="Z21" s="210"/>
      <c r="AA21" s="210"/>
      <c r="AB21" s="210"/>
      <c r="AC21" s="210"/>
      <c r="AD21" s="210"/>
      <c r="AE21" s="210"/>
      <c r="AF21" s="210"/>
      <c r="AG21" s="210" t="s">
        <v>164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2" x14ac:dyDescent="0.2">
      <c r="A22" s="217"/>
      <c r="B22" s="218"/>
      <c r="C22" s="259" t="s">
        <v>639</v>
      </c>
      <c r="D22" s="258"/>
      <c r="E22" s="258"/>
      <c r="F22" s="258"/>
      <c r="G22" s="25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3" t="str">
        <f>C22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9">
        <v>6</v>
      </c>
      <c r="B23" s="230" t="s">
        <v>545</v>
      </c>
      <c r="C23" s="247" t="s">
        <v>546</v>
      </c>
      <c r="D23" s="231" t="s">
        <v>203</v>
      </c>
      <c r="E23" s="232">
        <v>52.98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 t="s">
        <v>204</v>
      </c>
      <c r="S23" s="234" t="s">
        <v>173</v>
      </c>
      <c r="T23" s="235" t="s">
        <v>161</v>
      </c>
      <c r="U23" s="220">
        <v>0.34499999999999997</v>
      </c>
      <c r="V23" s="220">
        <f>ROUND(E23*U23,2)</f>
        <v>18.28</v>
      </c>
      <c r="W23" s="220"/>
      <c r="X23" s="220" t="s">
        <v>162</v>
      </c>
      <c r="Y23" s="220" t="s">
        <v>163</v>
      </c>
      <c r="Z23" s="210"/>
      <c r="AA23" s="210"/>
      <c r="AB23" s="210"/>
      <c r="AC23" s="210"/>
      <c r="AD23" s="210"/>
      <c r="AE23" s="210"/>
      <c r="AF23" s="210"/>
      <c r="AG23" s="210" t="s">
        <v>164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9" t="s">
        <v>547</v>
      </c>
      <c r="D24" s="258"/>
      <c r="E24" s="258"/>
      <c r="F24" s="258"/>
      <c r="G24" s="25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3" t="str">
        <f>C24</f>
        <v>bez naložení do dopravní nádoby, ale s vyprázdněním dopravní nádoby na hromadu nebo na dopravní prostředek,</v>
      </c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7</v>
      </c>
      <c r="B25" s="230" t="s">
        <v>548</v>
      </c>
      <c r="C25" s="247" t="s">
        <v>549</v>
      </c>
      <c r="D25" s="231" t="s">
        <v>203</v>
      </c>
      <c r="E25" s="232">
        <v>5.2984999999999998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204</v>
      </c>
      <c r="S25" s="234" t="s">
        <v>173</v>
      </c>
      <c r="T25" s="235" t="s">
        <v>161</v>
      </c>
      <c r="U25" s="220">
        <v>1.0999999999999999E-2</v>
      </c>
      <c r="V25" s="220">
        <f>ROUND(E25*U25,2)</f>
        <v>0.06</v>
      </c>
      <c r="W25" s="220"/>
      <c r="X25" s="220" t="s">
        <v>162</v>
      </c>
      <c r="Y25" s="220" t="s">
        <v>163</v>
      </c>
      <c r="Z25" s="210"/>
      <c r="AA25" s="210"/>
      <c r="AB25" s="210"/>
      <c r="AC25" s="210"/>
      <c r="AD25" s="210"/>
      <c r="AE25" s="210"/>
      <c r="AF25" s="210"/>
      <c r="AG25" s="210" t="s">
        <v>164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9" t="s">
        <v>206</v>
      </c>
      <c r="D26" s="258"/>
      <c r="E26" s="258"/>
      <c r="F26" s="258"/>
      <c r="G26" s="25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635</v>
      </c>
      <c r="D27" s="252"/>
      <c r="E27" s="253">
        <v>38.28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0" t="s">
        <v>636</v>
      </c>
      <c r="D28" s="252"/>
      <c r="E28" s="253">
        <v>14.7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0" t="s">
        <v>640</v>
      </c>
      <c r="D29" s="252"/>
      <c r="E29" s="253">
        <v>3.53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0" t="s">
        <v>643</v>
      </c>
      <c r="D30" s="252"/>
      <c r="E30" s="253">
        <v>-51.21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29">
        <v>8</v>
      </c>
      <c r="B31" s="230" t="s">
        <v>552</v>
      </c>
      <c r="C31" s="247" t="s">
        <v>553</v>
      </c>
      <c r="D31" s="231" t="s">
        <v>203</v>
      </c>
      <c r="E31" s="232">
        <v>52.984999999999999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204</v>
      </c>
      <c r="S31" s="234" t="s">
        <v>173</v>
      </c>
      <c r="T31" s="235" t="s">
        <v>161</v>
      </c>
      <c r="U31" s="220">
        <v>0</v>
      </c>
      <c r="V31" s="220">
        <f>ROUND(E31*U31,2)</f>
        <v>0</v>
      </c>
      <c r="W31" s="220"/>
      <c r="X31" s="220" t="s">
        <v>162</v>
      </c>
      <c r="Y31" s="220" t="s">
        <v>163</v>
      </c>
      <c r="Z31" s="210"/>
      <c r="AA31" s="210"/>
      <c r="AB31" s="210"/>
      <c r="AC31" s="210"/>
      <c r="AD31" s="210"/>
      <c r="AE31" s="210"/>
      <c r="AF31" s="210"/>
      <c r="AG31" s="210" t="s">
        <v>164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9" t="s">
        <v>206</v>
      </c>
      <c r="D32" s="258"/>
      <c r="E32" s="258"/>
      <c r="F32" s="258"/>
      <c r="G32" s="25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0" t="s">
        <v>644</v>
      </c>
      <c r="D33" s="252"/>
      <c r="E33" s="253">
        <v>52.98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9">
        <v>9</v>
      </c>
      <c r="B34" s="230" t="s">
        <v>557</v>
      </c>
      <c r="C34" s="247" t="s">
        <v>558</v>
      </c>
      <c r="D34" s="231" t="s">
        <v>203</v>
      </c>
      <c r="E34" s="232">
        <v>56.512500000000003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204</v>
      </c>
      <c r="S34" s="234" t="s">
        <v>173</v>
      </c>
      <c r="T34" s="235" t="s">
        <v>161</v>
      </c>
      <c r="U34" s="220">
        <v>8.9999999999999993E-3</v>
      </c>
      <c r="V34" s="220">
        <f>ROUND(E34*U34,2)</f>
        <v>0.51</v>
      </c>
      <c r="W34" s="220"/>
      <c r="X34" s="220" t="s">
        <v>162</v>
      </c>
      <c r="Y34" s="220" t="s">
        <v>163</v>
      </c>
      <c r="Z34" s="210"/>
      <c r="AA34" s="210"/>
      <c r="AB34" s="210"/>
      <c r="AC34" s="210"/>
      <c r="AD34" s="210"/>
      <c r="AE34" s="210"/>
      <c r="AF34" s="210"/>
      <c r="AG34" s="210" t="s">
        <v>164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0" t="s">
        <v>635</v>
      </c>
      <c r="D35" s="252"/>
      <c r="E35" s="253">
        <v>38.28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0" t="s">
        <v>636</v>
      </c>
      <c r="D36" s="252"/>
      <c r="E36" s="253">
        <v>14.7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0" t="s">
        <v>640</v>
      </c>
      <c r="D37" s="252"/>
      <c r="E37" s="253">
        <v>3.53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29">
        <v>10</v>
      </c>
      <c r="B38" s="230" t="s">
        <v>559</v>
      </c>
      <c r="C38" s="247" t="s">
        <v>560</v>
      </c>
      <c r="D38" s="231" t="s">
        <v>203</v>
      </c>
      <c r="E38" s="232">
        <v>51.213999999999999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204</v>
      </c>
      <c r="S38" s="234" t="s">
        <v>173</v>
      </c>
      <c r="T38" s="235" t="s">
        <v>161</v>
      </c>
      <c r="U38" s="220">
        <v>0.20200000000000001</v>
      </c>
      <c r="V38" s="220">
        <f>ROUND(E38*U38,2)</f>
        <v>10.35</v>
      </c>
      <c r="W38" s="220"/>
      <c r="X38" s="220" t="s">
        <v>162</v>
      </c>
      <c r="Y38" s="220" t="s">
        <v>163</v>
      </c>
      <c r="Z38" s="210"/>
      <c r="AA38" s="210"/>
      <c r="AB38" s="210"/>
      <c r="AC38" s="210"/>
      <c r="AD38" s="210"/>
      <c r="AE38" s="210"/>
      <c r="AF38" s="210"/>
      <c r="AG38" s="210" t="s">
        <v>164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9" t="s">
        <v>561</v>
      </c>
      <c r="D39" s="258"/>
      <c r="E39" s="258"/>
      <c r="F39" s="258"/>
      <c r="G39" s="25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0" t="s">
        <v>645</v>
      </c>
      <c r="D40" s="252"/>
      <c r="E40" s="253">
        <v>51.21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9">
        <v>11</v>
      </c>
      <c r="B41" s="230" t="s">
        <v>212</v>
      </c>
      <c r="C41" s="247" t="s">
        <v>213</v>
      </c>
      <c r="D41" s="231" t="s">
        <v>214</v>
      </c>
      <c r="E41" s="232">
        <v>35.32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215</v>
      </c>
      <c r="S41" s="234" t="s">
        <v>173</v>
      </c>
      <c r="T41" s="235" t="s">
        <v>161</v>
      </c>
      <c r="U41" s="220">
        <v>0.06</v>
      </c>
      <c r="V41" s="220">
        <f>ROUND(E41*U41,2)</f>
        <v>2.12</v>
      </c>
      <c r="W41" s="220"/>
      <c r="X41" s="220" t="s">
        <v>162</v>
      </c>
      <c r="Y41" s="220" t="s">
        <v>163</v>
      </c>
      <c r="Z41" s="210"/>
      <c r="AA41" s="210"/>
      <c r="AB41" s="210"/>
      <c r="AC41" s="210"/>
      <c r="AD41" s="210"/>
      <c r="AE41" s="210"/>
      <c r="AF41" s="210"/>
      <c r="AG41" s="210" t="s">
        <v>164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9" t="s">
        <v>216</v>
      </c>
      <c r="D42" s="258"/>
      <c r="E42" s="258"/>
      <c r="F42" s="258"/>
      <c r="G42" s="25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0" t="s">
        <v>646</v>
      </c>
      <c r="D43" s="252"/>
      <c r="E43" s="253">
        <v>35.32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29">
        <v>12</v>
      </c>
      <c r="B44" s="230" t="s">
        <v>218</v>
      </c>
      <c r="C44" s="247" t="s">
        <v>219</v>
      </c>
      <c r="D44" s="231" t="s">
        <v>214</v>
      </c>
      <c r="E44" s="232">
        <v>35.32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 t="s">
        <v>204</v>
      </c>
      <c r="S44" s="234" t="s">
        <v>173</v>
      </c>
      <c r="T44" s="235" t="s">
        <v>161</v>
      </c>
      <c r="U44" s="220">
        <v>0.13</v>
      </c>
      <c r="V44" s="220">
        <f>ROUND(E44*U44,2)</f>
        <v>4.59</v>
      </c>
      <c r="W44" s="220"/>
      <c r="X44" s="220" t="s">
        <v>162</v>
      </c>
      <c r="Y44" s="220" t="s">
        <v>163</v>
      </c>
      <c r="Z44" s="210"/>
      <c r="AA44" s="210"/>
      <c r="AB44" s="210"/>
      <c r="AC44" s="210"/>
      <c r="AD44" s="210"/>
      <c r="AE44" s="210"/>
      <c r="AF44" s="210"/>
      <c r="AG44" s="210" t="s">
        <v>164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17"/>
      <c r="B45" s="218"/>
      <c r="C45" s="259" t="s">
        <v>220</v>
      </c>
      <c r="D45" s="258"/>
      <c r="E45" s="258"/>
      <c r="F45" s="258"/>
      <c r="G45" s="25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3" t="str">
        <f>C45</f>
        <v>s případným nutným přemístěním hromad nebo dočasných skládek na místo potřeby ze vzdálenosti do 30 m, v rovině nebo ve svahu do 1 : 5,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0" t="s">
        <v>646</v>
      </c>
      <c r="D46" s="252"/>
      <c r="E46" s="253">
        <v>35.32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9">
        <v>13</v>
      </c>
      <c r="B47" s="230" t="s">
        <v>566</v>
      </c>
      <c r="C47" s="247" t="s">
        <v>567</v>
      </c>
      <c r="D47" s="231" t="s">
        <v>203</v>
      </c>
      <c r="E47" s="232">
        <v>10.06715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 t="s">
        <v>204</v>
      </c>
      <c r="S47" s="234" t="s">
        <v>173</v>
      </c>
      <c r="T47" s="235" t="s">
        <v>161</v>
      </c>
      <c r="U47" s="220">
        <v>0</v>
      </c>
      <c r="V47" s="220">
        <f>ROUND(E47*U47,2)</f>
        <v>0</v>
      </c>
      <c r="W47" s="220"/>
      <c r="X47" s="220" t="s">
        <v>162</v>
      </c>
      <c r="Y47" s="220" t="s">
        <v>163</v>
      </c>
      <c r="Z47" s="210"/>
      <c r="AA47" s="210"/>
      <c r="AB47" s="210"/>
      <c r="AC47" s="210"/>
      <c r="AD47" s="210"/>
      <c r="AE47" s="210"/>
      <c r="AF47" s="210"/>
      <c r="AG47" s="210" t="s">
        <v>164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0" t="s">
        <v>647</v>
      </c>
      <c r="D48" s="252"/>
      <c r="E48" s="253">
        <v>10.07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9">
        <v>14</v>
      </c>
      <c r="B49" s="230" t="s">
        <v>222</v>
      </c>
      <c r="C49" s="247" t="s">
        <v>223</v>
      </c>
      <c r="D49" s="231" t="s">
        <v>224</v>
      </c>
      <c r="E49" s="232">
        <v>1.766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1E-3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225</v>
      </c>
      <c r="S49" s="234" t="s">
        <v>173</v>
      </c>
      <c r="T49" s="235" t="s">
        <v>161</v>
      </c>
      <c r="U49" s="220">
        <v>0</v>
      </c>
      <c r="V49" s="220">
        <f>ROUND(E49*U49,2)</f>
        <v>0</v>
      </c>
      <c r="W49" s="220"/>
      <c r="X49" s="220" t="s">
        <v>226</v>
      </c>
      <c r="Y49" s="220" t="s">
        <v>163</v>
      </c>
      <c r="Z49" s="210"/>
      <c r="AA49" s="210"/>
      <c r="AB49" s="210"/>
      <c r="AC49" s="210"/>
      <c r="AD49" s="210"/>
      <c r="AE49" s="210"/>
      <c r="AF49" s="210"/>
      <c r="AG49" s="210" t="s">
        <v>227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648</v>
      </c>
      <c r="D50" s="252"/>
      <c r="E50" s="253">
        <v>1.77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2" t="s">
        <v>155</v>
      </c>
      <c r="B51" s="223" t="s">
        <v>100</v>
      </c>
      <c r="C51" s="245" t="s">
        <v>101</v>
      </c>
      <c r="D51" s="224"/>
      <c r="E51" s="225"/>
      <c r="F51" s="226"/>
      <c r="G51" s="226">
        <f>SUMIF(AG52:AG55,"&lt;&gt;NOR",G52:G55)</f>
        <v>0</v>
      </c>
      <c r="H51" s="226"/>
      <c r="I51" s="226">
        <f>SUM(I52:I55)</f>
        <v>0</v>
      </c>
      <c r="J51" s="226"/>
      <c r="K51" s="226">
        <f>SUM(K52:K55)</f>
        <v>0</v>
      </c>
      <c r="L51" s="226"/>
      <c r="M51" s="226">
        <f>SUM(M52:M55)</f>
        <v>0</v>
      </c>
      <c r="N51" s="225"/>
      <c r="O51" s="225">
        <f>SUM(O52:O55)</f>
        <v>3.94</v>
      </c>
      <c r="P51" s="225"/>
      <c r="Q51" s="225">
        <f>SUM(Q52:Q55)</f>
        <v>0</v>
      </c>
      <c r="R51" s="226"/>
      <c r="S51" s="226"/>
      <c r="T51" s="227"/>
      <c r="U51" s="221"/>
      <c r="V51" s="221">
        <f>SUM(V52:V55)</f>
        <v>24.54</v>
      </c>
      <c r="W51" s="221"/>
      <c r="X51" s="221"/>
      <c r="Y51" s="221"/>
      <c r="AG51" t="s">
        <v>156</v>
      </c>
    </row>
    <row r="52" spans="1:60" outlineLevel="1" x14ac:dyDescent="0.2">
      <c r="A52" s="236">
        <v>15</v>
      </c>
      <c r="B52" s="237" t="s">
        <v>649</v>
      </c>
      <c r="C52" s="246" t="s">
        <v>650</v>
      </c>
      <c r="D52" s="238" t="s">
        <v>411</v>
      </c>
      <c r="E52" s="239">
        <v>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3.0000000000000001E-3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160</v>
      </c>
      <c r="T52" s="242" t="s">
        <v>161</v>
      </c>
      <c r="U52" s="220">
        <v>0</v>
      </c>
      <c r="V52" s="220">
        <f>ROUND(E52*U52,2)</f>
        <v>0</v>
      </c>
      <c r="W52" s="220"/>
      <c r="X52" s="220" t="s">
        <v>162</v>
      </c>
      <c r="Y52" s="220" t="s">
        <v>163</v>
      </c>
      <c r="Z52" s="210"/>
      <c r="AA52" s="210"/>
      <c r="AB52" s="210"/>
      <c r="AC52" s="210"/>
      <c r="AD52" s="210"/>
      <c r="AE52" s="210"/>
      <c r="AF52" s="210"/>
      <c r="AG52" s="210" t="s">
        <v>164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9">
        <v>16</v>
      </c>
      <c r="B53" s="230" t="s">
        <v>651</v>
      </c>
      <c r="C53" s="247" t="s">
        <v>652</v>
      </c>
      <c r="D53" s="231" t="s">
        <v>411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3.9441199999999998</v>
      </c>
      <c r="O53" s="232">
        <f>ROUND(E53*N53,2)</f>
        <v>3.94</v>
      </c>
      <c r="P53" s="232">
        <v>0</v>
      </c>
      <c r="Q53" s="232">
        <f>ROUND(E53*P53,2)</f>
        <v>0</v>
      </c>
      <c r="R53" s="234" t="s">
        <v>653</v>
      </c>
      <c r="S53" s="234" t="s">
        <v>173</v>
      </c>
      <c r="T53" s="235" t="s">
        <v>161</v>
      </c>
      <c r="U53" s="220">
        <v>24.539619999999999</v>
      </c>
      <c r="V53" s="220">
        <f>ROUND(E53*U53,2)</f>
        <v>24.54</v>
      </c>
      <c r="W53" s="220"/>
      <c r="X53" s="220" t="s">
        <v>489</v>
      </c>
      <c r="Y53" s="220" t="s">
        <v>163</v>
      </c>
      <c r="Z53" s="210"/>
      <c r="AA53" s="210"/>
      <c r="AB53" s="210"/>
      <c r="AC53" s="210"/>
      <c r="AD53" s="210"/>
      <c r="AE53" s="210"/>
      <c r="AF53" s="210"/>
      <c r="AG53" s="210" t="s">
        <v>654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59" t="s">
        <v>655</v>
      </c>
      <c r="D54" s="258"/>
      <c r="E54" s="258"/>
      <c r="F54" s="258"/>
      <c r="G54" s="25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3" t="str">
        <f>C54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0" t="s">
        <v>656</v>
      </c>
      <c r="D55" s="252"/>
      <c r="E55" s="253">
        <v>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2" t="s">
        <v>155</v>
      </c>
      <c r="B56" s="223" t="s">
        <v>102</v>
      </c>
      <c r="C56" s="245" t="s">
        <v>103</v>
      </c>
      <c r="D56" s="224"/>
      <c r="E56" s="225"/>
      <c r="F56" s="226"/>
      <c r="G56" s="226">
        <f>SUMIF(AG57:AG58,"&lt;&gt;NOR",G57:G58)</f>
        <v>0</v>
      </c>
      <c r="H56" s="226"/>
      <c r="I56" s="226">
        <f>SUM(I57:I58)</f>
        <v>0</v>
      </c>
      <c r="J56" s="226"/>
      <c r="K56" s="226">
        <f>SUM(K57:K58)</f>
        <v>0</v>
      </c>
      <c r="L56" s="226"/>
      <c r="M56" s="226">
        <f>SUM(M57:M58)</f>
        <v>0</v>
      </c>
      <c r="N56" s="225"/>
      <c r="O56" s="225">
        <f>SUM(O57:O58)</f>
        <v>0</v>
      </c>
      <c r="P56" s="225"/>
      <c r="Q56" s="225">
        <f>SUM(Q57:Q58)</f>
        <v>0</v>
      </c>
      <c r="R56" s="226"/>
      <c r="S56" s="226"/>
      <c r="T56" s="227"/>
      <c r="U56" s="221"/>
      <c r="V56" s="221">
        <f>SUM(V57:V58)</f>
        <v>8</v>
      </c>
      <c r="W56" s="221"/>
      <c r="X56" s="221"/>
      <c r="Y56" s="221"/>
      <c r="AG56" t="s">
        <v>156</v>
      </c>
    </row>
    <row r="57" spans="1:60" outlineLevel="1" x14ac:dyDescent="0.2">
      <c r="A57" s="229">
        <v>17</v>
      </c>
      <c r="B57" s="230" t="s">
        <v>597</v>
      </c>
      <c r="C57" s="247" t="s">
        <v>598</v>
      </c>
      <c r="D57" s="231" t="s">
        <v>599</v>
      </c>
      <c r="E57" s="232">
        <v>8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 t="s">
        <v>600</v>
      </c>
      <c r="S57" s="234" t="s">
        <v>173</v>
      </c>
      <c r="T57" s="235" t="s">
        <v>161</v>
      </c>
      <c r="U57" s="220">
        <v>1</v>
      </c>
      <c r="V57" s="220">
        <f>ROUND(E57*U57,2)</f>
        <v>8</v>
      </c>
      <c r="W57" s="220"/>
      <c r="X57" s="220" t="s">
        <v>601</v>
      </c>
      <c r="Y57" s="220" t="s">
        <v>657</v>
      </c>
      <c r="Z57" s="210"/>
      <c r="AA57" s="210"/>
      <c r="AB57" s="210"/>
      <c r="AC57" s="210"/>
      <c r="AD57" s="210"/>
      <c r="AE57" s="210"/>
      <c r="AF57" s="210"/>
      <c r="AG57" s="210" t="s">
        <v>602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0" t="s">
        <v>658</v>
      </c>
      <c r="D58" s="252"/>
      <c r="E58" s="253">
        <v>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2" t="s">
        <v>155</v>
      </c>
      <c r="B59" s="223" t="s">
        <v>106</v>
      </c>
      <c r="C59" s="245" t="s">
        <v>107</v>
      </c>
      <c r="D59" s="224"/>
      <c r="E59" s="225"/>
      <c r="F59" s="226"/>
      <c r="G59" s="226">
        <f>SUMIF(AG60:AG66,"&lt;&gt;NOR",G60:G66)</f>
        <v>0</v>
      </c>
      <c r="H59" s="226"/>
      <c r="I59" s="226">
        <f>SUM(I60:I66)</f>
        <v>0</v>
      </c>
      <c r="J59" s="226"/>
      <c r="K59" s="226">
        <f>SUM(K60:K66)</f>
        <v>0</v>
      </c>
      <c r="L59" s="226"/>
      <c r="M59" s="226">
        <f>SUM(M60:M66)</f>
        <v>0</v>
      </c>
      <c r="N59" s="225"/>
      <c r="O59" s="225">
        <f>SUM(O60:O66)</f>
        <v>0</v>
      </c>
      <c r="P59" s="225"/>
      <c r="Q59" s="225">
        <f>SUM(Q60:Q66)</f>
        <v>8.9600000000000009</v>
      </c>
      <c r="R59" s="226"/>
      <c r="S59" s="226"/>
      <c r="T59" s="227"/>
      <c r="U59" s="221"/>
      <c r="V59" s="221">
        <f>SUM(V60:V66)</f>
        <v>42.41</v>
      </c>
      <c r="W59" s="221"/>
      <c r="X59" s="221"/>
      <c r="Y59" s="221"/>
      <c r="AG59" t="s">
        <v>156</v>
      </c>
    </row>
    <row r="60" spans="1:60" outlineLevel="1" x14ac:dyDescent="0.2">
      <c r="A60" s="229">
        <v>18</v>
      </c>
      <c r="B60" s="230" t="s">
        <v>659</v>
      </c>
      <c r="C60" s="247" t="s">
        <v>660</v>
      </c>
      <c r="D60" s="231" t="s">
        <v>287</v>
      </c>
      <c r="E60" s="232">
        <v>88.3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0.10150000000000001</v>
      </c>
      <c r="Q60" s="232">
        <f>ROUND(E60*P60,2)</f>
        <v>8.9600000000000009</v>
      </c>
      <c r="R60" s="234" t="s">
        <v>661</v>
      </c>
      <c r="S60" s="234" t="s">
        <v>173</v>
      </c>
      <c r="T60" s="235" t="s">
        <v>161</v>
      </c>
      <c r="U60" s="220">
        <v>0.43</v>
      </c>
      <c r="V60" s="220">
        <f>ROUND(E60*U60,2)</f>
        <v>37.97</v>
      </c>
      <c r="W60" s="220"/>
      <c r="X60" s="220" t="s">
        <v>162</v>
      </c>
      <c r="Y60" s="220" t="s">
        <v>163</v>
      </c>
      <c r="Z60" s="210"/>
      <c r="AA60" s="210"/>
      <c r="AB60" s="210"/>
      <c r="AC60" s="210"/>
      <c r="AD60" s="210"/>
      <c r="AE60" s="210"/>
      <c r="AF60" s="210"/>
      <c r="AG60" s="210" t="s">
        <v>164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9" t="s">
        <v>662</v>
      </c>
      <c r="D61" s="258"/>
      <c r="E61" s="258"/>
      <c r="F61" s="258"/>
      <c r="G61" s="258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6">
        <v>19</v>
      </c>
      <c r="B62" s="237" t="s">
        <v>252</v>
      </c>
      <c r="C62" s="246" t="s">
        <v>253</v>
      </c>
      <c r="D62" s="238" t="s">
        <v>249</v>
      </c>
      <c r="E62" s="239">
        <v>8.9624500000000005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 t="s">
        <v>250</v>
      </c>
      <c r="S62" s="241" t="s">
        <v>173</v>
      </c>
      <c r="T62" s="242" t="s">
        <v>161</v>
      </c>
      <c r="U62" s="220">
        <v>0.49</v>
      </c>
      <c r="V62" s="220">
        <f>ROUND(E62*U62,2)</f>
        <v>4.3899999999999997</v>
      </c>
      <c r="W62" s="220"/>
      <c r="X62" s="220" t="s">
        <v>162</v>
      </c>
      <c r="Y62" s="220" t="s">
        <v>163</v>
      </c>
      <c r="Z62" s="210"/>
      <c r="AA62" s="210"/>
      <c r="AB62" s="210"/>
      <c r="AC62" s="210"/>
      <c r="AD62" s="210"/>
      <c r="AE62" s="210"/>
      <c r="AF62" s="210"/>
      <c r="AG62" s="210" t="s">
        <v>244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6">
        <v>20</v>
      </c>
      <c r="B63" s="237" t="s">
        <v>254</v>
      </c>
      <c r="C63" s="246" t="s">
        <v>255</v>
      </c>
      <c r="D63" s="238" t="s">
        <v>249</v>
      </c>
      <c r="E63" s="239">
        <v>179.249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250</v>
      </c>
      <c r="S63" s="241" t="s">
        <v>173</v>
      </c>
      <c r="T63" s="242" t="s">
        <v>161</v>
      </c>
      <c r="U63" s="220">
        <v>0</v>
      </c>
      <c r="V63" s="220">
        <f>ROUND(E63*U63,2)</f>
        <v>0</v>
      </c>
      <c r="W63" s="220"/>
      <c r="X63" s="220" t="s">
        <v>162</v>
      </c>
      <c r="Y63" s="220" t="s">
        <v>163</v>
      </c>
      <c r="Z63" s="210"/>
      <c r="AA63" s="210"/>
      <c r="AB63" s="210"/>
      <c r="AC63" s="210"/>
      <c r="AD63" s="210"/>
      <c r="AE63" s="210"/>
      <c r="AF63" s="210"/>
      <c r="AG63" s="210" t="s">
        <v>244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6">
        <v>21</v>
      </c>
      <c r="B64" s="237" t="s">
        <v>247</v>
      </c>
      <c r="C64" s="246" t="s">
        <v>663</v>
      </c>
      <c r="D64" s="238" t="s">
        <v>249</v>
      </c>
      <c r="E64" s="239">
        <v>8.9624500000000005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41" t="s">
        <v>250</v>
      </c>
      <c r="S64" s="241" t="s">
        <v>173</v>
      </c>
      <c r="T64" s="242" t="s">
        <v>161</v>
      </c>
      <c r="U64" s="220">
        <v>0</v>
      </c>
      <c r="V64" s="220">
        <f>ROUND(E64*U64,2)</f>
        <v>0</v>
      </c>
      <c r="W64" s="220"/>
      <c r="X64" s="220" t="s">
        <v>162</v>
      </c>
      <c r="Y64" s="220" t="s">
        <v>163</v>
      </c>
      <c r="Z64" s="210"/>
      <c r="AA64" s="210"/>
      <c r="AB64" s="210"/>
      <c r="AC64" s="210"/>
      <c r="AD64" s="210"/>
      <c r="AE64" s="210"/>
      <c r="AF64" s="210"/>
      <c r="AG64" s="210" t="s">
        <v>244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9">
        <v>22</v>
      </c>
      <c r="B65" s="230" t="s">
        <v>258</v>
      </c>
      <c r="C65" s="247" t="s">
        <v>259</v>
      </c>
      <c r="D65" s="231" t="s">
        <v>249</v>
      </c>
      <c r="E65" s="232">
        <v>8.9624500000000005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 t="s">
        <v>260</v>
      </c>
      <c r="S65" s="234" t="s">
        <v>173</v>
      </c>
      <c r="T65" s="235" t="s">
        <v>161</v>
      </c>
      <c r="U65" s="220">
        <v>6.0000000000000001E-3</v>
      </c>
      <c r="V65" s="220">
        <f>ROUND(E65*U65,2)</f>
        <v>0.05</v>
      </c>
      <c r="W65" s="220"/>
      <c r="X65" s="220" t="s">
        <v>162</v>
      </c>
      <c r="Y65" s="220" t="s">
        <v>163</v>
      </c>
      <c r="Z65" s="210"/>
      <c r="AA65" s="210"/>
      <c r="AB65" s="210"/>
      <c r="AC65" s="210"/>
      <c r="AD65" s="210"/>
      <c r="AE65" s="210"/>
      <c r="AF65" s="210"/>
      <c r="AG65" s="210" t="s">
        <v>244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9" t="s">
        <v>261</v>
      </c>
      <c r="D66" s="258"/>
      <c r="E66" s="258"/>
      <c r="F66" s="258"/>
      <c r="G66" s="258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3"/>
      <c r="B67" s="4"/>
      <c r="C67" s="24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141</v>
      </c>
    </row>
    <row r="68" spans="1:60" x14ac:dyDescent="0.2">
      <c r="A68" s="213"/>
      <c r="B68" s="214" t="s">
        <v>29</v>
      </c>
      <c r="C68" s="250"/>
      <c r="D68" s="215"/>
      <c r="E68" s="216"/>
      <c r="F68" s="216"/>
      <c r="G68" s="228">
        <f>G8+G51+G56+G59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199</v>
      </c>
    </row>
    <row r="69" spans="1:60" x14ac:dyDescent="0.2">
      <c r="C69" s="251"/>
      <c r="D69" s="10"/>
      <c r="AG69" t="s">
        <v>200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0N4TcZpKUChOM98rrUPOGeuI9QJ27mh3ALhf26w+BKCbpaWfS+g00D+T/sWeQODuZ33ZLFpUYf3U35I/Suehw==" saltValue="J03dm9/QFQCTNT3ZqbdklA==" spinCount="100000" sheet="1" formatRows="0"/>
  <mergeCells count="18">
    <mergeCell ref="C39:G39"/>
    <mergeCell ref="C42:G42"/>
    <mergeCell ref="C45:G45"/>
    <mergeCell ref="C54:G54"/>
    <mergeCell ref="C61:G61"/>
    <mergeCell ref="C66:G66"/>
    <mergeCell ref="C17:G17"/>
    <mergeCell ref="C19:G19"/>
    <mergeCell ref="C22:G22"/>
    <mergeCell ref="C24:G24"/>
    <mergeCell ref="C26:G26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0D42-9F70-4DF2-96CE-8B1B9BDA6D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61</v>
      </c>
      <c r="C8" s="245" t="s">
        <v>96</v>
      </c>
      <c r="D8" s="224"/>
      <c r="E8" s="225"/>
      <c r="F8" s="226"/>
      <c r="G8" s="226">
        <f>SUMIF(AG9:AG36,"&lt;&gt;NOR",G9:G36)</f>
        <v>0</v>
      </c>
      <c r="H8" s="226"/>
      <c r="I8" s="226">
        <f>SUM(I9:I36)</f>
        <v>0</v>
      </c>
      <c r="J8" s="226"/>
      <c r="K8" s="226">
        <f>SUM(K9:K36)</f>
        <v>0</v>
      </c>
      <c r="L8" s="226"/>
      <c r="M8" s="226">
        <f>SUM(M9:M36)</f>
        <v>0</v>
      </c>
      <c r="N8" s="225"/>
      <c r="O8" s="225">
        <f>SUM(O9:O36)</f>
        <v>0</v>
      </c>
      <c r="P8" s="225"/>
      <c r="Q8" s="225">
        <f>SUM(Q9:Q36)</f>
        <v>0</v>
      </c>
      <c r="R8" s="226"/>
      <c r="S8" s="226"/>
      <c r="T8" s="227"/>
      <c r="U8" s="221"/>
      <c r="V8" s="221">
        <f>SUM(V9:V36)</f>
        <v>30.880000000000003</v>
      </c>
      <c r="W8" s="221"/>
      <c r="X8" s="221"/>
      <c r="Y8" s="221"/>
      <c r="AG8" t="s">
        <v>156</v>
      </c>
    </row>
    <row r="9" spans="1:60" outlineLevel="1" x14ac:dyDescent="0.2">
      <c r="A9" s="229">
        <v>1</v>
      </c>
      <c r="B9" s="230" t="s">
        <v>523</v>
      </c>
      <c r="C9" s="247" t="s">
        <v>524</v>
      </c>
      <c r="D9" s="231" t="s">
        <v>203</v>
      </c>
      <c r="E9" s="232">
        <v>0.624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204</v>
      </c>
      <c r="S9" s="234" t="s">
        <v>173</v>
      </c>
      <c r="T9" s="235" t="s">
        <v>161</v>
      </c>
      <c r="U9" s="220">
        <v>9.5200000000000007E-2</v>
      </c>
      <c r="V9" s="220">
        <f>ROUND(E9*U9,2)</f>
        <v>0.06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525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3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664</v>
      </c>
      <c r="D11" s="252"/>
      <c r="E11" s="253">
        <v>0.62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531</v>
      </c>
      <c r="C12" s="247" t="s">
        <v>532</v>
      </c>
      <c r="D12" s="231" t="s">
        <v>203</v>
      </c>
      <c r="E12" s="232">
        <v>18.72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204</v>
      </c>
      <c r="S12" s="234" t="s">
        <v>173</v>
      </c>
      <c r="T12" s="235" t="s">
        <v>161</v>
      </c>
      <c r="U12" s="220">
        <v>0.36499999999999999</v>
      </c>
      <c r="V12" s="220">
        <f>ROUND(E12*U12,2)</f>
        <v>6.83</v>
      </c>
      <c r="W12" s="220"/>
      <c r="X12" s="220" t="s">
        <v>162</v>
      </c>
      <c r="Y12" s="220" t="s">
        <v>163</v>
      </c>
      <c r="Z12" s="210"/>
      <c r="AA12" s="210"/>
      <c r="AB12" s="210"/>
      <c r="AC12" s="210"/>
      <c r="AD12" s="210"/>
      <c r="AE12" s="210"/>
      <c r="AF12" s="210"/>
      <c r="AG12" s="210" t="s">
        <v>164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9" t="s">
        <v>533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3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665</v>
      </c>
      <c r="D14" s="252"/>
      <c r="E14" s="253">
        <v>18.72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3</v>
      </c>
      <c r="B15" s="230" t="s">
        <v>536</v>
      </c>
      <c r="C15" s="247" t="s">
        <v>537</v>
      </c>
      <c r="D15" s="231" t="s">
        <v>203</v>
      </c>
      <c r="E15" s="232">
        <v>18.72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204</v>
      </c>
      <c r="S15" s="234" t="s">
        <v>173</v>
      </c>
      <c r="T15" s="235" t="s">
        <v>161</v>
      </c>
      <c r="U15" s="220">
        <v>0.38979999999999998</v>
      </c>
      <c r="V15" s="220">
        <f>ROUND(E15*U15,2)</f>
        <v>7.3</v>
      </c>
      <c r="W15" s="220"/>
      <c r="X15" s="220" t="s">
        <v>162</v>
      </c>
      <c r="Y15" s="220" t="s">
        <v>163</v>
      </c>
      <c r="Z15" s="210"/>
      <c r="AA15" s="210"/>
      <c r="AB15" s="210"/>
      <c r="AC15" s="210"/>
      <c r="AD15" s="210"/>
      <c r="AE15" s="210"/>
      <c r="AF15" s="210"/>
      <c r="AG15" s="210" t="s">
        <v>164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59" t="s">
        <v>533</v>
      </c>
      <c r="D16" s="258"/>
      <c r="E16" s="258"/>
      <c r="F16" s="258"/>
      <c r="G16" s="25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4</v>
      </c>
      <c r="B17" s="230" t="s">
        <v>666</v>
      </c>
      <c r="C17" s="247" t="s">
        <v>667</v>
      </c>
      <c r="D17" s="231" t="s">
        <v>203</v>
      </c>
      <c r="E17" s="232">
        <v>1.08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204</v>
      </c>
      <c r="S17" s="234" t="s">
        <v>173</v>
      </c>
      <c r="T17" s="235" t="s">
        <v>161</v>
      </c>
      <c r="U17" s="220">
        <v>3.5329999999999999</v>
      </c>
      <c r="V17" s="220">
        <f>ROUND(E17*U17,2)</f>
        <v>3.82</v>
      </c>
      <c r="W17" s="220"/>
      <c r="X17" s="220" t="s">
        <v>162</v>
      </c>
      <c r="Y17" s="220" t="s">
        <v>163</v>
      </c>
      <c r="Z17" s="210"/>
      <c r="AA17" s="210"/>
      <c r="AB17" s="210"/>
      <c r="AC17" s="210"/>
      <c r="AD17" s="210"/>
      <c r="AE17" s="210"/>
      <c r="AF17" s="210"/>
      <c r="AG17" s="210" t="s">
        <v>164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668</v>
      </c>
      <c r="D18" s="258"/>
      <c r="E18" s="258"/>
      <c r="F18" s="258"/>
      <c r="G18" s="25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0" t="s">
        <v>669</v>
      </c>
      <c r="D19" s="252"/>
      <c r="E19" s="253">
        <v>1.08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5</v>
      </c>
      <c r="B20" s="230" t="s">
        <v>545</v>
      </c>
      <c r="C20" s="247" t="s">
        <v>546</v>
      </c>
      <c r="D20" s="231" t="s">
        <v>203</v>
      </c>
      <c r="E20" s="232">
        <v>18.72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204</v>
      </c>
      <c r="S20" s="234" t="s">
        <v>173</v>
      </c>
      <c r="T20" s="235" t="s">
        <v>161</v>
      </c>
      <c r="U20" s="220">
        <v>0.34499999999999997</v>
      </c>
      <c r="V20" s="220">
        <f>ROUND(E20*U20,2)</f>
        <v>6.46</v>
      </c>
      <c r="W20" s="220"/>
      <c r="X20" s="220" t="s">
        <v>162</v>
      </c>
      <c r="Y20" s="220" t="s">
        <v>163</v>
      </c>
      <c r="Z20" s="210"/>
      <c r="AA20" s="210"/>
      <c r="AB20" s="210"/>
      <c r="AC20" s="210"/>
      <c r="AD20" s="210"/>
      <c r="AE20" s="210"/>
      <c r="AF20" s="210"/>
      <c r="AG20" s="210" t="s">
        <v>164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9" t="s">
        <v>547</v>
      </c>
      <c r="D21" s="258"/>
      <c r="E21" s="258"/>
      <c r="F21" s="258"/>
      <c r="G21" s="25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3" t="str">
        <f>C21</f>
        <v>bez naložení do dopravní nádoby, ale s vyprázdněním dopravní nádoby na hromadu nebo na dopravní prostředek,</v>
      </c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9">
        <v>6</v>
      </c>
      <c r="B22" s="230" t="s">
        <v>557</v>
      </c>
      <c r="C22" s="247" t="s">
        <v>558</v>
      </c>
      <c r="D22" s="231" t="s">
        <v>203</v>
      </c>
      <c r="E22" s="232">
        <v>19.175999999999998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204</v>
      </c>
      <c r="S22" s="234" t="s">
        <v>173</v>
      </c>
      <c r="T22" s="235" t="s">
        <v>161</v>
      </c>
      <c r="U22" s="220">
        <v>8.9999999999999993E-3</v>
      </c>
      <c r="V22" s="220">
        <f>ROUND(E22*U22,2)</f>
        <v>0.17</v>
      </c>
      <c r="W22" s="220"/>
      <c r="X22" s="220" t="s">
        <v>162</v>
      </c>
      <c r="Y22" s="220" t="s">
        <v>163</v>
      </c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0" t="s">
        <v>670</v>
      </c>
      <c r="D23" s="252"/>
      <c r="E23" s="253">
        <v>18.100000000000001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0" t="s">
        <v>669</v>
      </c>
      <c r="D24" s="252"/>
      <c r="E24" s="253">
        <v>1.08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7</v>
      </c>
      <c r="B25" s="230" t="s">
        <v>559</v>
      </c>
      <c r="C25" s="247" t="s">
        <v>560</v>
      </c>
      <c r="D25" s="231" t="s">
        <v>203</v>
      </c>
      <c r="E25" s="232">
        <v>19.175999999999998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204</v>
      </c>
      <c r="S25" s="234" t="s">
        <v>173</v>
      </c>
      <c r="T25" s="235" t="s">
        <v>161</v>
      </c>
      <c r="U25" s="220">
        <v>0.20200000000000001</v>
      </c>
      <c r="V25" s="220">
        <f>ROUND(E25*U25,2)</f>
        <v>3.87</v>
      </c>
      <c r="W25" s="220"/>
      <c r="X25" s="220" t="s">
        <v>162</v>
      </c>
      <c r="Y25" s="220" t="s">
        <v>163</v>
      </c>
      <c r="Z25" s="210"/>
      <c r="AA25" s="210"/>
      <c r="AB25" s="210"/>
      <c r="AC25" s="210"/>
      <c r="AD25" s="210"/>
      <c r="AE25" s="210"/>
      <c r="AF25" s="210"/>
      <c r="AG25" s="210" t="s">
        <v>164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9" t="s">
        <v>561</v>
      </c>
      <c r="D26" s="258"/>
      <c r="E26" s="258"/>
      <c r="F26" s="258"/>
      <c r="G26" s="25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670</v>
      </c>
      <c r="D27" s="252"/>
      <c r="E27" s="253">
        <v>18.100000000000001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0" t="s">
        <v>669</v>
      </c>
      <c r="D28" s="252"/>
      <c r="E28" s="253">
        <v>1.08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8</v>
      </c>
      <c r="B29" s="230" t="s">
        <v>212</v>
      </c>
      <c r="C29" s="247" t="s">
        <v>213</v>
      </c>
      <c r="D29" s="231" t="s">
        <v>214</v>
      </c>
      <c r="E29" s="232">
        <v>12.48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215</v>
      </c>
      <c r="S29" s="234" t="s">
        <v>173</v>
      </c>
      <c r="T29" s="235" t="s">
        <v>161</v>
      </c>
      <c r="U29" s="220">
        <v>0.06</v>
      </c>
      <c r="V29" s="220">
        <f>ROUND(E29*U29,2)</f>
        <v>0.75</v>
      </c>
      <c r="W29" s="220"/>
      <c r="X29" s="220" t="s">
        <v>162</v>
      </c>
      <c r="Y29" s="220" t="s">
        <v>163</v>
      </c>
      <c r="Z29" s="210"/>
      <c r="AA29" s="210"/>
      <c r="AB29" s="210"/>
      <c r="AC29" s="210"/>
      <c r="AD29" s="210"/>
      <c r="AE29" s="210"/>
      <c r="AF29" s="210"/>
      <c r="AG29" s="210" t="s">
        <v>164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9" t="s">
        <v>216</v>
      </c>
      <c r="D30" s="258"/>
      <c r="E30" s="258"/>
      <c r="F30" s="258"/>
      <c r="G30" s="25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671</v>
      </c>
      <c r="D31" s="252"/>
      <c r="E31" s="253">
        <v>12.48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9">
        <v>9</v>
      </c>
      <c r="B32" s="230" t="s">
        <v>218</v>
      </c>
      <c r="C32" s="247" t="s">
        <v>219</v>
      </c>
      <c r="D32" s="231" t="s">
        <v>214</v>
      </c>
      <c r="E32" s="232">
        <v>12.48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204</v>
      </c>
      <c r="S32" s="234" t="s">
        <v>173</v>
      </c>
      <c r="T32" s="235" t="s">
        <v>161</v>
      </c>
      <c r="U32" s="220">
        <v>0.13</v>
      </c>
      <c r="V32" s="220">
        <f>ROUND(E32*U32,2)</f>
        <v>1.62</v>
      </c>
      <c r="W32" s="220"/>
      <c r="X32" s="220" t="s">
        <v>162</v>
      </c>
      <c r="Y32" s="220" t="s">
        <v>163</v>
      </c>
      <c r="Z32" s="210"/>
      <c r="AA32" s="210"/>
      <c r="AB32" s="210"/>
      <c r="AC32" s="210"/>
      <c r="AD32" s="210"/>
      <c r="AE32" s="210"/>
      <c r="AF32" s="210"/>
      <c r="AG32" s="210" t="s">
        <v>164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2" x14ac:dyDescent="0.2">
      <c r="A33" s="217"/>
      <c r="B33" s="218"/>
      <c r="C33" s="259" t="s">
        <v>220</v>
      </c>
      <c r="D33" s="258"/>
      <c r="E33" s="258"/>
      <c r="F33" s="258"/>
      <c r="G33" s="258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3" t="str">
        <f>C33</f>
        <v>s případným nutným přemístěním hromad nebo dočasných skládek na místo potřeby ze vzdálenosti do 30 m, v rovině nebo ve svahu do 1 : 5,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0" t="s">
        <v>671</v>
      </c>
      <c r="D34" s="252"/>
      <c r="E34" s="253">
        <v>12.48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9">
        <v>10</v>
      </c>
      <c r="B35" s="230" t="s">
        <v>222</v>
      </c>
      <c r="C35" s="247" t="s">
        <v>223</v>
      </c>
      <c r="D35" s="231" t="s">
        <v>224</v>
      </c>
      <c r="E35" s="232">
        <v>0.624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1E-3</v>
      </c>
      <c r="O35" s="232">
        <f>ROUND(E35*N35,2)</f>
        <v>0</v>
      </c>
      <c r="P35" s="232">
        <v>0</v>
      </c>
      <c r="Q35" s="232">
        <f>ROUND(E35*P35,2)</f>
        <v>0</v>
      </c>
      <c r="R35" s="234" t="s">
        <v>225</v>
      </c>
      <c r="S35" s="234" t="s">
        <v>173</v>
      </c>
      <c r="T35" s="235" t="s">
        <v>161</v>
      </c>
      <c r="U35" s="220">
        <v>0</v>
      </c>
      <c r="V35" s="220">
        <f>ROUND(E35*U35,2)</f>
        <v>0</v>
      </c>
      <c r="W35" s="220"/>
      <c r="X35" s="220" t="s">
        <v>226</v>
      </c>
      <c r="Y35" s="220" t="s">
        <v>163</v>
      </c>
      <c r="Z35" s="210"/>
      <c r="AA35" s="210"/>
      <c r="AB35" s="210"/>
      <c r="AC35" s="210"/>
      <c r="AD35" s="210"/>
      <c r="AE35" s="210"/>
      <c r="AF35" s="210"/>
      <c r="AG35" s="210" t="s">
        <v>227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0" t="s">
        <v>664</v>
      </c>
      <c r="D36" s="252"/>
      <c r="E36" s="253">
        <v>0.62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2" t="s">
        <v>155</v>
      </c>
      <c r="B37" s="223" t="s">
        <v>102</v>
      </c>
      <c r="C37" s="245" t="s">
        <v>103</v>
      </c>
      <c r="D37" s="224"/>
      <c r="E37" s="225"/>
      <c r="F37" s="226"/>
      <c r="G37" s="226">
        <f>SUMIF(AG38:AG40,"&lt;&gt;NOR",G38:G40)</f>
        <v>0</v>
      </c>
      <c r="H37" s="226"/>
      <c r="I37" s="226">
        <f>SUM(I38:I40)</f>
        <v>0</v>
      </c>
      <c r="J37" s="226"/>
      <c r="K37" s="226">
        <f>SUM(K38:K40)</f>
        <v>0</v>
      </c>
      <c r="L37" s="226"/>
      <c r="M37" s="226">
        <f>SUM(M38:M40)</f>
        <v>0</v>
      </c>
      <c r="N37" s="225"/>
      <c r="O37" s="225">
        <f>SUM(O38:O40)</f>
        <v>0</v>
      </c>
      <c r="P37" s="225"/>
      <c r="Q37" s="225">
        <f>SUM(Q38:Q40)</f>
        <v>0</v>
      </c>
      <c r="R37" s="226"/>
      <c r="S37" s="226"/>
      <c r="T37" s="227"/>
      <c r="U37" s="221"/>
      <c r="V37" s="221">
        <f>SUM(V38:V40)</f>
        <v>8</v>
      </c>
      <c r="W37" s="221"/>
      <c r="X37" s="221"/>
      <c r="Y37" s="221"/>
      <c r="AG37" t="s">
        <v>156</v>
      </c>
    </row>
    <row r="38" spans="1:60" outlineLevel="1" x14ac:dyDescent="0.2">
      <c r="A38" s="236">
        <v>11</v>
      </c>
      <c r="B38" s="237" t="s">
        <v>672</v>
      </c>
      <c r="C38" s="246" t="s">
        <v>673</v>
      </c>
      <c r="D38" s="238" t="s">
        <v>674</v>
      </c>
      <c r="E38" s="239">
        <v>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160</v>
      </c>
      <c r="T38" s="242" t="s">
        <v>161</v>
      </c>
      <c r="U38" s="220">
        <v>0</v>
      </c>
      <c r="V38" s="220">
        <f>ROUND(E38*U38,2)</f>
        <v>0</v>
      </c>
      <c r="W38" s="220"/>
      <c r="X38" s="220" t="s">
        <v>162</v>
      </c>
      <c r="Y38" s="220" t="s">
        <v>163</v>
      </c>
      <c r="Z38" s="210"/>
      <c r="AA38" s="210"/>
      <c r="AB38" s="210"/>
      <c r="AC38" s="210"/>
      <c r="AD38" s="210"/>
      <c r="AE38" s="210"/>
      <c r="AF38" s="210"/>
      <c r="AG38" s="210" t="s">
        <v>164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9">
        <v>12</v>
      </c>
      <c r="B39" s="230" t="s">
        <v>597</v>
      </c>
      <c r="C39" s="247" t="s">
        <v>598</v>
      </c>
      <c r="D39" s="231" t="s">
        <v>599</v>
      </c>
      <c r="E39" s="232">
        <v>8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 t="s">
        <v>600</v>
      </c>
      <c r="S39" s="234" t="s">
        <v>173</v>
      </c>
      <c r="T39" s="235" t="s">
        <v>161</v>
      </c>
      <c r="U39" s="220">
        <v>1</v>
      </c>
      <c r="V39" s="220">
        <f>ROUND(E39*U39,2)</f>
        <v>8</v>
      </c>
      <c r="W39" s="220"/>
      <c r="X39" s="220" t="s">
        <v>601</v>
      </c>
      <c r="Y39" s="220" t="s">
        <v>163</v>
      </c>
      <c r="Z39" s="210"/>
      <c r="AA39" s="210"/>
      <c r="AB39" s="210"/>
      <c r="AC39" s="210"/>
      <c r="AD39" s="210"/>
      <c r="AE39" s="210"/>
      <c r="AF39" s="210"/>
      <c r="AG39" s="210" t="s">
        <v>602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0" t="s">
        <v>603</v>
      </c>
      <c r="D40" s="252"/>
      <c r="E40" s="253">
        <v>8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2" t="s">
        <v>155</v>
      </c>
      <c r="B41" s="223" t="s">
        <v>106</v>
      </c>
      <c r="C41" s="245" t="s">
        <v>107</v>
      </c>
      <c r="D41" s="224"/>
      <c r="E41" s="225"/>
      <c r="F41" s="226"/>
      <c r="G41" s="226">
        <f>SUMIF(AG42:AG51,"&lt;&gt;NOR",G42:G51)</f>
        <v>0</v>
      </c>
      <c r="H41" s="226"/>
      <c r="I41" s="226">
        <f>SUM(I42:I51)</f>
        <v>0</v>
      </c>
      <c r="J41" s="226"/>
      <c r="K41" s="226">
        <f>SUM(K42:K51)</f>
        <v>0</v>
      </c>
      <c r="L41" s="226"/>
      <c r="M41" s="226">
        <f>SUM(M42:M51)</f>
        <v>0</v>
      </c>
      <c r="N41" s="225"/>
      <c r="O41" s="225">
        <f>SUM(O42:O51)</f>
        <v>0.03</v>
      </c>
      <c r="P41" s="225"/>
      <c r="Q41" s="225">
        <f>SUM(Q42:Q51)</f>
        <v>21.880000000000003</v>
      </c>
      <c r="R41" s="226"/>
      <c r="S41" s="226"/>
      <c r="T41" s="227"/>
      <c r="U41" s="221"/>
      <c r="V41" s="221">
        <f>SUM(V42:V51)</f>
        <v>19.75</v>
      </c>
      <c r="W41" s="221"/>
      <c r="X41" s="221"/>
      <c r="Y41" s="221"/>
      <c r="AG41" t="s">
        <v>156</v>
      </c>
    </row>
    <row r="42" spans="1:60" outlineLevel="1" x14ac:dyDescent="0.2">
      <c r="A42" s="229">
        <v>13</v>
      </c>
      <c r="B42" s="230" t="s">
        <v>675</v>
      </c>
      <c r="C42" s="247" t="s">
        <v>676</v>
      </c>
      <c r="D42" s="231" t="s">
        <v>287</v>
      </c>
      <c r="E42" s="232">
        <v>83.2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3.8000000000000002E-4</v>
      </c>
      <c r="O42" s="232">
        <f>ROUND(E42*N42,2)</f>
        <v>0.03</v>
      </c>
      <c r="P42" s="232">
        <v>1.2999999999999999E-2</v>
      </c>
      <c r="Q42" s="232">
        <f>ROUND(E42*P42,2)</f>
        <v>1.08</v>
      </c>
      <c r="R42" s="234" t="s">
        <v>250</v>
      </c>
      <c r="S42" s="234" t="s">
        <v>173</v>
      </c>
      <c r="T42" s="235" t="s">
        <v>161</v>
      </c>
      <c r="U42" s="220">
        <v>0.107</v>
      </c>
      <c r="V42" s="220">
        <f>ROUND(E42*U42,2)</f>
        <v>8.9</v>
      </c>
      <c r="W42" s="220"/>
      <c r="X42" s="220" t="s">
        <v>162</v>
      </c>
      <c r="Y42" s="220" t="s">
        <v>163</v>
      </c>
      <c r="Z42" s="210"/>
      <c r="AA42" s="210"/>
      <c r="AB42" s="210"/>
      <c r="AC42" s="210"/>
      <c r="AD42" s="210"/>
      <c r="AE42" s="210"/>
      <c r="AF42" s="210"/>
      <c r="AG42" s="210" t="s">
        <v>164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9" t="s">
        <v>294</v>
      </c>
      <c r="D43" s="258"/>
      <c r="E43" s="258"/>
      <c r="F43" s="258"/>
      <c r="G43" s="258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0" t="s">
        <v>677</v>
      </c>
      <c r="D44" s="252"/>
      <c r="E44" s="253">
        <v>83.2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9">
        <v>14</v>
      </c>
      <c r="B45" s="230" t="s">
        <v>678</v>
      </c>
      <c r="C45" s="247" t="s">
        <v>679</v>
      </c>
      <c r="D45" s="231" t="s">
        <v>680</v>
      </c>
      <c r="E45" s="232">
        <v>20.8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1</v>
      </c>
      <c r="Q45" s="232">
        <f>ROUND(E45*P45,2)</f>
        <v>20.8</v>
      </c>
      <c r="R45" s="234"/>
      <c r="S45" s="234" t="s">
        <v>160</v>
      </c>
      <c r="T45" s="235" t="s">
        <v>161</v>
      </c>
      <c r="U45" s="220">
        <v>0</v>
      </c>
      <c r="V45" s="220">
        <f>ROUND(E45*U45,2)</f>
        <v>0</v>
      </c>
      <c r="W45" s="220"/>
      <c r="X45" s="220" t="s">
        <v>162</v>
      </c>
      <c r="Y45" s="220" t="s">
        <v>163</v>
      </c>
      <c r="Z45" s="210"/>
      <c r="AA45" s="210"/>
      <c r="AB45" s="210"/>
      <c r="AC45" s="210"/>
      <c r="AD45" s="210"/>
      <c r="AE45" s="210"/>
      <c r="AF45" s="210"/>
      <c r="AG45" s="210" t="s">
        <v>164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0" t="s">
        <v>681</v>
      </c>
      <c r="D46" s="252"/>
      <c r="E46" s="253">
        <v>20.8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6">
        <v>15</v>
      </c>
      <c r="B47" s="237" t="s">
        <v>252</v>
      </c>
      <c r="C47" s="246" t="s">
        <v>253</v>
      </c>
      <c r="D47" s="238" t="s">
        <v>249</v>
      </c>
      <c r="E47" s="239">
        <v>21.881599999999999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250</v>
      </c>
      <c r="S47" s="241" t="s">
        <v>173</v>
      </c>
      <c r="T47" s="242" t="s">
        <v>161</v>
      </c>
      <c r="U47" s="220">
        <v>0.49</v>
      </c>
      <c r="V47" s="220">
        <f>ROUND(E47*U47,2)</f>
        <v>10.72</v>
      </c>
      <c r="W47" s="220"/>
      <c r="X47" s="220" t="s">
        <v>162</v>
      </c>
      <c r="Y47" s="220" t="s">
        <v>163</v>
      </c>
      <c r="Z47" s="210"/>
      <c r="AA47" s="210"/>
      <c r="AB47" s="210"/>
      <c r="AC47" s="210"/>
      <c r="AD47" s="210"/>
      <c r="AE47" s="210"/>
      <c r="AF47" s="210"/>
      <c r="AG47" s="210" t="s">
        <v>244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16</v>
      </c>
      <c r="B48" s="237" t="s">
        <v>254</v>
      </c>
      <c r="C48" s="246" t="s">
        <v>255</v>
      </c>
      <c r="D48" s="238" t="s">
        <v>249</v>
      </c>
      <c r="E48" s="239">
        <v>437.63200000000001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250</v>
      </c>
      <c r="S48" s="241" t="s">
        <v>173</v>
      </c>
      <c r="T48" s="242" t="s">
        <v>161</v>
      </c>
      <c r="U48" s="220">
        <v>0</v>
      </c>
      <c r="V48" s="220">
        <f>ROUND(E48*U48,2)</f>
        <v>0</v>
      </c>
      <c r="W48" s="220"/>
      <c r="X48" s="220" t="s">
        <v>162</v>
      </c>
      <c r="Y48" s="220" t="s">
        <v>163</v>
      </c>
      <c r="Z48" s="210"/>
      <c r="AA48" s="210"/>
      <c r="AB48" s="210"/>
      <c r="AC48" s="210"/>
      <c r="AD48" s="210"/>
      <c r="AE48" s="210"/>
      <c r="AF48" s="210"/>
      <c r="AG48" s="210" t="s">
        <v>244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6">
        <v>17</v>
      </c>
      <c r="B49" s="237" t="s">
        <v>247</v>
      </c>
      <c r="C49" s="246" t="s">
        <v>663</v>
      </c>
      <c r="D49" s="238" t="s">
        <v>249</v>
      </c>
      <c r="E49" s="239">
        <v>21.881599999999999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250</v>
      </c>
      <c r="S49" s="241" t="s">
        <v>173</v>
      </c>
      <c r="T49" s="242" t="s">
        <v>161</v>
      </c>
      <c r="U49" s="220">
        <v>0</v>
      </c>
      <c r="V49" s="220">
        <f>ROUND(E49*U49,2)</f>
        <v>0</v>
      </c>
      <c r="W49" s="220"/>
      <c r="X49" s="220" t="s">
        <v>162</v>
      </c>
      <c r="Y49" s="220" t="s">
        <v>163</v>
      </c>
      <c r="Z49" s="210"/>
      <c r="AA49" s="210"/>
      <c r="AB49" s="210"/>
      <c r="AC49" s="210"/>
      <c r="AD49" s="210"/>
      <c r="AE49" s="210"/>
      <c r="AF49" s="210"/>
      <c r="AG49" s="210" t="s">
        <v>244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18</v>
      </c>
      <c r="B50" s="230" t="s">
        <v>258</v>
      </c>
      <c r="C50" s="247" t="s">
        <v>259</v>
      </c>
      <c r="D50" s="231" t="s">
        <v>249</v>
      </c>
      <c r="E50" s="232">
        <v>21.881599999999999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 t="s">
        <v>260</v>
      </c>
      <c r="S50" s="234" t="s">
        <v>173</v>
      </c>
      <c r="T50" s="235" t="s">
        <v>161</v>
      </c>
      <c r="U50" s="220">
        <v>6.0000000000000001E-3</v>
      </c>
      <c r="V50" s="220">
        <f>ROUND(E50*U50,2)</f>
        <v>0.13</v>
      </c>
      <c r="W50" s="220"/>
      <c r="X50" s="220" t="s">
        <v>162</v>
      </c>
      <c r="Y50" s="220" t="s">
        <v>163</v>
      </c>
      <c r="Z50" s="210"/>
      <c r="AA50" s="210"/>
      <c r="AB50" s="210"/>
      <c r="AC50" s="210"/>
      <c r="AD50" s="210"/>
      <c r="AE50" s="210"/>
      <c r="AF50" s="210"/>
      <c r="AG50" s="210" t="s">
        <v>244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9" t="s">
        <v>261</v>
      </c>
      <c r="D51" s="258"/>
      <c r="E51" s="258"/>
      <c r="F51" s="258"/>
      <c r="G51" s="25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4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141</v>
      </c>
    </row>
    <row r="53" spans="1:60" x14ac:dyDescent="0.2">
      <c r="A53" s="213"/>
      <c r="B53" s="214" t="s">
        <v>29</v>
      </c>
      <c r="C53" s="250"/>
      <c r="D53" s="215"/>
      <c r="E53" s="216"/>
      <c r="F53" s="216"/>
      <c r="G53" s="228">
        <f>G8+G37+G41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199</v>
      </c>
    </row>
    <row r="54" spans="1:60" x14ac:dyDescent="0.2">
      <c r="C54" s="251"/>
      <c r="D54" s="10"/>
      <c r="AG54" t="s">
        <v>200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oA4bnFbPZfxhTdslI6Y5Dkuh1EfcdvJeDhBH5yPjccS8A43hwglUsG6fEIY/Ekp9zf/Oky9fU/bb827+3yEuA==" saltValue="6QyImXz/gR3PFPwk9fPOeg==" spinCount="100000" sheet="1" formatRows="0"/>
  <mergeCells count="14">
    <mergeCell ref="C43:G43"/>
    <mergeCell ref="C51:G51"/>
    <mergeCell ref="C16:G16"/>
    <mergeCell ref="C18:G18"/>
    <mergeCell ref="C21:G21"/>
    <mergeCell ref="C26:G26"/>
    <mergeCell ref="C30:G30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2B4A-A7D0-4C75-8046-8E018C6F5A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71</v>
      </c>
      <c r="C4" s="202" t="s">
        <v>72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126</v>
      </c>
      <c r="C8" s="245" t="s">
        <v>127</v>
      </c>
      <c r="D8" s="224"/>
      <c r="E8" s="225"/>
      <c r="F8" s="226"/>
      <c r="G8" s="226">
        <f>SUMIF(AG9:AG11,"&lt;&gt;NOR",G9:G11)</f>
        <v>0</v>
      </c>
      <c r="H8" s="226"/>
      <c r="I8" s="226">
        <f>SUM(I9:I11)</f>
        <v>0</v>
      </c>
      <c r="J8" s="226"/>
      <c r="K8" s="226">
        <f>SUM(K9:K11)</f>
        <v>0</v>
      </c>
      <c r="L8" s="226"/>
      <c r="M8" s="226">
        <f>SUM(M9:M11)</f>
        <v>0</v>
      </c>
      <c r="N8" s="225"/>
      <c r="O8" s="225">
        <f>SUM(O9:O11)</f>
        <v>0</v>
      </c>
      <c r="P8" s="225"/>
      <c r="Q8" s="225">
        <f>SUM(Q9:Q11)</f>
        <v>0</v>
      </c>
      <c r="R8" s="226"/>
      <c r="S8" s="226"/>
      <c r="T8" s="227"/>
      <c r="U8" s="221"/>
      <c r="V8" s="221">
        <f>SUM(V9:V11)</f>
        <v>0</v>
      </c>
      <c r="W8" s="221"/>
      <c r="X8" s="221"/>
      <c r="Y8" s="221"/>
      <c r="AG8" t="s">
        <v>156</v>
      </c>
    </row>
    <row r="9" spans="1:60" outlineLevel="1" x14ac:dyDescent="0.2">
      <c r="A9" s="229">
        <v>1</v>
      </c>
      <c r="B9" s="230" t="s">
        <v>682</v>
      </c>
      <c r="C9" s="247" t="s">
        <v>683</v>
      </c>
      <c r="D9" s="231" t="s">
        <v>674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160</v>
      </c>
      <c r="T9" s="235" t="s">
        <v>161</v>
      </c>
      <c r="U9" s="220">
        <v>0</v>
      </c>
      <c r="V9" s="220">
        <f>ROUND(E9*U9,2)</f>
        <v>0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684</v>
      </c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65" t="s">
        <v>685</v>
      </c>
      <c r="D11" s="264"/>
      <c r="E11" s="264"/>
      <c r="F11" s="264"/>
      <c r="G11" s="26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3"/>
      <c r="B12" s="4"/>
      <c r="C12" s="24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15</v>
      </c>
      <c r="AF12">
        <v>21</v>
      </c>
      <c r="AG12" t="s">
        <v>141</v>
      </c>
    </row>
    <row r="13" spans="1:60" x14ac:dyDescent="0.2">
      <c r="A13" s="213"/>
      <c r="B13" s="214" t="s">
        <v>29</v>
      </c>
      <c r="C13" s="250"/>
      <c r="D13" s="215"/>
      <c r="E13" s="216"/>
      <c r="F13" s="216"/>
      <c r="G13" s="228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199</v>
      </c>
    </row>
    <row r="14" spans="1:60" x14ac:dyDescent="0.2">
      <c r="C14" s="251"/>
      <c r="D14" s="10"/>
      <c r="AG14" t="s">
        <v>200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QkKJPGVumVX5z3MqcOPzV/isCueoMBNJBjKgmMytRs0+A6gWQ/2W3D3xnlBwokjtHtuDqaQ43An0Staga6DLw==" saltValue="qBiPdsLftmBFRoo3NyTf7w==" spinCount="100000" sheet="1" formatRows="0"/>
  <mergeCells count="6"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C1EF-115F-439C-ABFD-CE5D612BA4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73</v>
      </c>
      <c r="C4" s="202" t="s">
        <v>74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122</v>
      </c>
      <c r="C8" s="245" t="s">
        <v>123</v>
      </c>
      <c r="D8" s="224"/>
      <c r="E8" s="225"/>
      <c r="F8" s="226"/>
      <c r="G8" s="226">
        <f>SUMIF(AG9:AG11,"&lt;&gt;NOR",G9:G11)</f>
        <v>0</v>
      </c>
      <c r="H8" s="226"/>
      <c r="I8" s="226">
        <f>SUM(I9:I11)</f>
        <v>0</v>
      </c>
      <c r="J8" s="226"/>
      <c r="K8" s="226">
        <f>SUM(K9:K11)</f>
        <v>0</v>
      </c>
      <c r="L8" s="226"/>
      <c r="M8" s="226">
        <f>SUM(M9:M11)</f>
        <v>0</v>
      </c>
      <c r="N8" s="225"/>
      <c r="O8" s="225">
        <f>SUM(O9:O11)</f>
        <v>0</v>
      </c>
      <c r="P8" s="225"/>
      <c r="Q8" s="225">
        <f>SUM(Q9:Q11)</f>
        <v>0</v>
      </c>
      <c r="R8" s="226"/>
      <c r="S8" s="226"/>
      <c r="T8" s="227"/>
      <c r="U8" s="221"/>
      <c r="V8" s="221">
        <f>SUM(V9:V11)</f>
        <v>0</v>
      </c>
      <c r="W8" s="221"/>
      <c r="X8" s="221"/>
      <c r="Y8" s="221"/>
      <c r="AG8" t="s">
        <v>156</v>
      </c>
    </row>
    <row r="9" spans="1:60" outlineLevel="1" x14ac:dyDescent="0.2">
      <c r="A9" s="229">
        <v>1</v>
      </c>
      <c r="B9" s="230" t="s">
        <v>686</v>
      </c>
      <c r="C9" s="247" t="s">
        <v>687</v>
      </c>
      <c r="D9" s="231" t="s">
        <v>674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160</v>
      </c>
      <c r="T9" s="235" t="s">
        <v>161</v>
      </c>
      <c r="U9" s="220">
        <v>0</v>
      </c>
      <c r="V9" s="220">
        <f>ROUND(E9*U9,2)</f>
        <v>0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684</v>
      </c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65" t="s">
        <v>685</v>
      </c>
      <c r="D11" s="264"/>
      <c r="E11" s="264"/>
      <c r="F11" s="264"/>
      <c r="G11" s="26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3"/>
      <c r="B12" s="4"/>
      <c r="C12" s="24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15</v>
      </c>
      <c r="AF12">
        <v>21</v>
      </c>
      <c r="AG12" t="s">
        <v>141</v>
      </c>
    </row>
    <row r="13" spans="1:60" x14ac:dyDescent="0.2">
      <c r="A13" s="213"/>
      <c r="B13" s="214" t="s">
        <v>29</v>
      </c>
      <c r="C13" s="250"/>
      <c r="D13" s="215"/>
      <c r="E13" s="216"/>
      <c r="F13" s="216"/>
      <c r="G13" s="228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199</v>
      </c>
    </row>
    <row r="14" spans="1:60" x14ac:dyDescent="0.2">
      <c r="C14" s="251"/>
      <c r="D14" s="10"/>
      <c r="AG14" t="s">
        <v>200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AKYCX/LyeuQ9LVkIXr6l6j4oQUOooLpQzYV4GVF+pgSu6UHgUUGf0CwOo+MWdwxKUq9f8+ZbvgQpttcNNuJXw==" saltValue="7mBkJFr4dv2wE2fOYa9vbg==" spinCount="100000" sheet="1" formatRows="0"/>
  <mergeCells count="6"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152B-A656-4064-9E7C-31DF5D3F01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8" t="s">
        <v>65</v>
      </c>
      <c r="C3" s="199" t="s">
        <v>75</v>
      </c>
      <c r="D3" s="197"/>
      <c r="E3" s="197"/>
      <c r="F3" s="197"/>
      <c r="G3" s="198"/>
      <c r="AC3" s="174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61</v>
      </c>
      <c r="C4" s="202" t="s">
        <v>76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  <c r="Y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155</v>
      </c>
      <c r="B8" s="223" t="s">
        <v>106</v>
      </c>
      <c r="C8" s="245" t="s">
        <v>107</v>
      </c>
      <c r="D8" s="224"/>
      <c r="E8" s="225"/>
      <c r="F8" s="226"/>
      <c r="G8" s="226">
        <f>SUMIF(AG9:AG47,"&lt;&gt;NOR",G9:G47)</f>
        <v>0</v>
      </c>
      <c r="H8" s="226"/>
      <c r="I8" s="226">
        <f>SUM(I9:I47)</f>
        <v>0</v>
      </c>
      <c r="J8" s="226"/>
      <c r="K8" s="226">
        <f>SUM(K9:K47)</f>
        <v>0</v>
      </c>
      <c r="L8" s="226"/>
      <c r="M8" s="226">
        <f>SUM(M9:M47)</f>
        <v>0</v>
      </c>
      <c r="N8" s="225"/>
      <c r="O8" s="225">
        <f>SUM(O9:O47)</f>
        <v>0.05</v>
      </c>
      <c r="P8" s="225"/>
      <c r="Q8" s="225">
        <f>SUM(Q9:Q47)</f>
        <v>136.98999999999998</v>
      </c>
      <c r="R8" s="226"/>
      <c r="S8" s="226"/>
      <c r="T8" s="227"/>
      <c r="U8" s="221"/>
      <c r="V8" s="221">
        <f>SUM(V9:V47)</f>
        <v>560.30000000000007</v>
      </c>
      <c r="W8" s="221"/>
      <c r="X8" s="221"/>
      <c r="Y8" s="221"/>
      <c r="AG8" t="s">
        <v>156</v>
      </c>
    </row>
    <row r="9" spans="1:60" ht="22.5" outlineLevel="1" x14ac:dyDescent="0.2">
      <c r="A9" s="229">
        <v>1</v>
      </c>
      <c r="B9" s="230" t="s">
        <v>233</v>
      </c>
      <c r="C9" s="247" t="s">
        <v>234</v>
      </c>
      <c r="D9" s="231" t="s">
        <v>214</v>
      </c>
      <c r="E9" s="232">
        <v>79.42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0.22500000000000001</v>
      </c>
      <c r="Q9" s="232">
        <f>ROUND(E9*P9,2)</f>
        <v>17.87</v>
      </c>
      <c r="R9" s="234" t="s">
        <v>231</v>
      </c>
      <c r="S9" s="234" t="s">
        <v>173</v>
      </c>
      <c r="T9" s="235" t="s">
        <v>161</v>
      </c>
      <c r="U9" s="220">
        <v>0.14199999999999999</v>
      </c>
      <c r="V9" s="220">
        <f>ROUND(E9*U9,2)</f>
        <v>11.28</v>
      </c>
      <c r="W9" s="220"/>
      <c r="X9" s="220" t="s">
        <v>162</v>
      </c>
      <c r="Y9" s="220" t="s">
        <v>163</v>
      </c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232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688</v>
      </c>
      <c r="D11" s="252"/>
      <c r="E11" s="253">
        <v>21.35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0" t="s">
        <v>689</v>
      </c>
      <c r="D12" s="252"/>
      <c r="E12" s="253">
        <v>29.75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0" t="s">
        <v>690</v>
      </c>
      <c r="D13" s="252"/>
      <c r="E13" s="253">
        <v>13.77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0" t="s">
        <v>691</v>
      </c>
      <c r="D14" s="252"/>
      <c r="E14" s="253">
        <v>14.55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2</v>
      </c>
      <c r="B15" s="230" t="s">
        <v>262</v>
      </c>
      <c r="C15" s="247" t="s">
        <v>263</v>
      </c>
      <c r="D15" s="231" t="s">
        <v>203</v>
      </c>
      <c r="E15" s="232">
        <v>22.648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2</v>
      </c>
      <c r="Q15" s="232">
        <f>ROUND(E15*P15,2)</f>
        <v>45.3</v>
      </c>
      <c r="R15" s="234" t="s">
        <v>250</v>
      </c>
      <c r="S15" s="234" t="s">
        <v>173</v>
      </c>
      <c r="T15" s="235" t="s">
        <v>161</v>
      </c>
      <c r="U15" s="220">
        <v>6.4359999999999999</v>
      </c>
      <c r="V15" s="220">
        <f>ROUND(E15*U15,2)</f>
        <v>145.76</v>
      </c>
      <c r="W15" s="220"/>
      <c r="X15" s="220" t="s">
        <v>162</v>
      </c>
      <c r="Y15" s="220" t="s">
        <v>163</v>
      </c>
      <c r="Z15" s="210"/>
      <c r="AA15" s="210"/>
      <c r="AB15" s="210"/>
      <c r="AC15" s="210"/>
      <c r="AD15" s="210"/>
      <c r="AE15" s="210"/>
      <c r="AF15" s="210"/>
      <c r="AG15" s="210" t="s">
        <v>164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9" t="s">
        <v>264</v>
      </c>
      <c r="D16" s="258"/>
      <c r="E16" s="258"/>
      <c r="F16" s="258"/>
      <c r="G16" s="25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0" t="s">
        <v>692</v>
      </c>
      <c r="D17" s="252"/>
      <c r="E17" s="253">
        <v>7.13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0" t="s">
        <v>693</v>
      </c>
      <c r="D18" s="252"/>
      <c r="E18" s="253">
        <v>15.51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29">
        <v>3</v>
      </c>
      <c r="B19" s="230" t="s">
        <v>274</v>
      </c>
      <c r="C19" s="247" t="s">
        <v>275</v>
      </c>
      <c r="D19" s="231" t="s">
        <v>203</v>
      </c>
      <c r="E19" s="232">
        <v>32.869999999999997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1.1000000000000001E-3</v>
      </c>
      <c r="O19" s="232">
        <f>ROUND(E19*N19,2)</f>
        <v>0.04</v>
      </c>
      <c r="P19" s="232">
        <v>1.175</v>
      </c>
      <c r="Q19" s="232">
        <f>ROUND(E19*P19,2)</f>
        <v>38.619999999999997</v>
      </c>
      <c r="R19" s="234" t="s">
        <v>250</v>
      </c>
      <c r="S19" s="234" t="s">
        <v>173</v>
      </c>
      <c r="T19" s="235" t="s">
        <v>161</v>
      </c>
      <c r="U19" s="220">
        <v>1.2829999999999999</v>
      </c>
      <c r="V19" s="220">
        <f>ROUND(E19*U19,2)</f>
        <v>42.17</v>
      </c>
      <c r="W19" s="220"/>
      <c r="X19" s="220" t="s">
        <v>162</v>
      </c>
      <c r="Y19" s="220" t="s">
        <v>163</v>
      </c>
      <c r="Z19" s="210"/>
      <c r="AA19" s="210"/>
      <c r="AB19" s="210"/>
      <c r="AC19" s="210"/>
      <c r="AD19" s="210"/>
      <c r="AE19" s="210"/>
      <c r="AF19" s="210"/>
      <c r="AG19" s="210" t="s">
        <v>164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59" t="s">
        <v>276</v>
      </c>
      <c r="D20" s="258"/>
      <c r="E20" s="258"/>
      <c r="F20" s="258"/>
      <c r="G20" s="25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3" t="str">
        <f>C20</f>
        <v>nebo vybourání otvorů průřezové plochy přes 4 m2 ve zdivu nadzákladovém, včetně pomocného lešení o výšce podlahy do 1900 mm a pro zatížení do 1,5 kPa  (150 kg/m2)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0" t="s">
        <v>694</v>
      </c>
      <c r="D21" s="252"/>
      <c r="E21" s="253">
        <v>32.869999999999997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4</v>
      </c>
      <c r="B22" s="230" t="s">
        <v>695</v>
      </c>
      <c r="C22" s="247" t="s">
        <v>696</v>
      </c>
      <c r="D22" s="231" t="s">
        <v>203</v>
      </c>
      <c r="E22" s="232">
        <v>1.26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7.7099999999999998E-3</v>
      </c>
      <c r="O22" s="232">
        <f>ROUND(E22*N22,2)</f>
        <v>0.01</v>
      </c>
      <c r="P22" s="232">
        <v>2.4</v>
      </c>
      <c r="Q22" s="232">
        <f>ROUND(E22*P22,2)</f>
        <v>3.02</v>
      </c>
      <c r="R22" s="234" t="s">
        <v>250</v>
      </c>
      <c r="S22" s="234" t="s">
        <v>173</v>
      </c>
      <c r="T22" s="235" t="s">
        <v>161</v>
      </c>
      <c r="U22" s="220">
        <v>14.752000000000001</v>
      </c>
      <c r="V22" s="220">
        <f>ROUND(E22*U22,2)</f>
        <v>18.59</v>
      </c>
      <c r="W22" s="220"/>
      <c r="X22" s="220" t="s">
        <v>162</v>
      </c>
      <c r="Y22" s="220" t="s">
        <v>163</v>
      </c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9" t="s">
        <v>697</v>
      </c>
      <c r="D23" s="258"/>
      <c r="E23" s="258"/>
      <c r="F23" s="258"/>
      <c r="G23" s="25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3" t="str">
        <f>C23</f>
        <v xml:space="preserve"> bez přerušení výztuže, včetně pomocného lešení o výšce podlahy do 1900 mm a pro zatížení do 1,5 kPa  (150 kg/m2),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0" t="s">
        <v>698</v>
      </c>
      <c r="D24" s="252"/>
      <c r="E24" s="253">
        <v>1.26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5</v>
      </c>
      <c r="B25" s="230" t="s">
        <v>699</v>
      </c>
      <c r="C25" s="247" t="s">
        <v>700</v>
      </c>
      <c r="D25" s="231" t="s">
        <v>203</v>
      </c>
      <c r="E25" s="232">
        <v>14.43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2.2000000000000002</v>
      </c>
      <c r="Q25" s="232">
        <f>ROUND(E25*P25,2)</f>
        <v>31.75</v>
      </c>
      <c r="R25" s="234" t="s">
        <v>250</v>
      </c>
      <c r="S25" s="234" t="s">
        <v>173</v>
      </c>
      <c r="T25" s="235" t="s">
        <v>161</v>
      </c>
      <c r="U25" s="220">
        <v>5.867</v>
      </c>
      <c r="V25" s="220">
        <f>ROUND(E25*U25,2)</f>
        <v>84.66</v>
      </c>
      <c r="W25" s="220"/>
      <c r="X25" s="220" t="s">
        <v>162</v>
      </c>
      <c r="Y25" s="220" t="s">
        <v>163</v>
      </c>
      <c r="Z25" s="210"/>
      <c r="AA25" s="210"/>
      <c r="AB25" s="210"/>
      <c r="AC25" s="210"/>
      <c r="AD25" s="210"/>
      <c r="AE25" s="210"/>
      <c r="AF25" s="210"/>
      <c r="AG25" s="210" t="s">
        <v>164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0" t="s">
        <v>701</v>
      </c>
      <c r="D26" s="252"/>
      <c r="E26" s="253">
        <v>14.43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29">
        <v>6</v>
      </c>
      <c r="B27" s="230" t="s">
        <v>702</v>
      </c>
      <c r="C27" s="247" t="s">
        <v>703</v>
      </c>
      <c r="D27" s="231" t="s">
        <v>203</v>
      </c>
      <c r="E27" s="232">
        <v>14.43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250</v>
      </c>
      <c r="S27" s="234" t="s">
        <v>173</v>
      </c>
      <c r="T27" s="235" t="s">
        <v>161</v>
      </c>
      <c r="U27" s="220">
        <v>4.0289999999999999</v>
      </c>
      <c r="V27" s="220">
        <f>ROUND(E27*U27,2)</f>
        <v>58.14</v>
      </c>
      <c r="W27" s="220"/>
      <c r="X27" s="220" t="s">
        <v>162</v>
      </c>
      <c r="Y27" s="220" t="s">
        <v>163</v>
      </c>
      <c r="Z27" s="210"/>
      <c r="AA27" s="210"/>
      <c r="AB27" s="210"/>
      <c r="AC27" s="210"/>
      <c r="AD27" s="210"/>
      <c r="AE27" s="210"/>
      <c r="AF27" s="210"/>
      <c r="AG27" s="210" t="s">
        <v>164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0" t="s">
        <v>701</v>
      </c>
      <c r="D28" s="252"/>
      <c r="E28" s="253">
        <v>14.43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7</v>
      </c>
      <c r="B29" s="230" t="s">
        <v>409</v>
      </c>
      <c r="C29" s="247" t="s">
        <v>410</v>
      </c>
      <c r="D29" s="231" t="s">
        <v>411</v>
      </c>
      <c r="E29" s="232">
        <v>2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250</v>
      </c>
      <c r="S29" s="234" t="s">
        <v>173</v>
      </c>
      <c r="T29" s="235" t="s">
        <v>161</v>
      </c>
      <c r="U29" s="220">
        <v>0.05</v>
      </c>
      <c r="V29" s="220">
        <f>ROUND(E29*U29,2)</f>
        <v>0.1</v>
      </c>
      <c r="W29" s="220"/>
      <c r="X29" s="220" t="s">
        <v>162</v>
      </c>
      <c r="Y29" s="220" t="s">
        <v>163</v>
      </c>
      <c r="Z29" s="210"/>
      <c r="AA29" s="210"/>
      <c r="AB29" s="210"/>
      <c r="AC29" s="210"/>
      <c r="AD29" s="210"/>
      <c r="AE29" s="210"/>
      <c r="AF29" s="210"/>
      <c r="AG29" s="210" t="s">
        <v>164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9" t="s">
        <v>412</v>
      </c>
      <c r="D30" s="258"/>
      <c r="E30" s="258"/>
      <c r="F30" s="258"/>
      <c r="G30" s="25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65</v>
      </c>
      <c r="D31" s="252"/>
      <c r="E31" s="253">
        <v>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9">
        <v>8</v>
      </c>
      <c r="B32" s="230" t="s">
        <v>418</v>
      </c>
      <c r="C32" s="247" t="s">
        <v>419</v>
      </c>
      <c r="D32" s="231" t="s">
        <v>214</v>
      </c>
      <c r="E32" s="232">
        <v>0.54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2.1900000000000001E-3</v>
      </c>
      <c r="O32" s="232">
        <f>ROUND(E32*N32,2)</f>
        <v>0</v>
      </c>
      <c r="P32" s="232">
        <v>7.4999999999999997E-2</v>
      </c>
      <c r="Q32" s="232">
        <f>ROUND(E32*P32,2)</f>
        <v>0.04</v>
      </c>
      <c r="R32" s="234" t="s">
        <v>250</v>
      </c>
      <c r="S32" s="234" t="s">
        <v>173</v>
      </c>
      <c r="T32" s="235" t="s">
        <v>161</v>
      </c>
      <c r="U32" s="220">
        <v>0.95499999999999996</v>
      </c>
      <c r="V32" s="220">
        <f>ROUND(E32*U32,2)</f>
        <v>0.52</v>
      </c>
      <c r="W32" s="220"/>
      <c r="X32" s="220" t="s">
        <v>162</v>
      </c>
      <c r="Y32" s="220" t="s">
        <v>163</v>
      </c>
      <c r="Z32" s="210"/>
      <c r="AA32" s="210"/>
      <c r="AB32" s="210"/>
      <c r="AC32" s="210"/>
      <c r="AD32" s="210"/>
      <c r="AE32" s="210"/>
      <c r="AF32" s="210"/>
      <c r="AG32" s="210" t="s">
        <v>164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9" t="s">
        <v>294</v>
      </c>
      <c r="D33" s="258"/>
      <c r="E33" s="258"/>
      <c r="F33" s="258"/>
      <c r="G33" s="258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0" t="s">
        <v>704</v>
      </c>
      <c r="D34" s="252"/>
      <c r="E34" s="253">
        <v>0.54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9">
        <v>9</v>
      </c>
      <c r="B35" s="230" t="s">
        <v>705</v>
      </c>
      <c r="C35" s="247" t="s">
        <v>706</v>
      </c>
      <c r="D35" s="231" t="s">
        <v>214</v>
      </c>
      <c r="E35" s="232">
        <v>5.875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5.5999999999999995E-4</v>
      </c>
      <c r="O35" s="232">
        <f>ROUND(E35*N35,2)</f>
        <v>0</v>
      </c>
      <c r="P35" s="232">
        <v>6.6000000000000003E-2</v>
      </c>
      <c r="Q35" s="232">
        <f>ROUND(E35*P35,2)</f>
        <v>0.39</v>
      </c>
      <c r="R35" s="234" t="s">
        <v>250</v>
      </c>
      <c r="S35" s="234" t="s">
        <v>173</v>
      </c>
      <c r="T35" s="235" t="s">
        <v>161</v>
      </c>
      <c r="U35" s="220">
        <v>0.34699999999999998</v>
      </c>
      <c r="V35" s="220">
        <f>ROUND(E35*U35,2)</f>
        <v>2.04</v>
      </c>
      <c r="W35" s="220"/>
      <c r="X35" s="220" t="s">
        <v>162</v>
      </c>
      <c r="Y35" s="220" t="s">
        <v>163</v>
      </c>
      <c r="Z35" s="210"/>
      <c r="AA35" s="210"/>
      <c r="AB35" s="210"/>
      <c r="AC35" s="210"/>
      <c r="AD35" s="210"/>
      <c r="AE35" s="210"/>
      <c r="AF35" s="210"/>
      <c r="AG35" s="210" t="s">
        <v>164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0" t="s">
        <v>707</v>
      </c>
      <c r="D36" s="252"/>
      <c r="E36" s="253">
        <v>5.88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6">
        <v>10</v>
      </c>
      <c r="B37" s="237" t="s">
        <v>473</v>
      </c>
      <c r="C37" s="246" t="s">
        <v>708</v>
      </c>
      <c r="D37" s="238" t="s">
        <v>249</v>
      </c>
      <c r="E37" s="239">
        <v>7.4999999999999997E-2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250</v>
      </c>
      <c r="S37" s="241" t="s">
        <v>173</v>
      </c>
      <c r="T37" s="242" t="s">
        <v>161</v>
      </c>
      <c r="U37" s="220">
        <v>0</v>
      </c>
      <c r="V37" s="220">
        <f>ROUND(E37*U37,2)</f>
        <v>0</v>
      </c>
      <c r="W37" s="220"/>
      <c r="X37" s="220" t="s">
        <v>162</v>
      </c>
      <c r="Y37" s="220" t="s">
        <v>163</v>
      </c>
      <c r="Z37" s="210"/>
      <c r="AA37" s="210"/>
      <c r="AB37" s="210"/>
      <c r="AC37" s="210"/>
      <c r="AD37" s="210"/>
      <c r="AE37" s="210"/>
      <c r="AF37" s="210"/>
      <c r="AG37" s="210" t="s">
        <v>244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29">
        <v>11</v>
      </c>
      <c r="B38" s="230" t="s">
        <v>247</v>
      </c>
      <c r="C38" s="247" t="s">
        <v>663</v>
      </c>
      <c r="D38" s="231" t="s">
        <v>249</v>
      </c>
      <c r="E38" s="232">
        <v>17.869499999999999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250</v>
      </c>
      <c r="S38" s="234" t="s">
        <v>173</v>
      </c>
      <c r="T38" s="235" t="s">
        <v>161</v>
      </c>
      <c r="U38" s="220">
        <v>0</v>
      </c>
      <c r="V38" s="220">
        <f>ROUND(E38*U38,2)</f>
        <v>0</v>
      </c>
      <c r="W38" s="220"/>
      <c r="X38" s="220" t="s">
        <v>162</v>
      </c>
      <c r="Y38" s="220" t="s">
        <v>163</v>
      </c>
      <c r="Z38" s="210"/>
      <c r="AA38" s="210"/>
      <c r="AB38" s="210"/>
      <c r="AC38" s="210"/>
      <c r="AD38" s="210"/>
      <c r="AE38" s="210"/>
      <c r="AF38" s="210"/>
      <c r="AG38" s="210" t="s">
        <v>244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0" t="s">
        <v>709</v>
      </c>
      <c r="D39" s="252"/>
      <c r="E39" s="253">
        <v>17.87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29">
        <v>12</v>
      </c>
      <c r="B40" s="230" t="s">
        <v>476</v>
      </c>
      <c r="C40" s="247" t="s">
        <v>710</v>
      </c>
      <c r="D40" s="231" t="s">
        <v>249</v>
      </c>
      <c r="E40" s="232">
        <v>80.066000000000003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250</v>
      </c>
      <c r="S40" s="234" t="s">
        <v>173</v>
      </c>
      <c r="T40" s="235" t="s">
        <v>161</v>
      </c>
      <c r="U40" s="220">
        <v>0</v>
      </c>
      <c r="V40" s="220">
        <f>ROUND(E40*U40,2)</f>
        <v>0</v>
      </c>
      <c r="W40" s="220"/>
      <c r="X40" s="220" t="s">
        <v>162</v>
      </c>
      <c r="Y40" s="220" t="s">
        <v>163</v>
      </c>
      <c r="Z40" s="210"/>
      <c r="AA40" s="210"/>
      <c r="AB40" s="210"/>
      <c r="AC40" s="210"/>
      <c r="AD40" s="210"/>
      <c r="AE40" s="210"/>
      <c r="AF40" s="210"/>
      <c r="AG40" s="210" t="s">
        <v>244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0" t="s">
        <v>711</v>
      </c>
      <c r="D41" s="252"/>
      <c r="E41" s="253">
        <v>80.069999999999993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6">
        <v>13</v>
      </c>
      <c r="B42" s="237" t="s">
        <v>479</v>
      </c>
      <c r="C42" s="246" t="s">
        <v>712</v>
      </c>
      <c r="D42" s="238" t="s">
        <v>249</v>
      </c>
      <c r="E42" s="239">
        <v>38.622250000000001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250</v>
      </c>
      <c r="S42" s="241" t="s">
        <v>173</v>
      </c>
      <c r="T42" s="242" t="s">
        <v>161</v>
      </c>
      <c r="U42" s="220">
        <v>0</v>
      </c>
      <c r="V42" s="220">
        <f>ROUND(E42*U42,2)</f>
        <v>0</v>
      </c>
      <c r="W42" s="220"/>
      <c r="X42" s="220" t="s">
        <v>162</v>
      </c>
      <c r="Y42" s="220" t="s">
        <v>163</v>
      </c>
      <c r="Z42" s="210"/>
      <c r="AA42" s="210"/>
      <c r="AB42" s="210"/>
      <c r="AC42" s="210"/>
      <c r="AD42" s="210"/>
      <c r="AE42" s="210"/>
      <c r="AF42" s="210"/>
      <c r="AG42" s="210" t="s">
        <v>244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6">
        <v>14</v>
      </c>
      <c r="B43" s="237" t="s">
        <v>252</v>
      </c>
      <c r="C43" s="246" t="s">
        <v>253</v>
      </c>
      <c r="D43" s="238" t="s">
        <v>249</v>
      </c>
      <c r="E43" s="239">
        <v>137.02600000000001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250</v>
      </c>
      <c r="S43" s="241" t="s">
        <v>173</v>
      </c>
      <c r="T43" s="242" t="s">
        <v>161</v>
      </c>
      <c r="U43" s="220">
        <v>0.49</v>
      </c>
      <c r="V43" s="220">
        <f>ROUND(E43*U43,2)</f>
        <v>67.14</v>
      </c>
      <c r="W43" s="220"/>
      <c r="X43" s="220" t="s">
        <v>162</v>
      </c>
      <c r="Y43" s="220" t="s">
        <v>163</v>
      </c>
      <c r="Z43" s="210"/>
      <c r="AA43" s="210"/>
      <c r="AB43" s="210"/>
      <c r="AC43" s="210"/>
      <c r="AD43" s="210"/>
      <c r="AE43" s="210"/>
      <c r="AF43" s="210"/>
      <c r="AG43" s="210" t="s">
        <v>244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15</v>
      </c>
      <c r="B44" s="237" t="s">
        <v>254</v>
      </c>
      <c r="C44" s="246" t="s">
        <v>255</v>
      </c>
      <c r="D44" s="238" t="s">
        <v>249</v>
      </c>
      <c r="E44" s="239">
        <v>2740.52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 t="s">
        <v>250</v>
      </c>
      <c r="S44" s="241" t="s">
        <v>173</v>
      </c>
      <c r="T44" s="242" t="s">
        <v>161</v>
      </c>
      <c r="U44" s="220">
        <v>0</v>
      </c>
      <c r="V44" s="220">
        <f>ROUND(E44*U44,2)</f>
        <v>0</v>
      </c>
      <c r="W44" s="220"/>
      <c r="X44" s="220" t="s">
        <v>162</v>
      </c>
      <c r="Y44" s="220" t="s">
        <v>163</v>
      </c>
      <c r="Z44" s="210"/>
      <c r="AA44" s="210"/>
      <c r="AB44" s="210"/>
      <c r="AC44" s="210"/>
      <c r="AD44" s="210"/>
      <c r="AE44" s="210"/>
      <c r="AF44" s="210"/>
      <c r="AG44" s="210" t="s">
        <v>244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16</v>
      </c>
      <c r="B45" s="237" t="s">
        <v>256</v>
      </c>
      <c r="C45" s="246" t="s">
        <v>257</v>
      </c>
      <c r="D45" s="238" t="s">
        <v>249</v>
      </c>
      <c r="E45" s="239">
        <v>137.02600000000001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250</v>
      </c>
      <c r="S45" s="241" t="s">
        <v>173</v>
      </c>
      <c r="T45" s="242" t="s">
        <v>161</v>
      </c>
      <c r="U45" s="220">
        <v>0.94199999999999995</v>
      </c>
      <c r="V45" s="220">
        <f>ROUND(E45*U45,2)</f>
        <v>129.08000000000001</v>
      </c>
      <c r="W45" s="220"/>
      <c r="X45" s="220" t="s">
        <v>162</v>
      </c>
      <c r="Y45" s="220" t="s">
        <v>163</v>
      </c>
      <c r="Z45" s="210"/>
      <c r="AA45" s="210"/>
      <c r="AB45" s="210"/>
      <c r="AC45" s="210"/>
      <c r="AD45" s="210"/>
      <c r="AE45" s="210"/>
      <c r="AF45" s="210"/>
      <c r="AG45" s="210" t="s">
        <v>244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17</v>
      </c>
      <c r="B46" s="230" t="s">
        <v>258</v>
      </c>
      <c r="C46" s="247" t="s">
        <v>259</v>
      </c>
      <c r="D46" s="231" t="s">
        <v>249</v>
      </c>
      <c r="E46" s="232">
        <v>137.02600000000001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 t="s">
        <v>260</v>
      </c>
      <c r="S46" s="234" t="s">
        <v>173</v>
      </c>
      <c r="T46" s="235" t="s">
        <v>161</v>
      </c>
      <c r="U46" s="220">
        <v>6.0000000000000001E-3</v>
      </c>
      <c r="V46" s="220">
        <f>ROUND(E46*U46,2)</f>
        <v>0.82</v>
      </c>
      <c r="W46" s="220"/>
      <c r="X46" s="220" t="s">
        <v>162</v>
      </c>
      <c r="Y46" s="220" t="s">
        <v>163</v>
      </c>
      <c r="Z46" s="210"/>
      <c r="AA46" s="210"/>
      <c r="AB46" s="210"/>
      <c r="AC46" s="210"/>
      <c r="AD46" s="210"/>
      <c r="AE46" s="210"/>
      <c r="AF46" s="210"/>
      <c r="AG46" s="210" t="s">
        <v>244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9" t="s">
        <v>261</v>
      </c>
      <c r="D47" s="258"/>
      <c r="E47" s="258"/>
      <c r="F47" s="258"/>
      <c r="G47" s="25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2" t="s">
        <v>155</v>
      </c>
      <c r="B48" s="223" t="s">
        <v>112</v>
      </c>
      <c r="C48" s="245" t="s">
        <v>113</v>
      </c>
      <c r="D48" s="224"/>
      <c r="E48" s="225"/>
      <c r="F48" s="226"/>
      <c r="G48" s="226">
        <f>SUMIF(AG49:AG53,"&lt;&gt;NOR",G49:G53)</f>
        <v>0</v>
      </c>
      <c r="H48" s="226"/>
      <c r="I48" s="226">
        <f>SUM(I49:I53)</f>
        <v>0</v>
      </c>
      <c r="J48" s="226"/>
      <c r="K48" s="226">
        <f>SUM(K49:K53)</f>
        <v>0</v>
      </c>
      <c r="L48" s="226"/>
      <c r="M48" s="226">
        <f>SUM(M49:M53)</f>
        <v>0</v>
      </c>
      <c r="N48" s="225"/>
      <c r="O48" s="225">
        <f>SUM(O49:O53)</f>
        <v>0</v>
      </c>
      <c r="P48" s="225"/>
      <c r="Q48" s="225">
        <f>SUM(Q49:Q53)</f>
        <v>12.69</v>
      </c>
      <c r="R48" s="226"/>
      <c r="S48" s="226"/>
      <c r="T48" s="227"/>
      <c r="U48" s="221"/>
      <c r="V48" s="221">
        <f>SUM(V49:V53)</f>
        <v>19.309999999999999</v>
      </c>
      <c r="W48" s="221"/>
      <c r="X48" s="221"/>
      <c r="Y48" s="221"/>
      <c r="AG48" t="s">
        <v>156</v>
      </c>
    </row>
    <row r="49" spans="1:60" outlineLevel="1" x14ac:dyDescent="0.2">
      <c r="A49" s="229">
        <v>18</v>
      </c>
      <c r="B49" s="230" t="s">
        <v>493</v>
      </c>
      <c r="C49" s="247" t="s">
        <v>713</v>
      </c>
      <c r="D49" s="231" t="s">
        <v>249</v>
      </c>
      <c r="E49" s="232">
        <v>12.69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250</v>
      </c>
      <c r="S49" s="234" t="s">
        <v>173</v>
      </c>
      <c r="T49" s="235" t="s">
        <v>161</v>
      </c>
      <c r="U49" s="220">
        <v>0</v>
      </c>
      <c r="V49" s="220">
        <f>ROUND(E49*U49,2)</f>
        <v>0</v>
      </c>
      <c r="W49" s="220"/>
      <c r="X49" s="220" t="s">
        <v>162</v>
      </c>
      <c r="Y49" s="220" t="s">
        <v>163</v>
      </c>
      <c r="Z49" s="210"/>
      <c r="AA49" s="210"/>
      <c r="AB49" s="210"/>
      <c r="AC49" s="210"/>
      <c r="AD49" s="210"/>
      <c r="AE49" s="210"/>
      <c r="AF49" s="210"/>
      <c r="AG49" s="210" t="s">
        <v>244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714</v>
      </c>
      <c r="D50" s="252"/>
      <c r="E50" s="253">
        <v>12.69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9">
        <v>19</v>
      </c>
      <c r="B51" s="230" t="s">
        <v>486</v>
      </c>
      <c r="C51" s="247" t="s">
        <v>487</v>
      </c>
      <c r="D51" s="231" t="s">
        <v>214</v>
      </c>
      <c r="E51" s="232">
        <v>135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9.4E-2</v>
      </c>
      <c r="Q51" s="232">
        <f>ROUND(E51*P51,2)</f>
        <v>12.69</v>
      </c>
      <c r="R51" s="234" t="s">
        <v>488</v>
      </c>
      <c r="S51" s="234" t="s">
        <v>173</v>
      </c>
      <c r="T51" s="235" t="s">
        <v>161</v>
      </c>
      <c r="U51" s="220">
        <v>0.14299999999999999</v>
      </c>
      <c r="V51" s="220">
        <f>ROUND(E51*U51,2)</f>
        <v>19.309999999999999</v>
      </c>
      <c r="W51" s="220"/>
      <c r="X51" s="220" t="s">
        <v>489</v>
      </c>
      <c r="Y51" s="220" t="s">
        <v>163</v>
      </c>
      <c r="Z51" s="210"/>
      <c r="AA51" s="210"/>
      <c r="AB51" s="210"/>
      <c r="AC51" s="210"/>
      <c r="AD51" s="210"/>
      <c r="AE51" s="210"/>
      <c r="AF51" s="210"/>
      <c r="AG51" s="210" t="s">
        <v>490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59" t="s">
        <v>491</v>
      </c>
      <c r="D52" s="258"/>
      <c r="E52" s="258"/>
      <c r="F52" s="258"/>
      <c r="G52" s="258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3" t="str">
        <f>C52</f>
        <v>odstranění násypu nebo nánosu na střechách sklonu do 10 stupňů, tloušťky násypu přes 30 do 50 mm, odstranění povlakové krytiny dvouvrstvé.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0" t="s">
        <v>715</v>
      </c>
      <c r="D53" s="252"/>
      <c r="E53" s="253">
        <v>135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2" t="s">
        <v>155</v>
      </c>
      <c r="B54" s="223" t="s">
        <v>116</v>
      </c>
      <c r="C54" s="245" t="s">
        <v>117</v>
      </c>
      <c r="D54" s="224"/>
      <c r="E54" s="225"/>
      <c r="F54" s="226"/>
      <c r="G54" s="226">
        <f>SUMIF(AG55:AG73,"&lt;&gt;NOR",G55:G73)</f>
        <v>0</v>
      </c>
      <c r="H54" s="226"/>
      <c r="I54" s="226">
        <f>SUM(I55:I73)</f>
        <v>0</v>
      </c>
      <c r="J54" s="226"/>
      <c r="K54" s="226">
        <f>SUM(K55:K73)</f>
        <v>0</v>
      </c>
      <c r="L54" s="226"/>
      <c r="M54" s="226">
        <f>SUM(M55:M73)</f>
        <v>0</v>
      </c>
      <c r="N54" s="225"/>
      <c r="O54" s="225">
        <f>SUM(O55:O73)</f>
        <v>0</v>
      </c>
      <c r="P54" s="225"/>
      <c r="Q54" s="225">
        <f>SUM(Q55:Q73)</f>
        <v>6.09</v>
      </c>
      <c r="R54" s="226"/>
      <c r="S54" s="226"/>
      <c r="T54" s="227"/>
      <c r="U54" s="221"/>
      <c r="V54" s="221">
        <f>SUM(V55:V73)</f>
        <v>69.36</v>
      </c>
      <c r="W54" s="221"/>
      <c r="X54" s="221"/>
      <c r="Y54" s="221"/>
      <c r="AG54" t="s">
        <v>156</v>
      </c>
    </row>
    <row r="55" spans="1:60" outlineLevel="1" x14ac:dyDescent="0.2">
      <c r="A55" s="229">
        <v>20</v>
      </c>
      <c r="B55" s="230" t="s">
        <v>716</v>
      </c>
      <c r="C55" s="247" t="s">
        <v>717</v>
      </c>
      <c r="D55" s="231" t="s">
        <v>214</v>
      </c>
      <c r="E55" s="232">
        <v>27.02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1.6000000000000001E-4</v>
      </c>
      <c r="O55" s="232">
        <f>ROUND(E55*N55,2)</f>
        <v>0</v>
      </c>
      <c r="P55" s="232">
        <v>1.4E-2</v>
      </c>
      <c r="Q55" s="232">
        <f>ROUND(E55*P55,2)</f>
        <v>0.38</v>
      </c>
      <c r="R55" s="234" t="s">
        <v>718</v>
      </c>
      <c r="S55" s="234" t="s">
        <v>173</v>
      </c>
      <c r="T55" s="235" t="s">
        <v>161</v>
      </c>
      <c r="U55" s="220">
        <v>0.15</v>
      </c>
      <c r="V55" s="220">
        <f>ROUND(E55*U55,2)</f>
        <v>4.05</v>
      </c>
      <c r="W55" s="220"/>
      <c r="X55" s="220" t="s">
        <v>162</v>
      </c>
      <c r="Y55" s="220" t="s">
        <v>163</v>
      </c>
      <c r="Z55" s="210"/>
      <c r="AA55" s="210"/>
      <c r="AB55" s="210"/>
      <c r="AC55" s="210"/>
      <c r="AD55" s="210"/>
      <c r="AE55" s="210"/>
      <c r="AF55" s="210"/>
      <c r="AG55" s="210" t="s">
        <v>517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719</v>
      </c>
      <c r="D56" s="252"/>
      <c r="E56" s="253">
        <v>27.02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9">
        <v>21</v>
      </c>
      <c r="B57" s="230" t="s">
        <v>720</v>
      </c>
      <c r="C57" s="247" t="s">
        <v>721</v>
      </c>
      <c r="D57" s="231" t="s">
        <v>287</v>
      </c>
      <c r="E57" s="232">
        <v>375.89499999999998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8.0000000000000002E-3</v>
      </c>
      <c r="Q57" s="232">
        <f>ROUND(E57*P57,2)</f>
        <v>3.01</v>
      </c>
      <c r="R57" s="234" t="s">
        <v>718</v>
      </c>
      <c r="S57" s="234" t="s">
        <v>173</v>
      </c>
      <c r="T57" s="235" t="s">
        <v>161</v>
      </c>
      <c r="U57" s="220">
        <v>0.10199999999999999</v>
      </c>
      <c r="V57" s="220">
        <f>ROUND(E57*U57,2)</f>
        <v>38.340000000000003</v>
      </c>
      <c r="W57" s="220"/>
      <c r="X57" s="220" t="s">
        <v>162</v>
      </c>
      <c r="Y57" s="220" t="s">
        <v>163</v>
      </c>
      <c r="Z57" s="210"/>
      <c r="AA57" s="210"/>
      <c r="AB57" s="210"/>
      <c r="AC57" s="210"/>
      <c r="AD57" s="210"/>
      <c r="AE57" s="210"/>
      <c r="AF57" s="210"/>
      <c r="AG57" s="210" t="s">
        <v>517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0" t="s">
        <v>722</v>
      </c>
      <c r="D58" s="252"/>
      <c r="E58" s="253">
        <v>17.5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0" t="s">
        <v>723</v>
      </c>
      <c r="D59" s="252"/>
      <c r="E59" s="253">
        <v>49.48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0" t="s">
        <v>724</v>
      </c>
      <c r="D60" s="252"/>
      <c r="E60" s="253">
        <v>35.619999999999997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0" t="s">
        <v>725</v>
      </c>
      <c r="D61" s="252"/>
      <c r="E61" s="253">
        <v>53.94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0" t="s">
        <v>726</v>
      </c>
      <c r="D62" s="252"/>
      <c r="E62" s="253">
        <v>56.92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0" t="s">
        <v>727</v>
      </c>
      <c r="D63" s="252"/>
      <c r="E63" s="253">
        <v>162.44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29">
        <v>22</v>
      </c>
      <c r="B64" s="230" t="s">
        <v>728</v>
      </c>
      <c r="C64" s="247" t="s">
        <v>729</v>
      </c>
      <c r="D64" s="231" t="s">
        <v>287</v>
      </c>
      <c r="E64" s="232">
        <v>47.5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1.4E-2</v>
      </c>
      <c r="Q64" s="232">
        <f>ROUND(E64*P64,2)</f>
        <v>0.67</v>
      </c>
      <c r="R64" s="234" t="s">
        <v>718</v>
      </c>
      <c r="S64" s="234" t="s">
        <v>173</v>
      </c>
      <c r="T64" s="235" t="s">
        <v>161</v>
      </c>
      <c r="U64" s="220">
        <v>0.128</v>
      </c>
      <c r="V64" s="220">
        <f>ROUND(E64*U64,2)</f>
        <v>6.08</v>
      </c>
      <c r="W64" s="220"/>
      <c r="X64" s="220" t="s">
        <v>162</v>
      </c>
      <c r="Y64" s="220" t="s">
        <v>163</v>
      </c>
      <c r="Z64" s="210"/>
      <c r="AA64" s="210"/>
      <c r="AB64" s="210"/>
      <c r="AC64" s="210"/>
      <c r="AD64" s="210"/>
      <c r="AE64" s="210"/>
      <c r="AF64" s="210"/>
      <c r="AG64" s="210" t="s">
        <v>517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0" t="s">
        <v>730</v>
      </c>
      <c r="D65" s="252"/>
      <c r="E65" s="253">
        <v>47.5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29">
        <v>23</v>
      </c>
      <c r="B66" s="230" t="s">
        <v>731</v>
      </c>
      <c r="C66" s="247" t="s">
        <v>732</v>
      </c>
      <c r="D66" s="231" t="s">
        <v>214</v>
      </c>
      <c r="E66" s="232">
        <v>135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1.4999999999999999E-2</v>
      </c>
      <c r="Q66" s="232">
        <f>ROUND(E66*P66,2)</f>
        <v>2.0299999999999998</v>
      </c>
      <c r="R66" s="234" t="s">
        <v>718</v>
      </c>
      <c r="S66" s="234" t="s">
        <v>173</v>
      </c>
      <c r="T66" s="235" t="s">
        <v>161</v>
      </c>
      <c r="U66" s="220">
        <v>0.09</v>
      </c>
      <c r="V66" s="220">
        <f>ROUND(E66*U66,2)</f>
        <v>12.15</v>
      </c>
      <c r="W66" s="220"/>
      <c r="X66" s="220" t="s">
        <v>162</v>
      </c>
      <c r="Y66" s="220" t="s">
        <v>163</v>
      </c>
      <c r="Z66" s="210"/>
      <c r="AA66" s="210"/>
      <c r="AB66" s="210"/>
      <c r="AC66" s="210"/>
      <c r="AD66" s="210"/>
      <c r="AE66" s="210"/>
      <c r="AF66" s="210"/>
      <c r="AG66" s="210" t="s">
        <v>517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0" t="s">
        <v>715</v>
      </c>
      <c r="D67" s="252"/>
      <c r="E67" s="253">
        <v>135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6">
        <v>24</v>
      </c>
      <c r="B68" s="237" t="s">
        <v>252</v>
      </c>
      <c r="C68" s="246" t="s">
        <v>253</v>
      </c>
      <c r="D68" s="238" t="s">
        <v>249</v>
      </c>
      <c r="E68" s="239">
        <v>6.0754400000000004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 t="s">
        <v>250</v>
      </c>
      <c r="S68" s="241" t="s">
        <v>173</v>
      </c>
      <c r="T68" s="242" t="s">
        <v>161</v>
      </c>
      <c r="U68" s="220">
        <v>0.49</v>
      </c>
      <c r="V68" s="220">
        <f>ROUND(E68*U68,2)</f>
        <v>2.98</v>
      </c>
      <c r="W68" s="220"/>
      <c r="X68" s="220" t="s">
        <v>162</v>
      </c>
      <c r="Y68" s="220" t="s">
        <v>163</v>
      </c>
      <c r="Z68" s="210"/>
      <c r="AA68" s="210"/>
      <c r="AB68" s="210"/>
      <c r="AC68" s="210"/>
      <c r="AD68" s="210"/>
      <c r="AE68" s="210"/>
      <c r="AF68" s="210"/>
      <c r="AG68" s="210" t="s">
        <v>244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25</v>
      </c>
      <c r="B69" s="237" t="s">
        <v>254</v>
      </c>
      <c r="C69" s="246" t="s">
        <v>255</v>
      </c>
      <c r="D69" s="238" t="s">
        <v>249</v>
      </c>
      <c r="E69" s="239">
        <v>121.50879999999999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 t="s">
        <v>250</v>
      </c>
      <c r="S69" s="241" t="s">
        <v>173</v>
      </c>
      <c r="T69" s="242" t="s">
        <v>161</v>
      </c>
      <c r="U69" s="220">
        <v>0</v>
      </c>
      <c r="V69" s="220">
        <f>ROUND(E69*U69,2)</f>
        <v>0</v>
      </c>
      <c r="W69" s="220"/>
      <c r="X69" s="220" t="s">
        <v>162</v>
      </c>
      <c r="Y69" s="220" t="s">
        <v>163</v>
      </c>
      <c r="Z69" s="210"/>
      <c r="AA69" s="210"/>
      <c r="AB69" s="210"/>
      <c r="AC69" s="210"/>
      <c r="AD69" s="210"/>
      <c r="AE69" s="210"/>
      <c r="AF69" s="210"/>
      <c r="AG69" s="210" t="s">
        <v>244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6">
        <v>26</v>
      </c>
      <c r="B70" s="237" t="s">
        <v>256</v>
      </c>
      <c r="C70" s="246" t="s">
        <v>257</v>
      </c>
      <c r="D70" s="238" t="s">
        <v>249</v>
      </c>
      <c r="E70" s="239">
        <v>6.0754400000000004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41" t="s">
        <v>250</v>
      </c>
      <c r="S70" s="241" t="s">
        <v>173</v>
      </c>
      <c r="T70" s="242" t="s">
        <v>161</v>
      </c>
      <c r="U70" s="220">
        <v>0.94199999999999995</v>
      </c>
      <c r="V70" s="220">
        <f>ROUND(E70*U70,2)</f>
        <v>5.72</v>
      </c>
      <c r="W70" s="220"/>
      <c r="X70" s="220" t="s">
        <v>162</v>
      </c>
      <c r="Y70" s="220" t="s">
        <v>163</v>
      </c>
      <c r="Z70" s="210"/>
      <c r="AA70" s="210"/>
      <c r="AB70" s="210"/>
      <c r="AC70" s="210"/>
      <c r="AD70" s="210"/>
      <c r="AE70" s="210"/>
      <c r="AF70" s="210"/>
      <c r="AG70" s="210" t="s">
        <v>244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6">
        <v>27</v>
      </c>
      <c r="B71" s="237" t="s">
        <v>511</v>
      </c>
      <c r="C71" s="246" t="s">
        <v>733</v>
      </c>
      <c r="D71" s="238" t="s">
        <v>249</v>
      </c>
      <c r="E71" s="239">
        <v>6.0754400000000004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 t="s">
        <v>250</v>
      </c>
      <c r="S71" s="241" t="s">
        <v>173</v>
      </c>
      <c r="T71" s="242" t="s">
        <v>161</v>
      </c>
      <c r="U71" s="220">
        <v>0</v>
      </c>
      <c r="V71" s="220">
        <f>ROUND(E71*U71,2)</f>
        <v>0</v>
      </c>
      <c r="W71" s="220"/>
      <c r="X71" s="220" t="s">
        <v>162</v>
      </c>
      <c r="Y71" s="220" t="s">
        <v>163</v>
      </c>
      <c r="Z71" s="210"/>
      <c r="AA71" s="210"/>
      <c r="AB71" s="210"/>
      <c r="AC71" s="210"/>
      <c r="AD71" s="210"/>
      <c r="AE71" s="210"/>
      <c r="AF71" s="210"/>
      <c r="AG71" s="210" t="s">
        <v>244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9">
        <v>28</v>
      </c>
      <c r="B72" s="230" t="s">
        <v>258</v>
      </c>
      <c r="C72" s="247" t="s">
        <v>259</v>
      </c>
      <c r="D72" s="231" t="s">
        <v>249</v>
      </c>
      <c r="E72" s="232">
        <v>6.0754400000000004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 t="s">
        <v>260</v>
      </c>
      <c r="S72" s="234" t="s">
        <v>173</v>
      </c>
      <c r="T72" s="235" t="s">
        <v>161</v>
      </c>
      <c r="U72" s="220">
        <v>6.0000000000000001E-3</v>
      </c>
      <c r="V72" s="220">
        <f>ROUND(E72*U72,2)</f>
        <v>0.04</v>
      </c>
      <c r="W72" s="220"/>
      <c r="X72" s="220" t="s">
        <v>162</v>
      </c>
      <c r="Y72" s="220" t="s">
        <v>163</v>
      </c>
      <c r="Z72" s="210"/>
      <c r="AA72" s="210"/>
      <c r="AB72" s="210"/>
      <c r="AC72" s="210"/>
      <c r="AD72" s="210"/>
      <c r="AE72" s="210"/>
      <c r="AF72" s="210"/>
      <c r="AG72" s="210" t="s">
        <v>244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9" t="s">
        <v>261</v>
      </c>
      <c r="D73" s="258"/>
      <c r="E73" s="258"/>
      <c r="F73" s="258"/>
      <c r="G73" s="258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3"/>
      <c r="B74" s="4"/>
      <c r="C74" s="24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141</v>
      </c>
    </row>
    <row r="75" spans="1:60" x14ac:dyDescent="0.2">
      <c r="A75" s="213"/>
      <c r="B75" s="214" t="s">
        <v>29</v>
      </c>
      <c r="C75" s="250"/>
      <c r="D75" s="215"/>
      <c r="E75" s="216"/>
      <c r="F75" s="216"/>
      <c r="G75" s="228">
        <f>G8+G48+G54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199</v>
      </c>
    </row>
    <row r="76" spans="1:60" x14ac:dyDescent="0.2">
      <c r="C76" s="251"/>
      <c r="D76" s="10"/>
      <c r="AG76" t="s">
        <v>200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dzOkeFjZs6Erc/amHocm28d/+ud/uRWC3bXAmbP4fpRQXdnllokmW42nOYB/5TVkz8v0jVZEn2GvSrOL7G6OA==" saltValue="FQG5KhAcQaThLvvbJt2+AQ==" spinCount="100000" sheet="1" formatRows="0"/>
  <mergeCells count="13">
    <mergeCell ref="C73:G73"/>
    <mergeCell ref="C20:G20"/>
    <mergeCell ref="C23:G23"/>
    <mergeCell ref="C30:G30"/>
    <mergeCell ref="C33:G33"/>
    <mergeCell ref="C47:G47"/>
    <mergeCell ref="C52:G52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1 Pol</vt:lpstr>
      <vt:lpstr>1 1 Pol</vt:lpstr>
      <vt:lpstr>1 2 Pol</vt:lpstr>
      <vt:lpstr>1 3 Pol</vt:lpstr>
      <vt:lpstr>1 4 Pol</vt:lpstr>
      <vt:lpstr>1 5 Pol</vt:lpstr>
      <vt:lpstr>1 6 Pol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1 Pol'!Názvy_tisku</vt:lpstr>
      <vt:lpstr>'1 2 Pol'!Názvy_tisku</vt:lpstr>
      <vt:lpstr>'1 3 Pol'!Názvy_tisku</vt:lpstr>
      <vt:lpstr>'1 4 Pol'!Názvy_tisku</vt:lpstr>
      <vt:lpstr>'1 5 Pol'!Názvy_tisku</vt:lpstr>
      <vt:lpstr>'1 6 Pol'!Názvy_tisku</vt:lpstr>
      <vt:lpstr>'2 1 Pol'!Názvy_tisku</vt:lpstr>
      <vt:lpstr>oadresa</vt:lpstr>
      <vt:lpstr>Stavba!Objednatel</vt:lpstr>
      <vt:lpstr>Stavba!Objekt</vt:lpstr>
      <vt:lpstr>'01 1 Pol'!Oblast_tisku</vt:lpstr>
      <vt:lpstr>'1 1 Pol'!Oblast_tisku</vt:lpstr>
      <vt:lpstr>'1 2 Pol'!Oblast_tisku</vt:lpstr>
      <vt:lpstr>'1 3 Pol'!Oblast_tisku</vt:lpstr>
      <vt:lpstr>'1 4 Pol'!Oblast_tisku</vt:lpstr>
      <vt:lpstr>'1 5 Pol'!Oblast_tisku</vt:lpstr>
      <vt:lpstr>'1 6 Pol'!Oblast_tisku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Dvořák</dc:creator>
  <cp:lastModifiedBy>Jaroslav Dvořák</cp:lastModifiedBy>
  <cp:lastPrinted>2019-03-19T12:27:02Z</cp:lastPrinted>
  <dcterms:created xsi:type="dcterms:W3CDTF">2009-04-08T07:15:50Z</dcterms:created>
  <dcterms:modified xsi:type="dcterms:W3CDTF">2025-04-25T07:30:15Z</dcterms:modified>
</cp:coreProperties>
</file>