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TU\0.NPK\INVESTIČNÍ AKCE\■ PROBÍHAJÍCÍ\■ PKN\B.47 - KUCHYNĚ, UBYTOVNA\►VZ - Stavební práce Podhledy, VZT 2024\ZD - pracovní2\"/>
    </mc:Choice>
  </mc:AlternateContent>
  <xr:revisionPtr revIDLastSave="0" documentId="13_ncr:1_{E8113A85-12C8-4C66-8197-20E3425A066C}" xr6:coauthVersionLast="47" xr6:coauthVersionMax="47" xr10:uidLastSave="{00000000-0000-0000-0000-000000000000}"/>
  <bookViews>
    <workbookView xWindow="28680" yWindow="-225" windowWidth="29040" windowHeight="176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'so01 101 Pol'!$A$1:$Y$234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4" i="12" l="1"/>
  <c r="V208" i="12" l="1"/>
  <c r="V207" i="12" s="1"/>
  <c r="Q208" i="12"/>
  <c r="Q207" i="12" s="1"/>
  <c r="O208" i="12"/>
  <c r="O207" i="12" s="1"/>
  <c r="K208" i="12"/>
  <c r="K207" i="12" s="1"/>
  <c r="I208" i="12"/>
  <c r="I207" i="12" s="1"/>
  <c r="M208" i="12"/>
  <c r="M207" i="12" s="1"/>
  <c r="V205" i="12" l="1"/>
  <c r="V204" i="12" s="1"/>
  <c r="Q205" i="12"/>
  <c r="Q204" i="12" s="1"/>
  <c r="O205" i="12"/>
  <c r="K205" i="12"/>
  <c r="K204" i="12" s="1"/>
  <c r="I205" i="12"/>
  <c r="I204" i="12" s="1"/>
  <c r="G205" i="12"/>
  <c r="M205" i="12" s="1"/>
  <c r="M204" i="12" s="1"/>
  <c r="O204" i="12"/>
  <c r="G204" i="12" l="1"/>
  <c r="I64" i="1"/>
  <c r="I63" i="1"/>
  <c r="I18" i="1" s="1"/>
  <c r="G9" i="12"/>
  <c r="M9" i="12" s="1"/>
  <c r="I9" i="12"/>
  <c r="K9" i="12"/>
  <c r="O9" i="12"/>
  <c r="Q9" i="12"/>
  <c r="V9" i="12"/>
  <c r="G16" i="12"/>
  <c r="M16" i="12" s="1"/>
  <c r="I16" i="12"/>
  <c r="K16" i="12"/>
  <c r="O16" i="12"/>
  <c r="Q16" i="12"/>
  <c r="V16" i="12"/>
  <c r="G24" i="12"/>
  <c r="M24" i="12" s="1"/>
  <c r="I24" i="12"/>
  <c r="K24" i="12"/>
  <c r="O24" i="12"/>
  <c r="Q24" i="12"/>
  <c r="V24" i="12"/>
  <c r="G29" i="12"/>
  <c r="M29" i="12" s="1"/>
  <c r="I29" i="12"/>
  <c r="K29" i="12"/>
  <c r="O29" i="12"/>
  <c r="Q29" i="12"/>
  <c r="V29" i="12"/>
  <c r="G42" i="12"/>
  <c r="M42" i="12" s="1"/>
  <c r="I42" i="12"/>
  <c r="K42" i="12"/>
  <c r="O42" i="12"/>
  <c r="Q42" i="12"/>
  <c r="V42" i="12"/>
  <c r="G52" i="12"/>
  <c r="M52" i="12" s="1"/>
  <c r="I52" i="12"/>
  <c r="K52" i="12"/>
  <c r="O52" i="12"/>
  <c r="Q52" i="12"/>
  <c r="V52" i="12"/>
  <c r="G57" i="12"/>
  <c r="M57" i="12" s="1"/>
  <c r="I57" i="12"/>
  <c r="K57" i="12"/>
  <c r="O57" i="12"/>
  <c r="Q57" i="12"/>
  <c r="V57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7" i="12"/>
  <c r="M67" i="12" s="1"/>
  <c r="I67" i="12"/>
  <c r="K67" i="12"/>
  <c r="O67" i="12"/>
  <c r="Q67" i="12"/>
  <c r="V67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9" i="12"/>
  <c r="I79" i="12"/>
  <c r="I78" i="12" s="1"/>
  <c r="K79" i="12"/>
  <c r="K78" i="12" s="1"/>
  <c r="O79" i="12"/>
  <c r="O78" i="12" s="1"/>
  <c r="Q79" i="12"/>
  <c r="Q78" i="12" s="1"/>
  <c r="V79" i="12"/>
  <c r="V78" i="12" s="1"/>
  <c r="G82" i="12"/>
  <c r="G81" i="12" s="1"/>
  <c r="I54" i="1" s="1"/>
  <c r="I82" i="12"/>
  <c r="I81" i="12" s="1"/>
  <c r="K82" i="12"/>
  <c r="K81" i="12" s="1"/>
  <c r="O82" i="12"/>
  <c r="O81" i="12" s="1"/>
  <c r="Q82" i="12"/>
  <c r="Q81" i="12" s="1"/>
  <c r="V82" i="12"/>
  <c r="V81" i="12" s="1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20" i="12"/>
  <c r="M120" i="12" s="1"/>
  <c r="M119" i="12" s="1"/>
  <c r="I120" i="12"/>
  <c r="I119" i="12" s="1"/>
  <c r="K120" i="12"/>
  <c r="K119" i="12" s="1"/>
  <c r="O120" i="12"/>
  <c r="O119" i="12" s="1"/>
  <c r="Q120" i="12"/>
  <c r="Q119" i="12" s="1"/>
  <c r="V120" i="12"/>
  <c r="V119" i="12" s="1"/>
  <c r="G122" i="12"/>
  <c r="M122" i="12" s="1"/>
  <c r="I122" i="12"/>
  <c r="K122" i="12"/>
  <c r="O122" i="12"/>
  <c r="Q122" i="12"/>
  <c r="V122" i="12"/>
  <c r="G123" i="12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33" i="12"/>
  <c r="M133" i="12" s="1"/>
  <c r="I133" i="12"/>
  <c r="K133" i="12"/>
  <c r="O133" i="12"/>
  <c r="Q133" i="12"/>
  <c r="V133" i="12"/>
  <c r="G140" i="12"/>
  <c r="M140" i="12" s="1"/>
  <c r="I140" i="12"/>
  <c r="K140" i="12"/>
  <c r="O140" i="12"/>
  <c r="Q140" i="12"/>
  <c r="V140" i="12"/>
  <c r="G146" i="12"/>
  <c r="M146" i="12" s="1"/>
  <c r="I146" i="12"/>
  <c r="K146" i="12"/>
  <c r="O146" i="12"/>
  <c r="Q146" i="12"/>
  <c r="V146" i="12"/>
  <c r="G148" i="12"/>
  <c r="M148" i="12" s="1"/>
  <c r="I148" i="12"/>
  <c r="K148" i="12"/>
  <c r="O148" i="12"/>
  <c r="Q148" i="12"/>
  <c r="V148" i="12"/>
  <c r="G176" i="12"/>
  <c r="M176" i="12" s="1"/>
  <c r="I176" i="12"/>
  <c r="K176" i="12"/>
  <c r="O176" i="12"/>
  <c r="Q176" i="12"/>
  <c r="V176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1" i="12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AE224" i="12"/>
  <c r="F40" i="1" s="1"/>
  <c r="I20" i="1"/>
  <c r="J28" i="1"/>
  <c r="J26" i="1"/>
  <c r="G38" i="1"/>
  <c r="F38" i="1"/>
  <c r="J23" i="1"/>
  <c r="J24" i="1"/>
  <c r="J25" i="1"/>
  <c r="J27" i="1"/>
  <c r="E24" i="1"/>
  <c r="E26" i="1"/>
  <c r="O219" i="12" l="1"/>
  <c r="I219" i="12"/>
  <c r="V147" i="12"/>
  <c r="I147" i="12"/>
  <c r="V121" i="12"/>
  <c r="K219" i="12"/>
  <c r="I61" i="1"/>
  <c r="K126" i="12"/>
  <c r="Q126" i="12"/>
  <c r="Q114" i="12"/>
  <c r="V219" i="12"/>
  <c r="Q219" i="12"/>
  <c r="G209" i="12"/>
  <c r="I65" i="1" s="1"/>
  <c r="Q147" i="12"/>
  <c r="O147" i="12"/>
  <c r="V72" i="12"/>
  <c r="O72" i="12"/>
  <c r="O8" i="12"/>
  <c r="G219" i="12"/>
  <c r="I66" i="1" s="1"/>
  <c r="I19" i="1" s="1"/>
  <c r="I209" i="12"/>
  <c r="K147" i="12"/>
  <c r="V126" i="12"/>
  <c r="G126" i="12"/>
  <c r="I60" i="1" s="1"/>
  <c r="I121" i="12"/>
  <c r="O121" i="12"/>
  <c r="V114" i="12"/>
  <c r="G72" i="12"/>
  <c r="I52" i="1" s="1"/>
  <c r="K8" i="12"/>
  <c r="Q8" i="12"/>
  <c r="I8" i="12"/>
  <c r="F39" i="1"/>
  <c r="F41" i="1"/>
  <c r="O126" i="12"/>
  <c r="K121" i="12"/>
  <c r="Q121" i="12"/>
  <c r="K72" i="12"/>
  <c r="Q72" i="12"/>
  <c r="I72" i="12"/>
  <c r="Q23" i="12"/>
  <c r="I23" i="12"/>
  <c r="O23" i="12"/>
  <c r="V8" i="12"/>
  <c r="K209" i="12"/>
  <c r="Q209" i="12"/>
  <c r="V209" i="12"/>
  <c r="M147" i="12"/>
  <c r="G147" i="12"/>
  <c r="I62" i="1" s="1"/>
  <c r="I126" i="12"/>
  <c r="G119" i="12"/>
  <c r="I56" i="1" s="1"/>
  <c r="I114" i="12"/>
  <c r="O114" i="12"/>
  <c r="K23" i="12"/>
  <c r="O209" i="12"/>
  <c r="M126" i="12"/>
  <c r="G121" i="12"/>
  <c r="I58" i="1" s="1"/>
  <c r="K114" i="12"/>
  <c r="AF224" i="12"/>
  <c r="V23" i="12"/>
  <c r="G8" i="12"/>
  <c r="I50" i="1" s="1"/>
  <c r="M72" i="12"/>
  <c r="M23" i="12"/>
  <c r="M114" i="12"/>
  <c r="M8" i="12"/>
  <c r="M221" i="12"/>
  <c r="M219" i="12" s="1"/>
  <c r="I59" i="1"/>
  <c r="I57" i="1"/>
  <c r="G114" i="12"/>
  <c r="I55" i="1" s="1"/>
  <c r="M82" i="12"/>
  <c r="M81" i="12" s="1"/>
  <c r="G78" i="12"/>
  <c r="I53" i="1" s="1"/>
  <c r="G23" i="12"/>
  <c r="I51" i="1" s="1"/>
  <c r="M217" i="12"/>
  <c r="M209" i="12" s="1"/>
  <c r="M123" i="12"/>
  <c r="M121" i="12" s="1"/>
  <c r="M79" i="12"/>
  <c r="M78" i="12" s="1"/>
  <c r="I17" i="1" l="1"/>
  <c r="I49" i="1"/>
  <c r="G40" i="1"/>
  <c r="H40" i="1" s="1"/>
  <c r="I40" i="1" s="1"/>
  <c r="G41" i="1"/>
  <c r="H41" i="1" s="1"/>
  <c r="I41" i="1" s="1"/>
  <c r="G39" i="1"/>
  <c r="H39" i="1" s="1"/>
  <c r="H42" i="1" s="1"/>
  <c r="F42" i="1"/>
  <c r="G23" i="1" l="1"/>
  <c r="A23" i="1" s="1"/>
  <c r="G42" i="1"/>
  <c r="G25" i="1" s="1"/>
  <c r="A25" i="1" s="1"/>
  <c r="I39" i="1"/>
  <c r="I42" i="1" s="1"/>
  <c r="I16" i="1"/>
  <c r="I21" i="1" s="1"/>
  <c r="I67" i="1"/>
  <c r="G26" i="1" l="1"/>
  <c r="A26" i="1"/>
  <c r="J39" i="1"/>
  <c r="J42" i="1" s="1"/>
  <c r="J40" i="1"/>
  <c r="J41" i="1"/>
  <c r="J66" i="1"/>
  <c r="J50" i="1"/>
  <c r="J61" i="1"/>
  <c r="J53" i="1"/>
  <c r="J52" i="1"/>
  <c r="J63" i="1"/>
  <c r="J57" i="1"/>
  <c r="J64" i="1"/>
  <c r="J59" i="1"/>
  <c r="J62" i="1"/>
  <c r="J51" i="1"/>
  <c r="J54" i="1"/>
  <c r="J55" i="1"/>
  <c r="J49" i="1"/>
  <c r="J67" i="1" s="1"/>
  <c r="J58" i="1"/>
  <c r="J56" i="1"/>
  <c r="J60" i="1"/>
  <c r="J65" i="1"/>
  <c r="G28" i="1"/>
  <c r="A24" i="1"/>
  <c r="G24" i="1"/>
  <c r="A27" i="1" l="1"/>
  <c r="A29" i="1" s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5D2BE4E8-AC0F-4BAD-8098-C29ADD9820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DF88BF-896B-4ACA-8DDB-B5C40624E84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<sst xmlns="http://schemas.openxmlformats.org/spreadsheetml/2006/main" count="881" uniqueCount="312">
  <si>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</si>
  <si>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</si>
  <si>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</si>
  <si>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</si>
  <si>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</si>
  <si>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</si>
  <si>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</si>
  <si>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</si>
  <si>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</si>
  <si>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</si>
  <si>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</si>
  <si>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</si>
  <si>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</si>
  <si>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</si>
  <si>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</si>
  <si>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</si>
  <si>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</si>
  <si>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</si>
  <si>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</si>
  <si>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</si>
  <si>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</si>
  <si>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</si>
  <si>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</si>
  <si>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</si>
  <si>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</si>
  <si>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</si>
  <si>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</si>
  <si>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</si>
  <si>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</si>
  <si>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</si>
  <si>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</si>
  <si>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</si>
  <si>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</si>
  <si>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</si>
  <si>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</si>
  <si>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</si>
  <si>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</si>
  <si>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</si>
  <si>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</si>
  <si>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</si>
  <si>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</si>
  <si>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</si>
  <si>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</si>
  <si>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101</t>
  </si>
  <si>
    <t>SDK podhledy</t>
  </si>
  <si>
    <t>so01</t>
  </si>
  <si>
    <t>Stavební část práce HSV a PSV</t>
  </si>
  <si>
    <t>Objekt:</t>
  </si>
  <si>
    <t>Rozpočet:</t>
  </si>
  <si>
    <t>24-088</t>
  </si>
  <si>
    <t>Nemocnice Pardubice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</si>
  <si>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</si>
  <si>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</si>
  <si>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</si>
  <si>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</si>
  <si>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</si>
  <si>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</si>
  <si>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</si>
  <si>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</si>
  <si>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</si>
  <si>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</si>
  <si>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</si>
  <si>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</si>
  <si>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</si>
  <si>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</si>
  <si>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</si>
  <si>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</si>
  <si>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</si>
  <si>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</si>
  <si>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</si>
  <si>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</si>
  <si>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</si>
  <si>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721</t>
  </si>
  <si>
    <t>Vnitřní kanalizace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</si>
  <si>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</si>
  <si>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</si>
  <si>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</si>
  <si>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</si>
  <si>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</si>
  <si>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</si>
  <si>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781</t>
  </si>
  <si>
    <t>Obklady keramické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</si>
  <si>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</si>
  <si>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</si>
  <si>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</si>
  <si>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</si>
  <si>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</si>
  <si>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</si>
  <si>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</si>
  <si>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</si>
  <si>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</si>
  <si>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</si>
  <si>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</si>
  <si>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</si>
  <si>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</si>
  <si>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</si>
  <si>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</si>
  <si>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</si>
  <si>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</si>
  <si>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</si>
  <si>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</si>
  <si>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</si>
  <si>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</si>
  <si>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</si>
  <si>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</si>
  <si>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</si>
  <si>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</si>
  <si>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</si>
  <si>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</si>
  <si>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</si>
  <si>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</si>
  <si>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</si>
  <si>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</si>
  <si>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</si>
  <si>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</si>
  <si>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</si>
  <si>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</si>
  <si>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</si>
  <si>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</si>
  <si>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</si>
  <si>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</si>
  <si>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kus</t>
  </si>
  <si>
    <t>RTS 24/ II</t>
  </si>
  <si>
    <t>Práce</t>
  </si>
  <si>
    <t>Běžná</t>
  </si>
  <si>
    <t>POL1_</t>
  </si>
  <si>
    <t>VV</t>
  </si>
  <si>
    <t>347012051</t>
  </si>
  <si>
    <t>Předstěna SDK, zaslepení otvoru deskou SDK, plocha do 0,25m2, RB 12,5 mm</t>
  </si>
  <si>
    <t>RTS 16/ II</t>
  </si>
  <si>
    <t>Indiv</t>
  </si>
  <si>
    <t xml:space="preserve">zakrytí otvorů po stěnových mřížkách : </t>
  </si>
  <si>
    <t>1NP míst.č.117.1 oboustranně : (1+1)</t>
  </si>
  <si>
    <t>1NP míst.č.118.1 oboustranně : (1+1)</t>
  </si>
  <si>
    <t>1NP míst.č.119.1 oboustranně : (1+1)</t>
  </si>
  <si>
    <t>1NP míst.č.135.2 oboustranně : (1+1)*2</t>
  </si>
  <si>
    <t>2NP míst.č.237.1 oboustranně : (1+1)</t>
  </si>
  <si>
    <t>347016112</t>
  </si>
  <si>
    <t>Předstěna SDK,tl. 65 mm,oc.kce CW,1x RF 12,5 mm, bez izol</t>
  </si>
  <si>
    <t>m2</t>
  </si>
  <si>
    <t>1NP míst.č.131.1 zákryt v.1m : (0,5+1,6+0,5)*1</t>
  </si>
  <si>
    <t>1NP míst.č.131.1 zákryt v.1m : (0,5+3,5+0,5)*1</t>
  </si>
  <si>
    <t>1NP míst.č.135.5 zákryt v.0,6m : (2+4,2+3,6+0,6+0,6+1,6)*0,6</t>
  </si>
  <si>
    <t>1NP míst.č.139.1 zákryt v.0,4m : (3,15)*0,4*2</t>
  </si>
  <si>
    <t>1NP míst.č.142/144.2 zákryt v.0,55m : (3,35)*0,55</t>
  </si>
  <si>
    <t>1NP míst.č.142/144.1 zákryt v.1m : (3,95+0,6)*1</t>
  </si>
  <si>
    <t>416021121</t>
  </si>
  <si>
    <t>Podhledy SDK, kovová.kce CD. 1x deska RB 12,5 mm</t>
  </si>
  <si>
    <t>1NP míst.č.135.3 : (1,28)</t>
  </si>
  <si>
    <t>1NP míst.č.135.7 : (3,98)</t>
  </si>
  <si>
    <t>1NP míst.č.142/144.2 : (4,02)</t>
  </si>
  <si>
    <t>2NP míst.č.238.5 : (16,04)</t>
  </si>
  <si>
    <t>416061112</t>
  </si>
  <si>
    <t>Kazeta minerální tl.20mm, hrana A, bez izolace</t>
  </si>
  <si>
    <t>1NP míst.č.102.1 : (27,32)</t>
  </si>
  <si>
    <t>1NP míst.č.130.1 : (50,32)</t>
  </si>
  <si>
    <t>1NP míst.č.131.1 : (26,54)</t>
  </si>
  <si>
    <t>1NP míst.č.131.2 : (47,37)</t>
  </si>
  <si>
    <t>1NP míst.č.135.1 : (19,86)</t>
  </si>
  <si>
    <t>1NP míst.č.135.2 : (27,63)</t>
  </si>
  <si>
    <t>1NP míst.č.135.4 : (10,24)</t>
  </si>
  <si>
    <t>1NP míst.č.135.5 : (7,19)</t>
  </si>
  <si>
    <t>1NP míst.č.135.6 : (8,02)</t>
  </si>
  <si>
    <t>1NP míst.č.139.1 : (30,3)</t>
  </si>
  <si>
    <t>2NP míst.č.233.1 : (46,04)</t>
  </si>
  <si>
    <t>2NP míst.č.233.2 : (7,66)</t>
  </si>
  <si>
    <t>416061522</t>
  </si>
  <si>
    <t>Kazeta minerální tl.20mm, hrana E15, bez izolace</t>
  </si>
  <si>
    <t>1NP míst.č.117.1 : (25,41)</t>
  </si>
  <si>
    <t>1NP míst.č.118.1 : (27,75)</t>
  </si>
  <si>
    <t>1NP míst.č.119.1 : (22,05)</t>
  </si>
  <si>
    <t>1NP míst.č.138.1 : (14,73)</t>
  </si>
  <si>
    <t>2NP míst.č.237.1 : (89,18)</t>
  </si>
  <si>
    <t>2NP míst.č.238.1 : (142,06)</t>
  </si>
  <si>
    <t>2NP míst.č.238.2 : (22,88)</t>
  </si>
  <si>
    <t>2NP míst.č.238.3 : (74,75)</t>
  </si>
  <si>
    <t>2NP míst.č.238.4 : (70,31)</t>
  </si>
  <si>
    <t>416061532</t>
  </si>
  <si>
    <t>Kazeta minerální tl.20mm, hrana D1, bez izolace</t>
  </si>
  <si>
    <t>1NP míst.č.116.3 : (7,52)</t>
  </si>
  <si>
    <t>1NP míst.č.120.1 : (31,31)</t>
  </si>
  <si>
    <t>1NP míst.č.142/144.1 : (122,54)</t>
  </si>
  <si>
    <t>2NP míst.č.216.1 : (27,96)</t>
  </si>
  <si>
    <t>416093131</t>
  </si>
  <si>
    <t>Čelo podhledu SDK, v.do 800 mm, 1xCD, 1xRB 12,5 mm</t>
  </si>
  <si>
    <t>1NP míst.č.102.1 zákryt-čelo v.0,75m : (2,1)*0,75</t>
  </si>
  <si>
    <t>1NP míst.č.135.3 zákryt-čelo v.0,15m : (2,15+2,15)*0,15</t>
  </si>
  <si>
    <t>1NP míst.č.135.7 zákryt-čelo v.0,4m : (0,95+4,95+0,95)*0,4</t>
  </si>
  <si>
    <t>2NP míst.č.238.5 zákryt-čelo v.0,1m : (8,4+1,9)*2*0,1</t>
  </si>
  <si>
    <t>416091081</t>
  </si>
  <si>
    <t>Příplatek k podhledu sádrokart. za plochu do 2 m2</t>
  </si>
  <si>
    <t>416091082</t>
  </si>
  <si>
    <t>Příplatek k podhledu sádrokart. za plochu do 5 m2</t>
  </si>
  <si>
    <t>416091213</t>
  </si>
  <si>
    <t>Úprava napojovací spáry SDK s jinou stavební konstrukcí akrylovým tmelem a páskou, šířka sp.do 10 mm</t>
  </si>
  <si>
    <t>m</t>
  </si>
  <si>
    <t>1NP míst.č.135.3 : (2,15+0,6)*2</t>
  </si>
  <si>
    <t>1NP míst.č.135.7 : (4,2+0,95)*2</t>
  </si>
  <si>
    <t>1NP míst.č.142/144.2 : (3,35+1,2)*2</t>
  </si>
  <si>
    <t>2NP míst.č.238.5 : (8,35+1,9)*2</t>
  </si>
  <si>
    <t>612403386</t>
  </si>
  <si>
    <t>Hrubá výplň rýh ve stěnách do 10x10cm maltou z SMS výplňovou nesmrštivou maltou</t>
  </si>
  <si>
    <t>2NP 237.1 drážka 100x100mm : (3,5)</t>
  </si>
  <si>
    <t>612409991</t>
  </si>
  <si>
    <t>Začištění omítek kolem oken,dveří apod. s použitím suché maltové směsi</t>
  </si>
  <si>
    <t>2NP 237.1 otvory pro VZT 500x500 2ks : (0,5*4)*2</t>
  </si>
  <si>
    <t>1NP 130.1 otvor 800x800 2ks : (0,8*4)*2</t>
  </si>
  <si>
    <t>622422721</t>
  </si>
  <si>
    <t>Oprava vnějších omítek vápen. štuk. II, do 80 %</t>
  </si>
  <si>
    <t>1NP 130.1 otvor 800x800 2ks : (0,8*4)*0,25*2</t>
  </si>
  <si>
    <t>941955003</t>
  </si>
  <si>
    <t>Lešení lehké pomocné, výška podlahy do 2,5 m</t>
  </si>
  <si>
    <t>1NP míst.č.116.1 : (58,2)</t>
  </si>
  <si>
    <t>1NP míst.č.116.2 : (157,78)</t>
  </si>
  <si>
    <t>974031153</t>
  </si>
  <si>
    <t>Vysekání rýh ve zdi cihelné 10 x 10 cm</t>
  </si>
  <si>
    <t>974031165</t>
  </si>
  <si>
    <t>Vysekání rýh ve zdi cihelné 15 x 20 cm</t>
  </si>
  <si>
    <t>1NP 130.1 rýhy pro RZP 2x 2ks : (1,25)*2*2</t>
  </si>
  <si>
    <t>998011002</t>
  </si>
  <si>
    <t>Přesun hmot pro budovy zděné výšky do 12 m</t>
  </si>
  <si>
    <t>t</t>
  </si>
  <si>
    <t>Přesun hmot</t>
  </si>
  <si>
    <t>POL7_</t>
  </si>
  <si>
    <t>764430230</t>
  </si>
  <si>
    <t>Zakrytování stávajících kabelových žlabů šíře 50mm, z Pz plechu, rš 440 mm</t>
  </si>
  <si>
    <t>764430240</t>
  </si>
  <si>
    <t>Zakrytování stávajících kabelových žlabů šíře 100mm, z Pz plechu, rš 500 mm</t>
  </si>
  <si>
    <t>764430250</t>
  </si>
  <si>
    <t>Zakrytování stávajících kabelových žlabů šíře 150mm, z Pz plechu, rš 550 mm</t>
  </si>
  <si>
    <t>998764202</t>
  </si>
  <si>
    <t>Přesun hmot pro klempířské konstr., výšky do 12 m</t>
  </si>
  <si>
    <t>1NP míst.č.135.2 oboustranně dveřní : (1)*2</t>
  </si>
  <si>
    <t>1NP míst.č.135.5 oboustranně dveřní : (1)*2</t>
  </si>
  <si>
    <t>4297311025</t>
  </si>
  <si>
    <t>Mřížka stěnová středová, 500 x 150 mm</t>
  </si>
  <si>
    <t>SPCM</t>
  </si>
  <si>
    <t>Specifikace</t>
  </si>
  <si>
    <t>POL3_</t>
  </si>
  <si>
    <t xml:space="preserve">montáž stěnových mřížek : </t>
  </si>
  <si>
    <t>342263410</t>
  </si>
  <si>
    <t>Osazení větracích mřížek do SDK příček, do 0,25 m2</t>
  </si>
  <si>
    <t>1NP míst.č.131.1 jednostranně žaluzie : (1)*2</t>
  </si>
  <si>
    <t>2NP míst.č.237.1 oboustranně : (1+1)*2</t>
  </si>
  <si>
    <t>728415813</t>
  </si>
  <si>
    <t>Demontáž mřížky větrací nebo ventilační do 0,15 m2</t>
  </si>
  <si>
    <t xml:space="preserve">demontáž stěnových mřížek : </t>
  </si>
  <si>
    <t>1NP míst.č.117.1 : (1+1)</t>
  </si>
  <si>
    <t>1NP míst.č.118.1 : (1+1)</t>
  </si>
  <si>
    <t>1NP míst.č.119.1 : (1+1)</t>
  </si>
  <si>
    <t>1NP míst.č.135.2 : (1+1)*2</t>
  </si>
  <si>
    <t>2NP míst.č.237.1 : (1+1)</t>
  </si>
  <si>
    <t>998767202</t>
  </si>
  <si>
    <t>Přesun hmot pro zámečnické konstr., výšky do 12 m</t>
  </si>
  <si>
    <t>784121201</t>
  </si>
  <si>
    <t>Penetrace podkladu barvou JUB, Bio vápenná, 1 x</t>
  </si>
  <si>
    <t xml:space="preserve">výmalba stěn po stěnových mřížkách : </t>
  </si>
  <si>
    <t>1NP míst.č.116.2 v.0,25m : (3,25+5,6+5,15)*0,25</t>
  </si>
  <si>
    <t>1NP míst.č.117.1 v.0,25m : (4,35+5,85)*2*0,25</t>
  </si>
  <si>
    <t>1NP míst.č.118.1 v.0,25m : (4,75+5,85)*2*0,25</t>
  </si>
  <si>
    <t>1NP míst.č.119.1 v.0,25m : (3,8+5,85)*2*0,25</t>
  </si>
  <si>
    <t>1NP míst.č.130.1 v.2,5m : (7,15)*2,5</t>
  </si>
  <si>
    <t>1NP míst.č.135.2 v.2,5m : (7,5)*2,5</t>
  </si>
  <si>
    <t>2NP míst.č.233.2 v.2,5m : (3,6)*2,5</t>
  </si>
  <si>
    <t>2NP míst.č.233.1 v.3,2m : (8,8)*3,2</t>
  </si>
  <si>
    <t>2NP míst.č.237.1 v.3m : (3,95+5,6)*3</t>
  </si>
  <si>
    <t xml:space="preserve">výmalba stěn nový SDK : </t>
  </si>
  <si>
    <t xml:space="preserve">výmalba stěn čelo podhledů : </t>
  </si>
  <si>
    <t xml:space="preserve">výmalba strop nový SDK podhled : </t>
  </si>
  <si>
    <t>784125212</t>
  </si>
  <si>
    <t>Malba Jupol Classic, bílá, bez penetrace,2x</t>
  </si>
  <si>
    <t>Vlastní</t>
  </si>
  <si>
    <t>979012112</t>
  </si>
  <si>
    <t>Svislá doprava suti na výšku do 3,5 m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</si>
  <si>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</si>
  <si>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</si>
  <si>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</si>
  <si>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</si>
  <si>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</si>
  <si>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</si>
  <si>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</si>
  <si>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</si>
  <si>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979990107</t>
  </si>
  <si>
    <t>Poplatek za uložení suti - směs betonu, cihel, dřeva, skupina odpadu 170904</t>
  </si>
  <si>
    <t>979087311</t>
  </si>
  <si>
    <t>Vodorovné přemístění suti nošením do 10 m</t>
  </si>
  <si>
    <t>979087391</t>
  </si>
  <si>
    <t>Příplatek za nošení suti každých dalších 10 m</t>
  </si>
  <si>
    <t>979088212</t>
  </si>
  <si>
    <t>Nakládání suti na dopr.prostředky-zvlášt.zakl.obj.</t>
  </si>
  <si>
    <t>979093111</t>
  </si>
  <si>
    <t>Uložení suti na skládku bez zhutnění</t>
  </si>
  <si>
    <t>005121 R</t>
  </si>
  <si>
    <t>Zařízení staveniště</t>
  </si>
  <si>
    <t>Soubor</t>
  </si>
  <si>
    <t>VRN</t>
  </si>
  <si>
    <t>POL99_2</t>
  </si>
  <si>
    <t>005122021T</t>
  </si>
  <si>
    <t>Mimostaveništní doprava</t>
  </si>
  <si>
    <t>005122010R</t>
  </si>
  <si>
    <t>POL99_1</t>
  </si>
  <si>
    <t>SUM</t>
  </si>
  <si>
    <t>Poznámky uchazeče k zadání</t>
  </si>
  <si>
    <t>POPUZIV</t>
  </si>
  <si>
    <t>END</t>
  </si>
  <si>
    <t>R položka</t>
  </si>
  <si>
    <t xml:space="preserve">Demontáž a zpětná montáž stávajícího nouzového svítidla na podhled </t>
  </si>
  <si>
    <t>ks</t>
  </si>
  <si>
    <t xml:space="preserve">Pozn. </t>
  </si>
  <si>
    <t>Veškerá stávající svítidla budou zachována vč. jejich umístění</t>
  </si>
  <si>
    <t>Provoz objednatele - Veškeré stavební a montážní práce je možno provádět v pracovních dnech od 14.00 hod, o víkendech a svátcích od 13.00 hod. Každý den, po ukončení práce, je nutné provést úklid pracoviště a nespotřebovaný materiál odnést na určené místo v rámci podlaží.</t>
  </si>
  <si>
    <t>Veškeré stávající rozvody VZT budou zachovány vč. jejich umístění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</si>
</sst>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39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49" fontId="16" fillId="0" borderId="39" xfId="0" applyNumberFormat="1" applyFont="1" applyBorder="1" applyAlignment="1">
      <alignment horizontal="left" vertical="top" wrapText="1"/>
    </xf>
    <xf numFmtId="0" fontId="16" fillId="0" borderId="39" xfId="0" applyFont="1" applyBorder="1" applyAlignment="1">
      <alignment horizontal="center" vertical="top" shrinkToFit="1"/>
    </xf>
    <xf numFmtId="165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9" t="s">
        <v>41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5" t="s">
        <v>4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7" t="s">
        <v>24</v>
      </c>
      <c r="C2" s="78"/>
      <c r="D2" s="79" t="s">
        <v>49</v>
      </c>
      <c r="E2" s="241" t="s">
        <v>50</v>
      </c>
      <c r="F2" s="242"/>
      <c r="G2" s="242"/>
      <c r="H2" s="242"/>
      <c r="I2" s="242"/>
      <c r="J2" s="243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44" t="s">
        <v>46</v>
      </c>
      <c r="F3" s="245"/>
      <c r="G3" s="245"/>
      <c r="H3" s="245"/>
      <c r="I3" s="245"/>
      <c r="J3" s="246"/>
    </row>
    <row r="4" spans="1:15" ht="23.25" customHeight="1" x14ac:dyDescent="0.2">
      <c r="A4" s="76">
        <v>2832</v>
      </c>
      <c r="B4" s="82" t="s">
        <v>48</v>
      </c>
      <c r="C4" s="83"/>
      <c r="D4" s="84" t="s">
        <v>43</v>
      </c>
      <c r="E4" s="224" t="s">
        <v>44</v>
      </c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23</v>
      </c>
      <c r="D5" s="229"/>
      <c r="E5" s="230"/>
      <c r="F5" s="230"/>
      <c r="G5" s="230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31"/>
      <c r="E6" s="232"/>
      <c r="F6" s="232"/>
      <c r="G6" s="23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8"/>
      <c r="E11" s="248"/>
      <c r="F11" s="248"/>
      <c r="G11" s="248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23"/>
      <c r="E12" s="223"/>
      <c r="F12" s="223"/>
      <c r="G12" s="223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7"/>
      <c r="F15" s="247"/>
      <c r="G15" s="249"/>
      <c r="H15" s="249"/>
      <c r="I15" s="249" t="s">
        <v>31</v>
      </c>
      <c r="J15" s="250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12"/>
      <c r="F16" s="213"/>
      <c r="G16" s="212"/>
      <c r="H16" s="213"/>
      <c r="I16" s="212" t="e">
        <f>SUMIF(F49:F66,A16,I49:I66)+SUMIF(F49:F66,"PSU",I49:I66)</f>
        <v>#REF!</v>
      </c>
      <c r="J16" s="214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12"/>
      <c r="F17" s="213"/>
      <c r="G17" s="212"/>
      <c r="H17" s="213"/>
      <c r="I17" s="212" t="e">
        <f>SUMIF(F49:F66,A17,I49:I66)</f>
        <v>#REF!</v>
      </c>
      <c r="J17" s="214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12"/>
      <c r="F18" s="213"/>
      <c r="G18" s="212"/>
      <c r="H18" s="213"/>
      <c r="I18" s="212" t="e">
        <f>SUMIF(F49:F66,A18,I49:I66)</f>
        <v>#REF!</v>
      </c>
      <c r="J18" s="214"/>
    </row>
    <row r="19" spans="1:10" ht="23.25" customHeight="1" x14ac:dyDescent="0.2">
      <c r="A19" s="139" t="s">
        <v>91</v>
      </c>
      <c r="B19" s="38" t="s">
        <v>29</v>
      </c>
      <c r="C19" s="62"/>
      <c r="D19" s="63"/>
      <c r="E19" s="212"/>
      <c r="F19" s="213"/>
      <c r="G19" s="212"/>
      <c r="H19" s="213"/>
      <c r="I19" s="212">
        <f>SUMIF(F49:F66,A19,I49:I66)</f>
        <v>0</v>
      </c>
      <c r="J19" s="214"/>
    </row>
    <row r="20" spans="1:10" ht="23.25" customHeight="1" x14ac:dyDescent="0.2">
      <c r="A20" s="139" t="s">
        <v>92</v>
      </c>
      <c r="B20" s="38" t="s">
        <v>30</v>
      </c>
      <c r="C20" s="62"/>
      <c r="D20" s="63"/>
      <c r="E20" s="212"/>
      <c r="F20" s="213"/>
      <c r="G20" s="212"/>
      <c r="H20" s="213"/>
      <c r="I20" s="212">
        <f>SUMIF(F49:F66,A20,I49:I66)</f>
        <v>0</v>
      </c>
      <c r="J20" s="214"/>
    </row>
    <row r="21" spans="1:10" ht="23.25" customHeight="1" x14ac:dyDescent="0.2">
      <c r="A21" s="2"/>
      <c r="B21" s="48" t="s">
        <v>31</v>
      </c>
      <c r="C21" s="64"/>
      <c r="D21" s="65"/>
      <c r="E21" s="215"/>
      <c r="F21" s="251"/>
      <c r="G21" s="215"/>
      <c r="H21" s="251"/>
      <c r="I21" s="215" t="e">
        <f>SUM(I16:J20)</f>
        <v>#REF!</v>
      </c>
      <c r="J21" s="21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8">
        <f>A23</f>
        <v>0</v>
      </c>
      <c r="H24" s="209"/>
      <c r="I24" s="20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8">
        <f>A25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40">
        <f>CenaCelkem-(ZakladDPHSni+DPHSni+ZakladDPHZakl+DPHZakl)</f>
        <v>0</v>
      </c>
      <c r="H27" s="240"/>
      <c r="I27" s="24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8">
        <f>ZakladDPHSniVypocet+ZakladDPHZaklVypocet</f>
        <v>0</v>
      </c>
      <c r="H28" s="218"/>
      <c r="I28" s="218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7">
        <f>A27</f>
        <v>0</v>
      </c>
      <c r="H29" s="217"/>
      <c r="I29" s="217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 x14ac:dyDescent="0.2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202"/>
      <c r="D39" s="202"/>
      <c r="E39" s="202"/>
      <c r="F39" s="99">
        <f>'so01 101 Pol'!AE224</f>
        <v>0</v>
      </c>
      <c r="G39" s="100">
        <f>'so01 101 Pol'!AF224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 t="s">
        <v>45</v>
      </c>
      <c r="C40" s="203" t="s">
        <v>46</v>
      </c>
      <c r="D40" s="203"/>
      <c r="E40" s="203"/>
      <c r="F40" s="104">
        <f>'so01 101 Pol'!AE224</f>
        <v>0</v>
      </c>
      <c r="G40" s="105">
        <f>'so01 101 Pol'!AF224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07" t="s">
        <v>43</v>
      </c>
      <c r="C41" s="202" t="s">
        <v>44</v>
      </c>
      <c r="D41" s="202"/>
      <c r="E41" s="202"/>
      <c r="F41" s="108">
        <f>'so01 101 Pol'!AE224</f>
        <v>0</v>
      </c>
      <c r="G41" s="101">
        <f>'so01 101 Pol'!AF224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 x14ac:dyDescent="0.2">
      <c r="A42" s="88"/>
      <c r="B42" s="204" t="s">
        <v>52</v>
      </c>
      <c r="C42" s="205"/>
      <c r="D42" s="205"/>
      <c r="E42" s="206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54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55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56</v>
      </c>
      <c r="C49" s="200" t="s">
        <v>57</v>
      </c>
      <c r="D49" s="201"/>
      <c r="E49" s="201"/>
      <c r="F49" s="135" t="s">
        <v>26</v>
      </c>
      <c r="G49" s="136"/>
      <c r="H49" s="136"/>
      <c r="I49" s="136" t="e">
        <f>'so01 101 Pol'!#REF!</f>
        <v>#REF!</v>
      </c>
      <c r="J49" s="132" t="e">
        <f>IF(I67=0,"",I49/I67*100)</f>
        <v>#REF!</v>
      </c>
    </row>
    <row r="50" spans="1:10" ht="36.75" customHeight="1" x14ac:dyDescent="0.2">
      <c r="A50" s="123"/>
      <c r="B50" s="128" t="s">
        <v>58</v>
      </c>
      <c r="C50" s="200" t="s">
        <v>59</v>
      </c>
      <c r="D50" s="201"/>
      <c r="E50" s="201"/>
      <c r="F50" s="135" t="s">
        <v>26</v>
      </c>
      <c r="G50" s="136"/>
      <c r="H50" s="136"/>
      <c r="I50" s="136">
        <f>'so01 101 Pol'!G8</f>
        <v>0</v>
      </c>
      <c r="J50" s="132" t="e">
        <f>IF(I67=0,"",I50/I67*100)</f>
        <v>#REF!</v>
      </c>
    </row>
    <row r="51" spans="1:10" ht="36.75" customHeight="1" x14ac:dyDescent="0.2">
      <c r="A51" s="123"/>
      <c r="B51" s="128" t="s">
        <v>60</v>
      </c>
      <c r="C51" s="200" t="s">
        <v>61</v>
      </c>
      <c r="D51" s="201"/>
      <c r="E51" s="201"/>
      <c r="F51" s="135" t="s">
        <v>26</v>
      </c>
      <c r="G51" s="136"/>
      <c r="H51" s="136"/>
      <c r="I51" s="136">
        <f>'so01 101 Pol'!G23</f>
        <v>0</v>
      </c>
      <c r="J51" s="132" t="e">
        <f>IF(I67=0,"",I51/I67*100)</f>
        <v>#REF!</v>
      </c>
    </row>
    <row r="52" spans="1:10" ht="36.75" customHeight="1" x14ac:dyDescent="0.2">
      <c r="A52" s="123"/>
      <c r="B52" s="128" t="s">
        <v>62</v>
      </c>
      <c r="C52" s="200" t="s">
        <v>63</v>
      </c>
      <c r="D52" s="201"/>
      <c r="E52" s="201"/>
      <c r="F52" s="135" t="s">
        <v>26</v>
      </c>
      <c r="G52" s="136"/>
      <c r="H52" s="136"/>
      <c r="I52" s="136">
        <f>'so01 101 Pol'!G72</f>
        <v>0</v>
      </c>
      <c r="J52" s="132" t="e">
        <f>IF(I67=0,"",I52/I67*100)</f>
        <v>#REF!</v>
      </c>
    </row>
    <row r="53" spans="1:10" ht="36.75" customHeight="1" x14ac:dyDescent="0.2">
      <c r="A53" s="123"/>
      <c r="B53" s="128" t="s">
        <v>64</v>
      </c>
      <c r="C53" s="200" t="s">
        <v>65</v>
      </c>
      <c r="D53" s="201"/>
      <c r="E53" s="201"/>
      <c r="F53" s="135" t="s">
        <v>26</v>
      </c>
      <c r="G53" s="136"/>
      <c r="H53" s="136"/>
      <c r="I53" s="136">
        <f>'so01 101 Pol'!G78</f>
        <v>0</v>
      </c>
      <c r="J53" s="132" t="e">
        <f>IF(I67=0,"",I53/I67*100)</f>
        <v>#REF!</v>
      </c>
    </row>
    <row r="54" spans="1:10" ht="36.75" customHeight="1" x14ac:dyDescent="0.2">
      <c r="A54" s="123"/>
      <c r="B54" s="128" t="s">
        <v>66</v>
      </c>
      <c r="C54" s="200" t="s">
        <v>67</v>
      </c>
      <c r="D54" s="201"/>
      <c r="E54" s="201"/>
      <c r="F54" s="135" t="s">
        <v>26</v>
      </c>
      <c r="G54" s="136"/>
      <c r="H54" s="136"/>
      <c r="I54" s="136">
        <f>'so01 101 Pol'!G81</f>
        <v>0</v>
      </c>
      <c r="J54" s="132" t="e">
        <f>IF(I67=0,"",I54/I67*100)</f>
        <v>#REF!</v>
      </c>
    </row>
    <row r="55" spans="1:10" ht="36.75" customHeight="1" x14ac:dyDescent="0.2">
      <c r="A55" s="123"/>
      <c r="B55" s="128" t="s">
        <v>68</v>
      </c>
      <c r="C55" s="200" t="s">
        <v>69</v>
      </c>
      <c r="D55" s="201"/>
      <c r="E55" s="201"/>
      <c r="F55" s="135" t="s">
        <v>26</v>
      </c>
      <c r="G55" s="136"/>
      <c r="H55" s="136"/>
      <c r="I55" s="136">
        <f>'so01 101 Pol'!G114</f>
        <v>0</v>
      </c>
      <c r="J55" s="132" t="e">
        <f>IF(I67=0,"",I55/I67*100)</f>
        <v>#REF!</v>
      </c>
    </row>
    <row r="56" spans="1:10" ht="36.75" customHeight="1" x14ac:dyDescent="0.2">
      <c r="A56" s="123"/>
      <c r="B56" s="128" t="s">
        <v>70</v>
      </c>
      <c r="C56" s="200" t="s">
        <v>71</v>
      </c>
      <c r="D56" s="201"/>
      <c r="E56" s="201"/>
      <c r="F56" s="135" t="s">
        <v>26</v>
      </c>
      <c r="G56" s="136"/>
      <c r="H56" s="136"/>
      <c r="I56" s="136">
        <f>'so01 101 Pol'!G119</f>
        <v>0</v>
      </c>
      <c r="J56" s="132" t="e">
        <f>IF(I67=0,"",I56/I67*100)</f>
        <v>#REF!</v>
      </c>
    </row>
    <row r="57" spans="1:10" ht="36.75" customHeight="1" x14ac:dyDescent="0.2">
      <c r="A57" s="123"/>
      <c r="B57" s="128" t="s">
        <v>72</v>
      </c>
      <c r="C57" s="200" t="s">
        <v>73</v>
      </c>
      <c r="D57" s="201"/>
      <c r="E57" s="201"/>
      <c r="F57" s="135" t="s">
        <v>27</v>
      </c>
      <c r="G57" s="136"/>
      <c r="H57" s="136"/>
      <c r="I57" s="136" t="e">
        <f>'so01 101 Pol'!#REF!</f>
        <v>#REF!</v>
      </c>
      <c r="J57" s="132" t="e">
        <f>IF(I67=0,"",I57/I67*100)</f>
        <v>#REF!</v>
      </c>
    </row>
    <row r="58" spans="1:10" ht="36.75" customHeight="1" x14ac:dyDescent="0.2">
      <c r="A58" s="123"/>
      <c r="B58" s="128" t="s">
        <v>74</v>
      </c>
      <c r="C58" s="200" t="s">
        <v>75</v>
      </c>
      <c r="D58" s="201"/>
      <c r="E58" s="201"/>
      <c r="F58" s="135" t="s">
        <v>27</v>
      </c>
      <c r="G58" s="136"/>
      <c r="H58" s="136"/>
      <c r="I58" s="136">
        <f>'so01 101 Pol'!G121</f>
        <v>0</v>
      </c>
      <c r="J58" s="132" t="e">
        <f>IF(I67=0,"",I58/I67*100)</f>
        <v>#REF!</v>
      </c>
    </row>
    <row r="59" spans="1:10" ht="36.75" customHeight="1" x14ac:dyDescent="0.2">
      <c r="A59" s="123"/>
      <c r="B59" s="128" t="s">
        <v>76</v>
      </c>
      <c r="C59" s="200" t="s">
        <v>77</v>
      </c>
      <c r="D59" s="201"/>
      <c r="E59" s="201"/>
      <c r="F59" s="135" t="s">
        <v>27</v>
      </c>
      <c r="G59" s="136"/>
      <c r="H59" s="136"/>
      <c r="I59" s="136" t="e">
        <f>'so01 101 Pol'!#REF!</f>
        <v>#REF!</v>
      </c>
      <c r="J59" s="132" t="e">
        <f>IF(I67=0,"",I59/I67*100)</f>
        <v>#REF!</v>
      </c>
    </row>
    <row r="60" spans="1:10" ht="36.75" customHeight="1" x14ac:dyDescent="0.2">
      <c r="A60" s="123"/>
      <c r="B60" s="128" t="s">
        <v>78</v>
      </c>
      <c r="C60" s="200" t="s">
        <v>79</v>
      </c>
      <c r="D60" s="201"/>
      <c r="E60" s="201"/>
      <c r="F60" s="135" t="s">
        <v>27</v>
      </c>
      <c r="G60" s="136"/>
      <c r="H60" s="136"/>
      <c r="I60" s="136">
        <f>'so01 101 Pol'!G126</f>
        <v>0</v>
      </c>
      <c r="J60" s="132" t="e">
        <f>IF(I67=0,"",I60/I67*100)</f>
        <v>#REF!</v>
      </c>
    </row>
    <row r="61" spans="1:10" ht="36.75" customHeight="1" x14ac:dyDescent="0.2">
      <c r="A61" s="123"/>
      <c r="B61" s="128" t="s">
        <v>80</v>
      </c>
      <c r="C61" s="200" t="s">
        <v>81</v>
      </c>
      <c r="D61" s="201"/>
      <c r="E61" s="201"/>
      <c r="F61" s="135" t="s">
        <v>27</v>
      </c>
      <c r="G61" s="136"/>
      <c r="H61" s="136"/>
      <c r="I61" s="136" t="e">
        <f>'so01 101 Pol'!#REF!</f>
        <v>#REF!</v>
      </c>
      <c r="J61" s="132" t="e">
        <f>IF(I67=0,"",I61/I67*100)</f>
        <v>#REF!</v>
      </c>
    </row>
    <row r="62" spans="1:10" ht="36.75" customHeight="1" x14ac:dyDescent="0.2">
      <c r="A62" s="123"/>
      <c r="B62" s="128" t="s">
        <v>82</v>
      </c>
      <c r="C62" s="200" t="s">
        <v>83</v>
      </c>
      <c r="D62" s="201"/>
      <c r="E62" s="201"/>
      <c r="F62" s="135" t="s">
        <v>27</v>
      </c>
      <c r="G62" s="136"/>
      <c r="H62" s="136"/>
      <c r="I62" s="136">
        <f>'so01 101 Pol'!G147</f>
        <v>0</v>
      </c>
      <c r="J62" s="132" t="e">
        <f>IF(I67=0,"",I62/I67*100)</f>
        <v>#REF!</v>
      </c>
    </row>
    <row r="63" spans="1:10" ht="36.75" customHeight="1" x14ac:dyDescent="0.2">
      <c r="A63" s="123"/>
      <c r="B63" s="128" t="s">
        <v>84</v>
      </c>
      <c r="C63" s="200" t="s">
        <v>85</v>
      </c>
      <c r="D63" s="201"/>
      <c r="E63" s="201"/>
      <c r="F63" s="135" t="s">
        <v>28</v>
      </c>
      <c r="G63" s="136"/>
      <c r="H63" s="136"/>
      <c r="I63" s="136" t="e">
        <f>'so01 101 Pol'!#REF!</f>
        <v>#REF!</v>
      </c>
      <c r="J63" s="132" t="e">
        <f>IF(I67=0,"",I63/I67*100)</f>
        <v>#REF!</v>
      </c>
    </row>
    <row r="64" spans="1:10" ht="36.75" customHeight="1" x14ac:dyDescent="0.2">
      <c r="A64" s="123"/>
      <c r="B64" s="128" t="s">
        <v>86</v>
      </c>
      <c r="C64" s="200" t="s">
        <v>87</v>
      </c>
      <c r="D64" s="201"/>
      <c r="E64" s="201"/>
      <c r="F64" s="135" t="s">
        <v>28</v>
      </c>
      <c r="G64" s="136"/>
      <c r="H64" s="136"/>
      <c r="I64" s="136" t="e">
        <f>'so01 101 Pol'!#REF!</f>
        <v>#REF!</v>
      </c>
      <c r="J64" s="132" t="e">
        <f>IF(I67=0,"",I64/I67*100)</f>
        <v>#REF!</v>
      </c>
    </row>
    <row r="65" spans="1:10" ht="36.75" customHeight="1" x14ac:dyDescent="0.2">
      <c r="A65" s="123"/>
      <c r="B65" s="128" t="s">
        <v>88</v>
      </c>
      <c r="C65" s="200" t="s">
        <v>89</v>
      </c>
      <c r="D65" s="201"/>
      <c r="E65" s="201"/>
      <c r="F65" s="135" t="s">
        <v>90</v>
      </c>
      <c r="G65" s="136"/>
      <c r="H65" s="136"/>
      <c r="I65" s="136">
        <f>'so01 101 Pol'!G209</f>
        <v>0</v>
      </c>
      <c r="J65" s="132" t="e">
        <f>IF(I67=0,"",I65/I67*100)</f>
        <v>#REF!</v>
      </c>
    </row>
    <row r="66" spans="1:10" ht="36.75" customHeight="1" x14ac:dyDescent="0.2">
      <c r="A66" s="123"/>
      <c r="B66" s="128" t="s">
        <v>91</v>
      </c>
      <c r="C66" s="200" t="s">
        <v>29</v>
      </c>
      <c r="D66" s="201"/>
      <c r="E66" s="201"/>
      <c r="F66" s="135" t="s">
        <v>91</v>
      </c>
      <c r="G66" s="136"/>
      <c r="H66" s="136"/>
      <c r="I66" s="136">
        <f>'so01 101 Pol'!G219</f>
        <v>0</v>
      </c>
      <c r="J66" s="132" t="e">
        <f>IF(I67=0,"",I66/I67*100)</f>
        <v>#REF!</v>
      </c>
    </row>
    <row r="67" spans="1:10" ht="25.5" customHeight="1" x14ac:dyDescent="0.2">
      <c r="A67" s="124"/>
      <c r="B67" s="129" t="s">
        <v>1</v>
      </c>
      <c r="C67" s="130"/>
      <c r="D67" s="131"/>
      <c r="E67" s="131"/>
      <c r="F67" s="137"/>
      <c r="G67" s="138"/>
      <c r="H67" s="138"/>
      <c r="I67" s="138" t="e">
        <f>SUM(I49:I66)</f>
        <v>#REF!</v>
      </c>
      <c r="J67" s="133" t="e">
        <f>SUM(J49:J66)</f>
        <v>#REF!</v>
      </c>
    </row>
    <row r="68" spans="1:10" x14ac:dyDescent="0.2">
      <c r="F68" s="87"/>
      <c r="G68" s="87"/>
      <c r="H68" s="87"/>
      <c r="I68" s="87"/>
      <c r="J68" s="134"/>
    </row>
    <row r="69" spans="1:10" x14ac:dyDescent="0.2">
      <c r="F69" s="87"/>
      <c r="G69" s="87"/>
      <c r="H69" s="87"/>
      <c r="I69" s="87"/>
      <c r="J69" s="134"/>
    </row>
    <row r="70" spans="1:10" x14ac:dyDescent="0.2">
      <c r="F70" s="87"/>
      <c r="G70" s="87"/>
      <c r="H70" s="87"/>
      <c r="I70" s="87"/>
      <c r="J70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7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8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9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10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820A-4AA3-49AA-8DAB-9718F618B565}">
  <sheetPr>
    <outlinePr summaryBelow="0"/>
  </sheetPr>
  <dimension ref="A1:BH4960"/>
  <sheetViews>
    <sheetView tabSelected="1" workbookViewId="0">
      <pane ySplit="7" topLeftCell="A8" activePane="bottomLeft" state="frozen"/>
      <selection pane="bottomLeft" activeCell="A211" sqref="A21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93</v>
      </c>
    </row>
    <row r="2" spans="1:60" ht="25.15" customHeight="1" x14ac:dyDescent="0.2">
      <c r="A2" s="50" t="s">
        <v>8</v>
      </c>
      <c r="B2" s="49" t="s">
        <v>49</v>
      </c>
      <c r="C2" s="269" t="s">
        <v>50</v>
      </c>
      <c r="D2" s="270"/>
      <c r="E2" s="270"/>
      <c r="F2" s="270"/>
      <c r="G2" s="271"/>
      <c r="AG2" t="s">
        <v>94</v>
      </c>
    </row>
    <row r="3" spans="1:60" ht="25.15" customHeight="1" x14ac:dyDescent="0.2">
      <c r="A3" s="50" t="s">
        <v>9</v>
      </c>
      <c r="B3" s="49" t="s">
        <v>45</v>
      </c>
      <c r="C3" s="269" t="s">
        <v>46</v>
      </c>
      <c r="D3" s="270"/>
      <c r="E3" s="270"/>
      <c r="F3" s="270"/>
      <c r="G3" s="271"/>
      <c r="AC3" s="121" t="s">
        <v>94</v>
      </c>
      <c r="AG3" t="s">
        <v>95</v>
      </c>
    </row>
    <row r="4" spans="1:60" ht="25.15" customHeight="1" x14ac:dyDescent="0.2">
      <c r="A4" s="140" t="s">
        <v>10</v>
      </c>
      <c r="B4" s="141" t="s">
        <v>43</v>
      </c>
      <c r="C4" s="272" t="s">
        <v>44</v>
      </c>
      <c r="D4" s="273"/>
      <c r="E4" s="273"/>
      <c r="F4" s="273"/>
      <c r="G4" s="274"/>
      <c r="AG4" t="s">
        <v>96</v>
      </c>
    </row>
    <row r="5" spans="1:60" x14ac:dyDescent="0.2">
      <c r="D5" s="10"/>
    </row>
    <row r="6" spans="1:60" ht="38.25" x14ac:dyDescent="0.2">
      <c r="A6" s="143" t="s">
        <v>97</v>
      </c>
      <c r="B6" s="145" t="s">
        <v>98</v>
      </c>
      <c r="C6" s="145" t="s">
        <v>99</v>
      </c>
      <c r="D6" s="144" t="s">
        <v>100</v>
      </c>
      <c r="E6" s="143" t="s">
        <v>101</v>
      </c>
      <c r="F6" s="142" t="s">
        <v>102</v>
      </c>
      <c r="G6" s="143" t="s">
        <v>31</v>
      </c>
      <c r="H6" s="146" t="s">
        <v>32</v>
      </c>
      <c r="I6" s="146" t="s">
        <v>103</v>
      </c>
      <c r="J6" s="146" t="s">
        <v>33</v>
      </c>
      <c r="K6" s="146" t="s">
        <v>104</v>
      </c>
      <c r="L6" s="146" t="s">
        <v>105</v>
      </c>
      <c r="M6" s="146" t="s">
        <v>106</v>
      </c>
      <c r="N6" s="146" t="s">
        <v>107</v>
      </c>
      <c r="O6" s="146" t="s">
        <v>108</v>
      </c>
      <c r="P6" s="146" t="s">
        <v>109</v>
      </c>
      <c r="Q6" s="146" t="s">
        <v>110</v>
      </c>
      <c r="R6" s="146" t="s">
        <v>111</v>
      </c>
      <c r="S6" s="146" t="s">
        <v>112</v>
      </c>
      <c r="T6" s="146" t="s">
        <v>113</v>
      </c>
      <c r="U6" s="146" t="s">
        <v>114</v>
      </c>
      <c r="V6" s="146" t="s">
        <v>115</v>
      </c>
      <c r="W6" s="146" t="s">
        <v>116</v>
      </c>
      <c r="X6" s="146" t="s">
        <v>117</v>
      </c>
      <c r="Y6" s="146" t="s">
        <v>118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119</v>
      </c>
      <c r="B8" s="165" t="s">
        <v>58</v>
      </c>
      <c r="C8" s="184" t="s">
        <v>59</v>
      </c>
      <c r="D8" s="166"/>
      <c r="E8" s="167"/>
      <c r="F8" s="168"/>
      <c r="G8" s="169">
        <f>SUMIF(AG9:AG22,"&lt;&gt;NOR",G9:G22)</f>
        <v>0</v>
      </c>
      <c r="H8" s="163"/>
      <c r="I8" s="163">
        <f>SUM(I9:I22)</f>
        <v>0</v>
      </c>
      <c r="J8" s="163"/>
      <c r="K8" s="163">
        <f>SUM(K9:K22)</f>
        <v>0</v>
      </c>
      <c r="L8" s="163"/>
      <c r="M8" s="163">
        <f>SUM(M9:M22)</f>
        <v>0</v>
      </c>
      <c r="N8" s="162"/>
      <c r="O8" s="162">
        <f>SUM(O9:O22)</f>
        <v>0.5</v>
      </c>
      <c r="P8" s="162"/>
      <c r="Q8" s="162">
        <f>SUM(Q9:Q22)</f>
        <v>0</v>
      </c>
      <c r="R8" s="163"/>
      <c r="S8" s="163"/>
      <c r="T8" s="163"/>
      <c r="U8" s="163"/>
      <c r="V8" s="163">
        <f>SUM(V9:V22)</f>
        <v>26.23</v>
      </c>
      <c r="W8" s="163"/>
      <c r="X8" s="163"/>
      <c r="Y8" s="163"/>
      <c r="AG8" t="s">
        <v>120</v>
      </c>
    </row>
    <row r="9" spans="1:60" ht="22.5" outlineLevel="1" x14ac:dyDescent="0.2">
      <c r="A9" s="171">
        <v>1</v>
      </c>
      <c r="B9" s="172" t="s">
        <v>127</v>
      </c>
      <c r="C9" s="185" t="s">
        <v>128</v>
      </c>
      <c r="D9" s="173" t="s">
        <v>121</v>
      </c>
      <c r="E9" s="174">
        <v>12</v>
      </c>
      <c r="F9" s="175"/>
      <c r="G9" s="176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1.49E-2</v>
      </c>
      <c r="O9" s="157">
        <f>ROUND(E9*N9,2)</f>
        <v>0.18</v>
      </c>
      <c r="P9" s="157">
        <v>0</v>
      </c>
      <c r="Q9" s="157">
        <f>ROUND(E9*P9,2)</f>
        <v>0</v>
      </c>
      <c r="R9" s="158"/>
      <c r="S9" s="158" t="s">
        <v>129</v>
      </c>
      <c r="T9" s="158" t="s">
        <v>130</v>
      </c>
      <c r="U9" s="158">
        <v>0.83</v>
      </c>
      <c r="V9" s="158">
        <f>ROUND(E9*U9,2)</f>
        <v>9.9600000000000009</v>
      </c>
      <c r="W9" s="158"/>
      <c r="X9" s="158" t="s">
        <v>123</v>
      </c>
      <c r="Y9" s="158" t="s">
        <v>124</v>
      </c>
      <c r="Z9" s="147"/>
      <c r="AA9" s="147"/>
      <c r="AB9" s="147"/>
      <c r="AC9" s="147"/>
      <c r="AD9" s="147"/>
      <c r="AE9" s="147"/>
      <c r="AF9" s="147"/>
      <c r="AG9" s="147" t="s">
        <v>125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6" t="s">
        <v>131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126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6" t="s">
        <v>132</v>
      </c>
      <c r="D11" s="160"/>
      <c r="E11" s="161">
        <v>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126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6" t="s">
        <v>133</v>
      </c>
      <c r="D12" s="160"/>
      <c r="E12" s="161">
        <v>2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126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6" t="s">
        <v>134</v>
      </c>
      <c r="D13" s="160"/>
      <c r="E13" s="161">
        <v>2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126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6" t="s">
        <v>135</v>
      </c>
      <c r="D14" s="160"/>
      <c r="E14" s="161">
        <v>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126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6" t="s">
        <v>136</v>
      </c>
      <c r="D15" s="160"/>
      <c r="E15" s="161">
        <v>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126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1">
        <v>2</v>
      </c>
      <c r="B16" s="172" t="s">
        <v>137</v>
      </c>
      <c r="C16" s="185" t="s">
        <v>138</v>
      </c>
      <c r="D16" s="173" t="s">
        <v>139</v>
      </c>
      <c r="E16" s="174">
        <v>23.572500000000002</v>
      </c>
      <c r="F16" s="175"/>
      <c r="G16" s="176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1.338E-2</v>
      </c>
      <c r="O16" s="157">
        <f>ROUND(E16*N16,2)</f>
        <v>0.32</v>
      </c>
      <c r="P16" s="157">
        <v>0</v>
      </c>
      <c r="Q16" s="157">
        <f>ROUND(E16*P16,2)</f>
        <v>0</v>
      </c>
      <c r="R16" s="158"/>
      <c r="S16" s="158" t="s">
        <v>122</v>
      </c>
      <c r="T16" s="158" t="s">
        <v>122</v>
      </c>
      <c r="U16" s="158">
        <v>0.69</v>
      </c>
      <c r="V16" s="158">
        <f>ROUND(E16*U16,2)</f>
        <v>16.27</v>
      </c>
      <c r="W16" s="158"/>
      <c r="X16" s="158" t="s">
        <v>123</v>
      </c>
      <c r="Y16" s="158" t="s">
        <v>124</v>
      </c>
      <c r="Z16" s="147"/>
      <c r="AA16" s="147"/>
      <c r="AB16" s="147"/>
      <c r="AC16" s="147"/>
      <c r="AD16" s="147"/>
      <c r="AE16" s="147"/>
      <c r="AF16" s="147"/>
      <c r="AG16" s="147" t="s">
        <v>125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6" t="s">
        <v>140</v>
      </c>
      <c r="D17" s="160"/>
      <c r="E17" s="161">
        <v>2.6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126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6" t="s">
        <v>141</v>
      </c>
      <c r="D18" s="160"/>
      <c r="E18" s="161">
        <v>4.5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126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3" x14ac:dyDescent="0.2">
      <c r="A19" s="154"/>
      <c r="B19" s="155"/>
      <c r="C19" s="186" t="s">
        <v>142</v>
      </c>
      <c r="D19" s="160"/>
      <c r="E19" s="161">
        <v>7.56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126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6" t="s">
        <v>143</v>
      </c>
      <c r="D20" s="160"/>
      <c r="E20" s="161">
        <v>2.52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126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6" t="s">
        <v>144</v>
      </c>
      <c r="D21" s="160"/>
      <c r="E21" s="161">
        <v>1.8425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126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6" t="s">
        <v>145</v>
      </c>
      <c r="D22" s="160"/>
      <c r="E22" s="161">
        <v>4.55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126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5.5" x14ac:dyDescent="0.2">
      <c r="A23" s="164" t="s">
        <v>119</v>
      </c>
      <c r="B23" s="165" t="s">
        <v>60</v>
      </c>
      <c r="C23" s="184" t="s">
        <v>61</v>
      </c>
      <c r="D23" s="166"/>
      <c r="E23" s="167"/>
      <c r="F23" s="168"/>
      <c r="G23" s="169">
        <f>SUMIF(AG24:AG71,"&lt;&gt;NOR",G24:G71)</f>
        <v>0</v>
      </c>
      <c r="H23" s="163"/>
      <c r="I23" s="163">
        <f>SUM(I24:I71)</f>
        <v>0</v>
      </c>
      <c r="J23" s="163"/>
      <c r="K23" s="163">
        <f>SUM(K24:K71)</f>
        <v>0</v>
      </c>
      <c r="L23" s="163"/>
      <c r="M23" s="163">
        <f>SUM(M24:M71)</f>
        <v>0</v>
      </c>
      <c r="N23" s="162"/>
      <c r="O23" s="162">
        <f>SUM(O24:O71)</f>
        <v>9.42</v>
      </c>
      <c r="P23" s="162"/>
      <c r="Q23" s="162">
        <f>SUM(Q24:Q71)</f>
        <v>0</v>
      </c>
      <c r="R23" s="163"/>
      <c r="S23" s="163"/>
      <c r="T23" s="163"/>
      <c r="U23" s="163"/>
      <c r="V23" s="163">
        <f>SUM(V24:V71)</f>
        <v>586.5300000000002</v>
      </c>
      <c r="W23" s="163"/>
      <c r="X23" s="163"/>
      <c r="Y23" s="163"/>
      <c r="AG23" t="s">
        <v>120</v>
      </c>
    </row>
    <row r="24" spans="1:60" ht="22.5" outlineLevel="1" x14ac:dyDescent="0.2">
      <c r="A24" s="171">
        <v>3</v>
      </c>
      <c r="B24" s="172" t="s">
        <v>146</v>
      </c>
      <c r="C24" s="185" t="s">
        <v>147</v>
      </c>
      <c r="D24" s="173" t="s">
        <v>139</v>
      </c>
      <c r="E24" s="174">
        <v>25.32</v>
      </c>
      <c r="F24" s="175"/>
      <c r="G24" s="176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1.1690000000000001E-2</v>
      </c>
      <c r="O24" s="157">
        <f>ROUND(E24*N24,2)</f>
        <v>0.3</v>
      </c>
      <c r="P24" s="157">
        <v>0</v>
      </c>
      <c r="Q24" s="157">
        <f>ROUND(E24*P24,2)</f>
        <v>0</v>
      </c>
      <c r="R24" s="158"/>
      <c r="S24" s="158" t="s">
        <v>122</v>
      </c>
      <c r="T24" s="158" t="s">
        <v>122</v>
      </c>
      <c r="U24" s="158">
        <v>0.95</v>
      </c>
      <c r="V24" s="158">
        <f>ROUND(E24*U24,2)</f>
        <v>24.05</v>
      </c>
      <c r="W24" s="158"/>
      <c r="X24" s="158" t="s">
        <v>123</v>
      </c>
      <c r="Y24" s="158" t="s">
        <v>124</v>
      </c>
      <c r="Z24" s="147"/>
      <c r="AA24" s="147"/>
      <c r="AB24" s="147"/>
      <c r="AC24" s="147"/>
      <c r="AD24" s="147"/>
      <c r="AE24" s="147"/>
      <c r="AF24" s="147"/>
      <c r="AG24" s="147" t="s">
        <v>125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6" t="s">
        <v>148</v>
      </c>
      <c r="D25" s="160"/>
      <c r="E25" s="161">
        <v>1.28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126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6" t="s">
        <v>149</v>
      </c>
      <c r="D26" s="160"/>
      <c r="E26" s="161">
        <v>3.98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126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6" t="s">
        <v>150</v>
      </c>
      <c r="D27" s="160"/>
      <c r="E27" s="161">
        <v>4.0199999999999996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126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6" t="s">
        <v>151</v>
      </c>
      <c r="D28" s="160"/>
      <c r="E28" s="161">
        <v>16.04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126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4</v>
      </c>
      <c r="B29" s="172" t="s">
        <v>152</v>
      </c>
      <c r="C29" s="185" t="s">
        <v>153</v>
      </c>
      <c r="D29" s="173" t="s">
        <v>139</v>
      </c>
      <c r="E29" s="174">
        <v>308.49</v>
      </c>
      <c r="F29" s="175"/>
      <c r="G29" s="176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9.6500000000000006E-3</v>
      </c>
      <c r="O29" s="157">
        <f>ROUND(E29*N29,2)</f>
        <v>2.98</v>
      </c>
      <c r="P29" s="157">
        <v>0</v>
      </c>
      <c r="Q29" s="157">
        <f>ROUND(E29*P29,2)</f>
        <v>0</v>
      </c>
      <c r="R29" s="158"/>
      <c r="S29" s="158" t="s">
        <v>122</v>
      </c>
      <c r="T29" s="158" t="s">
        <v>122</v>
      </c>
      <c r="U29" s="158">
        <v>0.5</v>
      </c>
      <c r="V29" s="158">
        <f>ROUND(E29*U29,2)</f>
        <v>154.25</v>
      </c>
      <c r="W29" s="158"/>
      <c r="X29" s="158" t="s">
        <v>123</v>
      </c>
      <c r="Y29" s="158" t="s">
        <v>124</v>
      </c>
      <c r="Z29" s="147"/>
      <c r="AA29" s="147"/>
      <c r="AB29" s="147"/>
      <c r="AC29" s="147"/>
      <c r="AD29" s="147"/>
      <c r="AE29" s="147"/>
      <c r="AF29" s="147"/>
      <c r="AG29" s="147" t="s">
        <v>125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6" t="s">
        <v>154</v>
      </c>
      <c r="D30" s="160"/>
      <c r="E30" s="161">
        <v>27.32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126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6" t="s">
        <v>155</v>
      </c>
      <c r="D31" s="160"/>
      <c r="E31" s="161">
        <v>50.32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126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6" t="s">
        <v>156</v>
      </c>
      <c r="D32" s="160"/>
      <c r="E32" s="161">
        <v>26.54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126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6" t="s">
        <v>157</v>
      </c>
      <c r="D33" s="160"/>
      <c r="E33" s="161">
        <v>47.37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126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6" t="s">
        <v>158</v>
      </c>
      <c r="D34" s="160"/>
      <c r="E34" s="161">
        <v>19.86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126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6" t="s">
        <v>159</v>
      </c>
      <c r="D35" s="160"/>
      <c r="E35" s="161">
        <v>27.63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126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6" t="s">
        <v>160</v>
      </c>
      <c r="D36" s="160"/>
      <c r="E36" s="161">
        <v>10.24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126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6" t="s">
        <v>161</v>
      </c>
      <c r="D37" s="160"/>
      <c r="E37" s="161">
        <v>7.19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126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6" t="s">
        <v>162</v>
      </c>
      <c r="D38" s="160"/>
      <c r="E38" s="161">
        <v>8.02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126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6" t="s">
        <v>163</v>
      </c>
      <c r="D39" s="160"/>
      <c r="E39" s="161">
        <v>30.3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126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6" t="s">
        <v>164</v>
      </c>
      <c r="D40" s="160"/>
      <c r="E40" s="161">
        <v>46.04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126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6" t="s">
        <v>165</v>
      </c>
      <c r="D41" s="160"/>
      <c r="E41" s="161">
        <v>7.66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126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5</v>
      </c>
      <c r="B42" s="172" t="s">
        <v>166</v>
      </c>
      <c r="C42" s="185" t="s">
        <v>167</v>
      </c>
      <c r="D42" s="173" t="s">
        <v>139</v>
      </c>
      <c r="E42" s="174">
        <v>489.12</v>
      </c>
      <c r="F42" s="175"/>
      <c r="G42" s="176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8.6E-3</v>
      </c>
      <c r="O42" s="157">
        <f>ROUND(E42*N42,2)</f>
        <v>4.21</v>
      </c>
      <c r="P42" s="157">
        <v>0</v>
      </c>
      <c r="Q42" s="157">
        <f>ROUND(E42*P42,2)</f>
        <v>0</v>
      </c>
      <c r="R42" s="158"/>
      <c r="S42" s="158" t="s">
        <v>122</v>
      </c>
      <c r="T42" s="158" t="s">
        <v>122</v>
      </c>
      <c r="U42" s="158">
        <v>0.53</v>
      </c>
      <c r="V42" s="158">
        <f>ROUND(E42*U42,2)</f>
        <v>259.23</v>
      </c>
      <c r="W42" s="158"/>
      <c r="X42" s="158" t="s">
        <v>123</v>
      </c>
      <c r="Y42" s="158" t="s">
        <v>124</v>
      </c>
      <c r="Z42" s="147"/>
      <c r="AA42" s="147"/>
      <c r="AB42" s="147"/>
      <c r="AC42" s="147"/>
      <c r="AD42" s="147"/>
      <c r="AE42" s="147"/>
      <c r="AF42" s="147"/>
      <c r="AG42" s="147" t="s">
        <v>125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6" t="s">
        <v>168</v>
      </c>
      <c r="D43" s="160"/>
      <c r="E43" s="161">
        <v>25.41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126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6" t="s">
        <v>169</v>
      </c>
      <c r="D44" s="160"/>
      <c r="E44" s="161">
        <v>27.75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126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6" t="s">
        <v>170</v>
      </c>
      <c r="D45" s="160"/>
      <c r="E45" s="161">
        <v>22.05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126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6" t="s">
        <v>171</v>
      </c>
      <c r="D46" s="160"/>
      <c r="E46" s="161">
        <v>14.73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126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6" t="s">
        <v>172</v>
      </c>
      <c r="D47" s="160"/>
      <c r="E47" s="161">
        <v>89.18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126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6" t="s">
        <v>173</v>
      </c>
      <c r="D48" s="160"/>
      <c r="E48" s="161">
        <v>142.06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126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6" t="s">
        <v>174</v>
      </c>
      <c r="D49" s="160"/>
      <c r="E49" s="161">
        <v>22.88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126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6" t="s">
        <v>175</v>
      </c>
      <c r="D50" s="160"/>
      <c r="E50" s="161">
        <v>74.75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126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6" t="s">
        <v>176</v>
      </c>
      <c r="D51" s="160"/>
      <c r="E51" s="161">
        <v>70.31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126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1">
        <v>6</v>
      </c>
      <c r="B52" s="172" t="s">
        <v>177</v>
      </c>
      <c r="C52" s="185" t="s">
        <v>178</v>
      </c>
      <c r="D52" s="173" t="s">
        <v>139</v>
      </c>
      <c r="E52" s="174">
        <v>189.33</v>
      </c>
      <c r="F52" s="175"/>
      <c r="G52" s="176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9.5399999999999999E-3</v>
      </c>
      <c r="O52" s="157">
        <f>ROUND(E52*N52,2)</f>
        <v>1.81</v>
      </c>
      <c r="P52" s="157">
        <v>0</v>
      </c>
      <c r="Q52" s="157">
        <f>ROUND(E52*P52,2)</f>
        <v>0</v>
      </c>
      <c r="R52" s="158"/>
      <c r="S52" s="158" t="s">
        <v>122</v>
      </c>
      <c r="T52" s="158" t="s">
        <v>122</v>
      </c>
      <c r="U52" s="158">
        <v>0.65</v>
      </c>
      <c r="V52" s="158">
        <f>ROUND(E52*U52,2)</f>
        <v>123.06</v>
      </c>
      <c r="W52" s="158"/>
      <c r="X52" s="158" t="s">
        <v>123</v>
      </c>
      <c r="Y52" s="158" t="s">
        <v>124</v>
      </c>
      <c r="Z52" s="147"/>
      <c r="AA52" s="147"/>
      <c r="AB52" s="147"/>
      <c r="AC52" s="147"/>
      <c r="AD52" s="147"/>
      <c r="AE52" s="147"/>
      <c r="AF52" s="147"/>
      <c r="AG52" s="147" t="s">
        <v>125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6" t="s">
        <v>179</v>
      </c>
      <c r="D53" s="160"/>
      <c r="E53" s="161">
        <v>7.52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126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6" t="s">
        <v>180</v>
      </c>
      <c r="D54" s="160"/>
      <c r="E54" s="161">
        <v>31.31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126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6" t="s">
        <v>181</v>
      </c>
      <c r="D55" s="160"/>
      <c r="E55" s="161">
        <v>122.54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126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6" t="s">
        <v>182</v>
      </c>
      <c r="D56" s="160"/>
      <c r="E56" s="161">
        <v>27.96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126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1">
        <v>7</v>
      </c>
      <c r="B57" s="172" t="s">
        <v>183</v>
      </c>
      <c r="C57" s="185" t="s">
        <v>184</v>
      </c>
      <c r="D57" s="173" t="s">
        <v>139</v>
      </c>
      <c r="E57" s="174">
        <v>7.02</v>
      </c>
      <c r="F57" s="175"/>
      <c r="G57" s="176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1.24E-2</v>
      </c>
      <c r="O57" s="157">
        <f>ROUND(E57*N57,2)</f>
        <v>0.09</v>
      </c>
      <c r="P57" s="157">
        <v>0</v>
      </c>
      <c r="Q57" s="157">
        <f>ROUND(E57*P57,2)</f>
        <v>0</v>
      </c>
      <c r="R57" s="158"/>
      <c r="S57" s="158" t="s">
        <v>122</v>
      </c>
      <c r="T57" s="158" t="s">
        <v>122</v>
      </c>
      <c r="U57" s="158">
        <v>0.9</v>
      </c>
      <c r="V57" s="158">
        <f>ROUND(E57*U57,2)</f>
        <v>6.32</v>
      </c>
      <c r="W57" s="158"/>
      <c r="X57" s="158" t="s">
        <v>123</v>
      </c>
      <c r="Y57" s="158" t="s">
        <v>124</v>
      </c>
      <c r="Z57" s="147"/>
      <c r="AA57" s="147"/>
      <c r="AB57" s="147"/>
      <c r="AC57" s="147"/>
      <c r="AD57" s="147"/>
      <c r="AE57" s="147"/>
      <c r="AF57" s="147"/>
      <c r="AG57" s="147" t="s">
        <v>125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6" t="s">
        <v>185</v>
      </c>
      <c r="D58" s="160"/>
      <c r="E58" s="161">
        <v>1.575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126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3" x14ac:dyDescent="0.2">
      <c r="A59" s="154"/>
      <c r="B59" s="155"/>
      <c r="C59" s="186" t="s">
        <v>186</v>
      </c>
      <c r="D59" s="160"/>
      <c r="E59" s="161">
        <v>0.64500000000000002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126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3" x14ac:dyDescent="0.2">
      <c r="A60" s="154"/>
      <c r="B60" s="155"/>
      <c r="C60" s="186" t="s">
        <v>187</v>
      </c>
      <c r="D60" s="160"/>
      <c r="E60" s="161">
        <v>2.74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126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6" t="s">
        <v>188</v>
      </c>
      <c r="D61" s="160"/>
      <c r="E61" s="161">
        <v>2.06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126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8</v>
      </c>
      <c r="B62" s="172" t="s">
        <v>189</v>
      </c>
      <c r="C62" s="185" t="s">
        <v>190</v>
      </c>
      <c r="D62" s="173" t="s">
        <v>139</v>
      </c>
      <c r="E62" s="174">
        <v>1.28</v>
      </c>
      <c r="F62" s="175"/>
      <c r="G62" s="176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122</v>
      </c>
      <c r="T62" s="158" t="s">
        <v>122</v>
      </c>
      <c r="U62" s="158">
        <v>0.57999999999999996</v>
      </c>
      <c r="V62" s="158">
        <f>ROUND(E62*U62,2)</f>
        <v>0.74</v>
      </c>
      <c r="W62" s="158"/>
      <c r="X62" s="158" t="s">
        <v>123</v>
      </c>
      <c r="Y62" s="158" t="s">
        <v>124</v>
      </c>
      <c r="Z62" s="147"/>
      <c r="AA62" s="147"/>
      <c r="AB62" s="147"/>
      <c r="AC62" s="147"/>
      <c r="AD62" s="147"/>
      <c r="AE62" s="147"/>
      <c r="AF62" s="147"/>
      <c r="AG62" s="147" t="s">
        <v>125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6" t="s">
        <v>148</v>
      </c>
      <c r="D63" s="160"/>
      <c r="E63" s="161">
        <v>1.28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126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9</v>
      </c>
      <c r="B64" s="172" t="s">
        <v>191</v>
      </c>
      <c r="C64" s="185" t="s">
        <v>192</v>
      </c>
      <c r="D64" s="173" t="s">
        <v>139</v>
      </c>
      <c r="E64" s="174">
        <v>8</v>
      </c>
      <c r="F64" s="175"/>
      <c r="G64" s="176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122</v>
      </c>
      <c r="T64" s="158" t="s">
        <v>122</v>
      </c>
      <c r="U64" s="158">
        <v>0.43</v>
      </c>
      <c r="V64" s="158">
        <f>ROUND(E64*U64,2)</f>
        <v>3.44</v>
      </c>
      <c r="W64" s="158"/>
      <c r="X64" s="158" t="s">
        <v>123</v>
      </c>
      <c r="Y64" s="158" t="s">
        <v>124</v>
      </c>
      <c r="Z64" s="147"/>
      <c r="AA64" s="147"/>
      <c r="AB64" s="147"/>
      <c r="AC64" s="147"/>
      <c r="AD64" s="147"/>
      <c r="AE64" s="147"/>
      <c r="AF64" s="147"/>
      <c r="AG64" s="147" t="s">
        <v>125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6" t="s">
        <v>149</v>
      </c>
      <c r="D65" s="160"/>
      <c r="E65" s="161">
        <v>3.98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126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6" t="s">
        <v>150</v>
      </c>
      <c r="D66" s="160"/>
      <c r="E66" s="161">
        <v>4.0199999999999996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126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3.75" outlineLevel="1" x14ac:dyDescent="0.2">
      <c r="A67" s="171">
        <v>10</v>
      </c>
      <c r="B67" s="172" t="s">
        <v>193</v>
      </c>
      <c r="C67" s="185" t="s">
        <v>194</v>
      </c>
      <c r="D67" s="173" t="s">
        <v>195</v>
      </c>
      <c r="E67" s="174">
        <v>45.4</v>
      </c>
      <c r="F67" s="175"/>
      <c r="G67" s="176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7.5000000000000002E-4</v>
      </c>
      <c r="O67" s="157">
        <f>ROUND(E67*N67,2)</f>
        <v>0.03</v>
      </c>
      <c r="P67" s="157">
        <v>0</v>
      </c>
      <c r="Q67" s="157">
        <f>ROUND(E67*P67,2)</f>
        <v>0</v>
      </c>
      <c r="R67" s="158"/>
      <c r="S67" s="158" t="s">
        <v>122</v>
      </c>
      <c r="T67" s="158" t="s">
        <v>122</v>
      </c>
      <c r="U67" s="158">
        <v>0.34</v>
      </c>
      <c r="V67" s="158">
        <f>ROUND(E67*U67,2)</f>
        <v>15.44</v>
      </c>
      <c r="W67" s="158"/>
      <c r="X67" s="158" t="s">
        <v>123</v>
      </c>
      <c r="Y67" s="158" t="s">
        <v>124</v>
      </c>
      <c r="Z67" s="147"/>
      <c r="AA67" s="147"/>
      <c r="AB67" s="147"/>
      <c r="AC67" s="147"/>
      <c r="AD67" s="147"/>
      <c r="AE67" s="147"/>
      <c r="AF67" s="147"/>
      <c r="AG67" s="147" t="s">
        <v>125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6" t="s">
        <v>196</v>
      </c>
      <c r="D68" s="160"/>
      <c r="E68" s="161">
        <v>5.5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126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6" t="s">
        <v>197</v>
      </c>
      <c r="D69" s="160"/>
      <c r="E69" s="161">
        <v>10.3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126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6" t="s">
        <v>198</v>
      </c>
      <c r="D70" s="160"/>
      <c r="E70" s="161">
        <v>9.1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126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6" t="s">
        <v>199</v>
      </c>
      <c r="D71" s="160"/>
      <c r="E71" s="161">
        <v>20.5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126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4" t="s">
        <v>119</v>
      </c>
      <c r="B72" s="165" t="s">
        <v>62</v>
      </c>
      <c r="C72" s="184" t="s">
        <v>63</v>
      </c>
      <c r="D72" s="166"/>
      <c r="E72" s="167"/>
      <c r="F72" s="168"/>
      <c r="G72" s="169">
        <f>SUMIF(AG73:AG77,"&lt;&gt;NOR",G73:G77)</f>
        <v>0</v>
      </c>
      <c r="H72" s="163"/>
      <c r="I72" s="163">
        <f>SUM(I73:I77)</f>
        <v>0</v>
      </c>
      <c r="J72" s="163"/>
      <c r="K72" s="163">
        <f>SUM(K73:K77)</f>
        <v>0</v>
      </c>
      <c r="L72" s="163"/>
      <c r="M72" s="163">
        <f>SUM(M73:M77)</f>
        <v>0</v>
      </c>
      <c r="N72" s="162"/>
      <c r="O72" s="162">
        <f>SUM(O73:O77)</f>
        <v>0.05</v>
      </c>
      <c r="P72" s="162"/>
      <c r="Q72" s="162">
        <f>SUM(Q73:Q77)</f>
        <v>0</v>
      </c>
      <c r="R72" s="163"/>
      <c r="S72" s="163"/>
      <c r="T72" s="163"/>
      <c r="U72" s="163"/>
      <c r="V72" s="163">
        <f>SUM(V73:V77)</f>
        <v>2.79</v>
      </c>
      <c r="W72" s="163"/>
      <c r="X72" s="163"/>
      <c r="Y72" s="163"/>
      <c r="AG72" t="s">
        <v>120</v>
      </c>
    </row>
    <row r="73" spans="1:60" ht="22.5" outlineLevel="1" x14ac:dyDescent="0.2">
      <c r="A73" s="171">
        <v>11</v>
      </c>
      <c r="B73" s="172" t="s">
        <v>200</v>
      </c>
      <c r="C73" s="185" t="s">
        <v>201</v>
      </c>
      <c r="D73" s="173" t="s">
        <v>195</v>
      </c>
      <c r="E73" s="174">
        <v>3.5</v>
      </c>
      <c r="F73" s="175"/>
      <c r="G73" s="176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6.1799999999999997E-3</v>
      </c>
      <c r="O73" s="157">
        <f>ROUND(E73*N73,2)</f>
        <v>0.02</v>
      </c>
      <c r="P73" s="157">
        <v>0</v>
      </c>
      <c r="Q73" s="157">
        <f>ROUND(E73*P73,2)</f>
        <v>0</v>
      </c>
      <c r="R73" s="158"/>
      <c r="S73" s="158" t="s">
        <v>122</v>
      </c>
      <c r="T73" s="158" t="s">
        <v>122</v>
      </c>
      <c r="U73" s="158">
        <v>0.253</v>
      </c>
      <c r="V73" s="158">
        <f>ROUND(E73*U73,2)</f>
        <v>0.89</v>
      </c>
      <c r="W73" s="158"/>
      <c r="X73" s="158" t="s">
        <v>123</v>
      </c>
      <c r="Y73" s="158" t="s">
        <v>124</v>
      </c>
      <c r="Z73" s="147"/>
      <c r="AA73" s="147"/>
      <c r="AB73" s="147"/>
      <c r="AC73" s="147"/>
      <c r="AD73" s="147"/>
      <c r="AE73" s="147"/>
      <c r="AF73" s="147"/>
      <c r="AG73" s="147" t="s">
        <v>125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6" t="s">
        <v>202</v>
      </c>
      <c r="D74" s="160"/>
      <c r="E74" s="161">
        <v>3.5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126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1">
        <v>12</v>
      </c>
      <c r="B75" s="172" t="s">
        <v>203</v>
      </c>
      <c r="C75" s="185" t="s">
        <v>204</v>
      </c>
      <c r="D75" s="173" t="s">
        <v>195</v>
      </c>
      <c r="E75" s="174">
        <v>10.4</v>
      </c>
      <c r="F75" s="175"/>
      <c r="G75" s="176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2.5100000000000001E-3</v>
      </c>
      <c r="O75" s="157">
        <f>ROUND(E75*N75,2)</f>
        <v>0.03</v>
      </c>
      <c r="P75" s="157">
        <v>0</v>
      </c>
      <c r="Q75" s="157">
        <f>ROUND(E75*P75,2)</f>
        <v>0</v>
      </c>
      <c r="R75" s="158"/>
      <c r="S75" s="158" t="s">
        <v>122</v>
      </c>
      <c r="T75" s="158" t="s">
        <v>122</v>
      </c>
      <c r="U75" s="158">
        <v>0.18232999999999999</v>
      </c>
      <c r="V75" s="158">
        <f>ROUND(E75*U75,2)</f>
        <v>1.9</v>
      </c>
      <c r="W75" s="158"/>
      <c r="X75" s="158" t="s">
        <v>123</v>
      </c>
      <c r="Y75" s="158" t="s">
        <v>124</v>
      </c>
      <c r="Z75" s="147"/>
      <c r="AA75" s="147"/>
      <c r="AB75" s="147"/>
      <c r="AC75" s="147"/>
      <c r="AD75" s="147"/>
      <c r="AE75" s="147"/>
      <c r="AF75" s="147"/>
      <c r="AG75" s="147" t="s">
        <v>125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6" t="s">
        <v>205</v>
      </c>
      <c r="D76" s="160"/>
      <c r="E76" s="161">
        <v>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126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6" t="s">
        <v>206</v>
      </c>
      <c r="D77" s="160"/>
      <c r="E77" s="161">
        <v>6.4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126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4" t="s">
        <v>119</v>
      </c>
      <c r="B78" s="165" t="s">
        <v>64</v>
      </c>
      <c r="C78" s="184" t="s">
        <v>65</v>
      </c>
      <c r="D78" s="166"/>
      <c r="E78" s="167"/>
      <c r="F78" s="168"/>
      <c r="G78" s="169">
        <f>SUMIF(AG79:AG80,"&lt;&gt;NOR",G79:G80)</f>
        <v>0</v>
      </c>
      <c r="H78" s="163"/>
      <c r="I78" s="163">
        <f>SUM(I79:I80)</f>
        <v>0</v>
      </c>
      <c r="J78" s="163"/>
      <c r="K78" s="163">
        <f>SUM(K79:K80)</f>
        <v>0</v>
      </c>
      <c r="L78" s="163"/>
      <c r="M78" s="163">
        <f>SUM(M79:M80)</f>
        <v>0</v>
      </c>
      <c r="N78" s="162"/>
      <c r="O78" s="162">
        <f>SUM(O79:O80)</f>
        <v>0.1</v>
      </c>
      <c r="P78" s="162"/>
      <c r="Q78" s="162">
        <f>SUM(Q79:Q80)</f>
        <v>0</v>
      </c>
      <c r="R78" s="163"/>
      <c r="S78" s="163"/>
      <c r="T78" s="163"/>
      <c r="U78" s="163"/>
      <c r="V78" s="163">
        <f>SUM(V79:V80)</f>
        <v>1.43</v>
      </c>
      <c r="W78" s="163"/>
      <c r="X78" s="163"/>
      <c r="Y78" s="163"/>
      <c r="AG78" t="s">
        <v>120</v>
      </c>
    </row>
    <row r="79" spans="1:60" outlineLevel="1" x14ac:dyDescent="0.2">
      <c r="A79" s="171">
        <v>13</v>
      </c>
      <c r="B79" s="172" t="s">
        <v>207</v>
      </c>
      <c r="C79" s="185" t="s">
        <v>208</v>
      </c>
      <c r="D79" s="173" t="s">
        <v>139</v>
      </c>
      <c r="E79" s="174">
        <v>1.6</v>
      </c>
      <c r="F79" s="175"/>
      <c r="G79" s="176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6.5019999999999994E-2</v>
      </c>
      <c r="O79" s="157">
        <f>ROUND(E79*N79,2)</f>
        <v>0.1</v>
      </c>
      <c r="P79" s="157">
        <v>0</v>
      </c>
      <c r="Q79" s="157">
        <f>ROUND(E79*P79,2)</f>
        <v>0</v>
      </c>
      <c r="R79" s="158"/>
      <c r="S79" s="158" t="s">
        <v>122</v>
      </c>
      <c r="T79" s="158" t="s">
        <v>122</v>
      </c>
      <c r="U79" s="158">
        <v>0.89290000000000003</v>
      </c>
      <c r="V79" s="158">
        <f>ROUND(E79*U79,2)</f>
        <v>1.43</v>
      </c>
      <c r="W79" s="158"/>
      <c r="X79" s="158" t="s">
        <v>123</v>
      </c>
      <c r="Y79" s="158" t="s">
        <v>124</v>
      </c>
      <c r="Z79" s="147"/>
      <c r="AA79" s="147"/>
      <c r="AB79" s="147"/>
      <c r="AC79" s="147"/>
      <c r="AD79" s="147"/>
      <c r="AE79" s="147"/>
      <c r="AF79" s="147"/>
      <c r="AG79" s="147" t="s">
        <v>125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6" t="s">
        <v>209</v>
      </c>
      <c r="D80" s="160"/>
      <c r="E80" s="161">
        <v>1.6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126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4" t="s">
        <v>119</v>
      </c>
      <c r="B81" s="165" t="s">
        <v>66</v>
      </c>
      <c r="C81" s="184" t="s">
        <v>67</v>
      </c>
      <c r="D81" s="166"/>
      <c r="E81" s="167"/>
      <c r="F81" s="168"/>
      <c r="G81" s="169">
        <f>SUMIF(AG82:AG113,"&lt;&gt;NOR",G82:G113)</f>
        <v>0</v>
      </c>
      <c r="H81" s="163"/>
      <c r="I81" s="163">
        <f>SUM(I82:I113)</f>
        <v>0</v>
      </c>
      <c r="J81" s="163"/>
      <c r="K81" s="163">
        <f>SUM(K82:K113)</f>
        <v>0</v>
      </c>
      <c r="L81" s="163"/>
      <c r="M81" s="163">
        <f>SUM(M82:M113)</f>
        <v>0</v>
      </c>
      <c r="N81" s="162"/>
      <c r="O81" s="162">
        <f>SUM(O82:O113)</f>
        <v>7.26</v>
      </c>
      <c r="P81" s="162"/>
      <c r="Q81" s="162">
        <f>SUM(Q82:Q113)</f>
        <v>0</v>
      </c>
      <c r="R81" s="163"/>
      <c r="S81" s="163"/>
      <c r="T81" s="163"/>
      <c r="U81" s="163"/>
      <c r="V81" s="163">
        <f>SUM(V82:V113)</f>
        <v>319.33999999999997</v>
      </c>
      <c r="W81" s="163"/>
      <c r="X81" s="163"/>
      <c r="Y81" s="163"/>
      <c r="AG81" t="s">
        <v>120</v>
      </c>
    </row>
    <row r="82" spans="1:60" outlineLevel="1" x14ac:dyDescent="0.2">
      <c r="A82" s="171">
        <v>14</v>
      </c>
      <c r="B82" s="172" t="s">
        <v>210</v>
      </c>
      <c r="C82" s="185" t="s">
        <v>211</v>
      </c>
      <c r="D82" s="173" t="s">
        <v>139</v>
      </c>
      <c r="E82" s="174">
        <v>1228.24</v>
      </c>
      <c r="F82" s="175"/>
      <c r="G82" s="176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7">
        <v>5.9100000000000003E-3</v>
      </c>
      <c r="O82" s="157">
        <f>ROUND(E82*N82,2)</f>
        <v>7.26</v>
      </c>
      <c r="P82" s="157">
        <v>0</v>
      </c>
      <c r="Q82" s="157">
        <f>ROUND(E82*P82,2)</f>
        <v>0</v>
      </c>
      <c r="R82" s="158"/>
      <c r="S82" s="158" t="s">
        <v>122</v>
      </c>
      <c r="T82" s="158" t="s">
        <v>122</v>
      </c>
      <c r="U82" s="158">
        <v>0.26</v>
      </c>
      <c r="V82" s="158">
        <f>ROUND(E82*U82,2)</f>
        <v>319.33999999999997</v>
      </c>
      <c r="W82" s="158"/>
      <c r="X82" s="158" t="s">
        <v>123</v>
      </c>
      <c r="Y82" s="158" t="s">
        <v>124</v>
      </c>
      <c r="Z82" s="147"/>
      <c r="AA82" s="147"/>
      <c r="AB82" s="147"/>
      <c r="AC82" s="147"/>
      <c r="AD82" s="147"/>
      <c r="AE82" s="147"/>
      <c r="AF82" s="147"/>
      <c r="AG82" s="147" t="s">
        <v>125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6" t="s">
        <v>154</v>
      </c>
      <c r="D83" s="160"/>
      <c r="E83" s="161">
        <v>27.32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126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6" t="s">
        <v>212</v>
      </c>
      <c r="D84" s="160"/>
      <c r="E84" s="161">
        <v>58.2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126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6" t="s">
        <v>213</v>
      </c>
      <c r="D85" s="160"/>
      <c r="E85" s="161">
        <v>157.78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126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6" t="s">
        <v>179</v>
      </c>
      <c r="D86" s="160"/>
      <c r="E86" s="161">
        <v>7.52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126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6" t="s">
        <v>168</v>
      </c>
      <c r="D87" s="160"/>
      <c r="E87" s="161">
        <v>25.41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126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6" t="s">
        <v>169</v>
      </c>
      <c r="D88" s="160"/>
      <c r="E88" s="161">
        <v>27.75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126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6" t="s">
        <v>170</v>
      </c>
      <c r="D89" s="160"/>
      <c r="E89" s="161">
        <v>22.05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126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6" t="s">
        <v>180</v>
      </c>
      <c r="D90" s="160"/>
      <c r="E90" s="161">
        <v>31.31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126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6" t="s">
        <v>155</v>
      </c>
      <c r="D91" s="160"/>
      <c r="E91" s="161">
        <v>50.32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126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6" t="s">
        <v>156</v>
      </c>
      <c r="D92" s="160"/>
      <c r="E92" s="161">
        <v>26.54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126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6" t="s">
        <v>157</v>
      </c>
      <c r="D93" s="160"/>
      <c r="E93" s="161">
        <v>47.37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126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6" t="s">
        <v>158</v>
      </c>
      <c r="D94" s="160"/>
      <c r="E94" s="161">
        <v>19.86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126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6" t="s">
        <v>159</v>
      </c>
      <c r="D95" s="160"/>
      <c r="E95" s="161">
        <v>27.63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126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6" t="s">
        <v>148</v>
      </c>
      <c r="D96" s="160"/>
      <c r="E96" s="161">
        <v>1.28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126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6" t="s">
        <v>160</v>
      </c>
      <c r="D97" s="160"/>
      <c r="E97" s="161">
        <v>10.24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126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6" t="s">
        <v>161</v>
      </c>
      <c r="D98" s="160"/>
      <c r="E98" s="161">
        <v>7.19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126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6" t="s">
        <v>162</v>
      </c>
      <c r="D99" s="160"/>
      <c r="E99" s="161">
        <v>8.02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126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6" t="s">
        <v>149</v>
      </c>
      <c r="D100" s="160"/>
      <c r="E100" s="161">
        <v>3.98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126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6" t="s">
        <v>171</v>
      </c>
      <c r="D101" s="160"/>
      <c r="E101" s="161">
        <v>14.73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126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6" t="s">
        <v>163</v>
      </c>
      <c r="D102" s="160"/>
      <c r="E102" s="161">
        <v>30.3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126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6" t="s">
        <v>181</v>
      </c>
      <c r="D103" s="160"/>
      <c r="E103" s="161">
        <v>122.54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126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6" t="s">
        <v>150</v>
      </c>
      <c r="D104" s="160"/>
      <c r="E104" s="161">
        <v>4.0199999999999996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126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6" t="s">
        <v>182</v>
      </c>
      <c r="D105" s="160"/>
      <c r="E105" s="161">
        <v>27.96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126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6" t="s">
        <v>164</v>
      </c>
      <c r="D106" s="160"/>
      <c r="E106" s="161">
        <v>46.04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126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6" t="s">
        <v>165</v>
      </c>
      <c r="D107" s="160"/>
      <c r="E107" s="161">
        <v>7.66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126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6" t="s">
        <v>172</v>
      </c>
      <c r="D108" s="160"/>
      <c r="E108" s="161">
        <v>89.18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126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6" t="s">
        <v>173</v>
      </c>
      <c r="D109" s="160"/>
      <c r="E109" s="161">
        <v>142.06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126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6" t="s">
        <v>174</v>
      </c>
      <c r="D110" s="160"/>
      <c r="E110" s="161">
        <v>22.88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126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6" t="s">
        <v>175</v>
      </c>
      <c r="D111" s="160"/>
      <c r="E111" s="161">
        <v>74.75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126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6" t="s">
        <v>176</v>
      </c>
      <c r="D112" s="160"/>
      <c r="E112" s="161">
        <v>70.31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126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6" t="s">
        <v>151</v>
      </c>
      <c r="D113" s="160"/>
      <c r="E113" s="161">
        <v>16.04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126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64" t="s">
        <v>119</v>
      </c>
      <c r="B114" s="165" t="s">
        <v>68</v>
      </c>
      <c r="C114" s="184" t="s">
        <v>69</v>
      </c>
      <c r="D114" s="166"/>
      <c r="E114" s="167"/>
      <c r="F114" s="168"/>
      <c r="G114" s="169">
        <f>SUMIF(AG115:AG118,"&lt;&gt;NOR",G115:G118)</f>
        <v>0</v>
      </c>
      <c r="H114" s="163"/>
      <c r="I114" s="163">
        <f>SUM(I115:I118)</f>
        <v>0</v>
      </c>
      <c r="J114" s="163"/>
      <c r="K114" s="163">
        <f>SUM(K115:K118)</f>
        <v>0</v>
      </c>
      <c r="L114" s="163"/>
      <c r="M114" s="163">
        <f>SUM(M115:M118)</f>
        <v>0</v>
      </c>
      <c r="N114" s="162"/>
      <c r="O114" s="162">
        <f>SUM(O115:O118)</f>
        <v>0</v>
      </c>
      <c r="P114" s="162"/>
      <c r="Q114" s="162">
        <f>SUM(Q115:Q118)</f>
        <v>0.33</v>
      </c>
      <c r="R114" s="163"/>
      <c r="S114" s="163"/>
      <c r="T114" s="163"/>
      <c r="U114" s="163"/>
      <c r="V114" s="163">
        <f>SUM(V115:V118)</f>
        <v>4.8499999999999996</v>
      </c>
      <c r="W114" s="163"/>
      <c r="X114" s="163"/>
      <c r="Y114" s="163"/>
      <c r="AG114" t="s">
        <v>120</v>
      </c>
    </row>
    <row r="115" spans="1:60" outlineLevel="1" x14ac:dyDescent="0.2">
      <c r="A115" s="171">
        <v>15</v>
      </c>
      <c r="B115" s="172" t="s">
        <v>214</v>
      </c>
      <c r="C115" s="185" t="s">
        <v>215</v>
      </c>
      <c r="D115" s="173" t="s">
        <v>195</v>
      </c>
      <c r="E115" s="174">
        <v>3.5</v>
      </c>
      <c r="F115" s="175"/>
      <c r="G115" s="176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4.8999999999999998E-4</v>
      </c>
      <c r="O115" s="157">
        <f>ROUND(E115*N115,2)</f>
        <v>0</v>
      </c>
      <c r="P115" s="157">
        <v>1.7999999999999999E-2</v>
      </c>
      <c r="Q115" s="157">
        <f>ROUND(E115*P115,2)</f>
        <v>0.06</v>
      </c>
      <c r="R115" s="158"/>
      <c r="S115" s="158" t="s">
        <v>122</v>
      </c>
      <c r="T115" s="158" t="s">
        <v>122</v>
      </c>
      <c r="U115" s="158">
        <v>0.34200000000000003</v>
      </c>
      <c r="V115" s="158">
        <f>ROUND(E115*U115,2)</f>
        <v>1.2</v>
      </c>
      <c r="W115" s="158"/>
      <c r="X115" s="158" t="s">
        <v>123</v>
      </c>
      <c r="Y115" s="158" t="s">
        <v>124</v>
      </c>
      <c r="Z115" s="147"/>
      <c r="AA115" s="147"/>
      <c r="AB115" s="147"/>
      <c r="AC115" s="147"/>
      <c r="AD115" s="147"/>
      <c r="AE115" s="147"/>
      <c r="AF115" s="147"/>
      <c r="AG115" s="147" t="s">
        <v>125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6" t="s">
        <v>202</v>
      </c>
      <c r="D116" s="160"/>
      <c r="E116" s="161">
        <v>3.5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126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1">
        <v>16</v>
      </c>
      <c r="B117" s="172" t="s">
        <v>216</v>
      </c>
      <c r="C117" s="185" t="s">
        <v>217</v>
      </c>
      <c r="D117" s="173" t="s">
        <v>195</v>
      </c>
      <c r="E117" s="174">
        <v>5</v>
      </c>
      <c r="F117" s="175"/>
      <c r="G117" s="176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4.8999999999999998E-4</v>
      </c>
      <c r="O117" s="157">
        <f>ROUND(E117*N117,2)</f>
        <v>0</v>
      </c>
      <c r="P117" s="157">
        <v>5.3999999999999999E-2</v>
      </c>
      <c r="Q117" s="157">
        <f>ROUND(E117*P117,2)</f>
        <v>0.27</v>
      </c>
      <c r="R117" s="158"/>
      <c r="S117" s="158" t="s">
        <v>122</v>
      </c>
      <c r="T117" s="158" t="s">
        <v>122</v>
      </c>
      <c r="U117" s="158">
        <v>0.72899999999999998</v>
      </c>
      <c r="V117" s="158">
        <f>ROUND(E117*U117,2)</f>
        <v>3.65</v>
      </c>
      <c r="W117" s="158"/>
      <c r="X117" s="158" t="s">
        <v>123</v>
      </c>
      <c r="Y117" s="158" t="s">
        <v>124</v>
      </c>
      <c r="Z117" s="147"/>
      <c r="AA117" s="147"/>
      <c r="AB117" s="147"/>
      <c r="AC117" s="147"/>
      <c r="AD117" s="147"/>
      <c r="AE117" s="147"/>
      <c r="AF117" s="147"/>
      <c r="AG117" s="147" t="s">
        <v>125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6" t="s">
        <v>218</v>
      </c>
      <c r="D118" s="160"/>
      <c r="E118" s="161">
        <v>5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126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64" t="s">
        <v>119</v>
      </c>
      <c r="B119" s="165" t="s">
        <v>70</v>
      </c>
      <c r="C119" s="184" t="s">
        <v>71</v>
      </c>
      <c r="D119" s="166"/>
      <c r="E119" s="167"/>
      <c r="F119" s="168"/>
      <c r="G119" s="169">
        <f>SUMIF(AG120:AG120,"&lt;&gt;NOR",G120:G120)</f>
        <v>0</v>
      </c>
      <c r="H119" s="163"/>
      <c r="I119" s="163">
        <f>SUM(I120:I120)</f>
        <v>0</v>
      </c>
      <c r="J119" s="163"/>
      <c r="K119" s="163">
        <f>SUM(K120:K120)</f>
        <v>0</v>
      </c>
      <c r="L119" s="163"/>
      <c r="M119" s="163">
        <f>SUM(M120:M120)</f>
        <v>0</v>
      </c>
      <c r="N119" s="162"/>
      <c r="O119" s="162">
        <f>SUM(O120:O120)</f>
        <v>0</v>
      </c>
      <c r="P119" s="162"/>
      <c r="Q119" s="162">
        <f>SUM(Q120:Q120)</f>
        <v>0</v>
      </c>
      <c r="R119" s="163"/>
      <c r="S119" s="163"/>
      <c r="T119" s="163"/>
      <c r="U119" s="163"/>
      <c r="V119" s="163">
        <f>SUM(V120:V120)</f>
        <v>5.4</v>
      </c>
      <c r="W119" s="163"/>
      <c r="X119" s="163"/>
      <c r="Y119" s="163"/>
      <c r="AG119" t="s">
        <v>120</v>
      </c>
    </row>
    <row r="120" spans="1:60" outlineLevel="1" x14ac:dyDescent="0.2">
      <c r="A120" s="177">
        <v>17</v>
      </c>
      <c r="B120" s="178" t="s">
        <v>219</v>
      </c>
      <c r="C120" s="187" t="s">
        <v>220</v>
      </c>
      <c r="D120" s="179" t="s">
        <v>221</v>
      </c>
      <c r="E120" s="180">
        <v>17.596019999999999</v>
      </c>
      <c r="F120" s="181"/>
      <c r="G120" s="182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122</v>
      </c>
      <c r="T120" s="158" t="s">
        <v>122</v>
      </c>
      <c r="U120" s="158">
        <v>0.307</v>
      </c>
      <c r="V120" s="158">
        <f>ROUND(E120*U120,2)</f>
        <v>5.4</v>
      </c>
      <c r="W120" s="158"/>
      <c r="X120" s="158" t="s">
        <v>222</v>
      </c>
      <c r="Y120" s="158" t="s">
        <v>124</v>
      </c>
      <c r="Z120" s="147"/>
      <c r="AA120" s="147"/>
      <c r="AB120" s="147"/>
      <c r="AC120" s="147"/>
      <c r="AD120" s="147"/>
      <c r="AE120" s="147"/>
      <c r="AF120" s="147"/>
      <c r="AG120" s="147" t="s">
        <v>223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4" t="s">
        <v>119</v>
      </c>
      <c r="B121" s="165" t="s">
        <v>74</v>
      </c>
      <c r="C121" s="184" t="s">
        <v>75</v>
      </c>
      <c r="D121" s="166"/>
      <c r="E121" s="167"/>
      <c r="F121" s="168"/>
      <c r="G121" s="169">
        <f>SUMIF(AG122:AG125,"&lt;&gt;NOR",G122:G125)</f>
        <v>0</v>
      </c>
      <c r="H121" s="163"/>
      <c r="I121" s="163">
        <f>SUM(I122:I125)</f>
        <v>0</v>
      </c>
      <c r="J121" s="163"/>
      <c r="K121" s="163">
        <f>SUM(K122:K125)</f>
        <v>0</v>
      </c>
      <c r="L121" s="163"/>
      <c r="M121" s="163">
        <f>SUM(M122:M125)</f>
        <v>0</v>
      </c>
      <c r="N121" s="162"/>
      <c r="O121" s="162">
        <f>SUM(O122:O125)</f>
        <v>0.33</v>
      </c>
      <c r="P121" s="162"/>
      <c r="Q121" s="162">
        <f>SUM(Q122:Q125)</f>
        <v>0</v>
      </c>
      <c r="R121" s="163"/>
      <c r="S121" s="163"/>
      <c r="T121" s="163"/>
      <c r="U121" s="163"/>
      <c r="V121" s="163">
        <f>SUM(V122:V125)</f>
        <v>66.94</v>
      </c>
      <c r="W121" s="163"/>
      <c r="X121" s="163"/>
      <c r="Y121" s="163"/>
      <c r="AG121" t="s">
        <v>120</v>
      </c>
    </row>
    <row r="122" spans="1:60" ht="22.5" outlineLevel="1" x14ac:dyDescent="0.2">
      <c r="A122" s="177">
        <v>18</v>
      </c>
      <c r="B122" s="178" t="s">
        <v>224</v>
      </c>
      <c r="C122" s="187" t="s">
        <v>225</v>
      </c>
      <c r="D122" s="179" t="s">
        <v>195</v>
      </c>
      <c r="E122" s="180">
        <v>25</v>
      </c>
      <c r="F122" s="181"/>
      <c r="G122" s="182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7">
        <v>3.3999999999999998E-3</v>
      </c>
      <c r="O122" s="157">
        <f>ROUND(E122*N122,2)</f>
        <v>0.09</v>
      </c>
      <c r="P122" s="157">
        <v>0</v>
      </c>
      <c r="Q122" s="157">
        <f>ROUND(E122*P122,2)</f>
        <v>0</v>
      </c>
      <c r="R122" s="158"/>
      <c r="S122" s="158" t="s">
        <v>122</v>
      </c>
      <c r="T122" s="158" t="s">
        <v>122</v>
      </c>
      <c r="U122" s="158">
        <v>0.79349999999999998</v>
      </c>
      <c r="V122" s="158">
        <f>ROUND(E122*U122,2)</f>
        <v>19.84</v>
      </c>
      <c r="W122" s="158"/>
      <c r="X122" s="158" t="s">
        <v>123</v>
      </c>
      <c r="Y122" s="158" t="s">
        <v>124</v>
      </c>
      <c r="Z122" s="147"/>
      <c r="AA122" s="147"/>
      <c r="AB122" s="147"/>
      <c r="AC122" s="147"/>
      <c r="AD122" s="147"/>
      <c r="AE122" s="147"/>
      <c r="AF122" s="147"/>
      <c r="AG122" s="147" t="s">
        <v>125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7">
        <v>19</v>
      </c>
      <c r="B123" s="178" t="s">
        <v>226</v>
      </c>
      <c r="C123" s="187" t="s">
        <v>227</v>
      </c>
      <c r="D123" s="179" t="s">
        <v>195</v>
      </c>
      <c r="E123" s="180">
        <v>25</v>
      </c>
      <c r="F123" s="181"/>
      <c r="G123" s="182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4.2900000000000004E-3</v>
      </c>
      <c r="O123" s="157">
        <f>ROUND(E123*N123,2)</f>
        <v>0.11</v>
      </c>
      <c r="P123" s="157">
        <v>0</v>
      </c>
      <c r="Q123" s="157">
        <f>ROUND(E123*P123,2)</f>
        <v>0</v>
      </c>
      <c r="R123" s="158"/>
      <c r="S123" s="158" t="s">
        <v>122</v>
      </c>
      <c r="T123" s="158" t="s">
        <v>122</v>
      </c>
      <c r="U123" s="158">
        <v>0.89470000000000005</v>
      </c>
      <c r="V123" s="158">
        <f>ROUND(E123*U123,2)</f>
        <v>22.37</v>
      </c>
      <c r="W123" s="158"/>
      <c r="X123" s="158" t="s">
        <v>123</v>
      </c>
      <c r="Y123" s="158" t="s">
        <v>124</v>
      </c>
      <c r="Z123" s="147"/>
      <c r="AA123" s="147"/>
      <c r="AB123" s="147"/>
      <c r="AC123" s="147"/>
      <c r="AD123" s="147"/>
      <c r="AE123" s="147"/>
      <c r="AF123" s="147"/>
      <c r="AG123" s="147" t="s">
        <v>125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1">
        <v>20</v>
      </c>
      <c r="B124" s="172" t="s">
        <v>228</v>
      </c>
      <c r="C124" s="185" t="s">
        <v>229</v>
      </c>
      <c r="D124" s="173" t="s">
        <v>195</v>
      </c>
      <c r="E124" s="174">
        <v>25</v>
      </c>
      <c r="F124" s="175"/>
      <c r="G124" s="176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5.1900000000000002E-3</v>
      </c>
      <c r="O124" s="157">
        <f>ROUND(E124*N124,2)</f>
        <v>0.13</v>
      </c>
      <c r="P124" s="157">
        <v>0</v>
      </c>
      <c r="Q124" s="157">
        <f>ROUND(E124*P124,2)</f>
        <v>0</v>
      </c>
      <c r="R124" s="158"/>
      <c r="S124" s="158" t="s">
        <v>122</v>
      </c>
      <c r="T124" s="158" t="s">
        <v>122</v>
      </c>
      <c r="U124" s="158">
        <v>0.98899999999999999</v>
      </c>
      <c r="V124" s="158">
        <f>ROUND(E124*U124,2)</f>
        <v>24.73</v>
      </c>
      <c r="W124" s="158"/>
      <c r="X124" s="158" t="s">
        <v>123</v>
      </c>
      <c r="Y124" s="158" t="s">
        <v>124</v>
      </c>
      <c r="Z124" s="147"/>
      <c r="AA124" s="147"/>
      <c r="AB124" s="147"/>
      <c r="AC124" s="147"/>
      <c r="AD124" s="147"/>
      <c r="AE124" s="147"/>
      <c r="AF124" s="147"/>
      <c r="AG124" s="147" t="s">
        <v>125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>
        <v>21</v>
      </c>
      <c r="B125" s="155" t="s">
        <v>230</v>
      </c>
      <c r="C125" s="188" t="s">
        <v>231</v>
      </c>
      <c r="D125" s="156" t="s">
        <v>0</v>
      </c>
      <c r="E125" s="183"/>
      <c r="F125" s="159"/>
      <c r="G125" s="158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8"/>
      <c r="S125" s="158" t="s">
        <v>122</v>
      </c>
      <c r="T125" s="158" t="s">
        <v>122</v>
      </c>
      <c r="U125" s="158">
        <v>0</v>
      </c>
      <c r="V125" s="158">
        <f>ROUND(E125*U125,2)</f>
        <v>0</v>
      </c>
      <c r="W125" s="158"/>
      <c r="X125" s="158" t="s">
        <v>222</v>
      </c>
      <c r="Y125" s="158" t="s">
        <v>124</v>
      </c>
      <c r="Z125" s="147"/>
      <c r="AA125" s="147"/>
      <c r="AB125" s="147"/>
      <c r="AC125" s="147"/>
      <c r="AD125" s="147"/>
      <c r="AE125" s="147"/>
      <c r="AF125" s="147"/>
      <c r="AG125" s="147" t="s">
        <v>223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164" t="s">
        <v>119</v>
      </c>
      <c r="B126" s="165" t="s">
        <v>78</v>
      </c>
      <c r="C126" s="184" t="s">
        <v>79</v>
      </c>
      <c r="D126" s="166"/>
      <c r="E126" s="167"/>
      <c r="F126" s="168"/>
      <c r="G126" s="169">
        <f>SUMIF(AG127:AG146,"&lt;&gt;NOR",G127:G146)</f>
        <v>0</v>
      </c>
      <c r="H126" s="163"/>
      <c r="I126" s="163">
        <f>SUM(I127:I146)</f>
        <v>0</v>
      </c>
      <c r="J126" s="163"/>
      <c r="K126" s="163">
        <f>SUM(K127:K146)</f>
        <v>0</v>
      </c>
      <c r="L126" s="163"/>
      <c r="M126" s="163">
        <f>SUM(M127:M146)</f>
        <v>0</v>
      </c>
      <c r="N126" s="162"/>
      <c r="O126" s="162">
        <f>SUM(O127:O146)</f>
        <v>0</v>
      </c>
      <c r="P126" s="162"/>
      <c r="Q126" s="162">
        <f>SUM(Q127:Q146)</f>
        <v>0.04</v>
      </c>
      <c r="R126" s="163"/>
      <c r="S126" s="163"/>
      <c r="T126" s="163"/>
      <c r="U126" s="163"/>
      <c r="V126" s="163">
        <f>SUM(V127:V146)</f>
        <v>17.560000000000002</v>
      </c>
      <c r="W126" s="163"/>
      <c r="X126" s="163"/>
      <c r="Y126" s="163"/>
      <c r="AG126" t="s">
        <v>120</v>
      </c>
    </row>
    <row r="127" spans="1:60" outlineLevel="1" x14ac:dyDescent="0.2">
      <c r="A127" s="171">
        <v>22</v>
      </c>
      <c r="B127" s="172" t="s">
        <v>240</v>
      </c>
      <c r="C127" s="185" t="s">
        <v>241</v>
      </c>
      <c r="D127" s="173" t="s">
        <v>121</v>
      </c>
      <c r="E127" s="174">
        <v>10</v>
      </c>
      <c r="F127" s="175"/>
      <c r="G127" s="176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1.6000000000000001E-4</v>
      </c>
      <c r="O127" s="157">
        <f>ROUND(E127*N127,2)</f>
        <v>0</v>
      </c>
      <c r="P127" s="157">
        <v>0</v>
      </c>
      <c r="Q127" s="157">
        <f>ROUND(E127*P127,2)</f>
        <v>0</v>
      </c>
      <c r="R127" s="158"/>
      <c r="S127" s="158" t="s">
        <v>122</v>
      </c>
      <c r="T127" s="158" t="s">
        <v>122</v>
      </c>
      <c r="U127" s="158">
        <v>0.94</v>
      </c>
      <c r="V127" s="158">
        <f>ROUND(E127*U127,2)</f>
        <v>9.4</v>
      </c>
      <c r="W127" s="158"/>
      <c r="X127" s="158" t="s">
        <v>123</v>
      </c>
      <c r="Y127" s="158" t="s">
        <v>124</v>
      </c>
      <c r="Z127" s="147"/>
      <c r="AA127" s="147"/>
      <c r="AB127" s="147"/>
      <c r="AC127" s="147"/>
      <c r="AD127" s="147"/>
      <c r="AE127" s="147"/>
      <c r="AF127" s="147"/>
      <c r="AG127" s="147" t="s">
        <v>125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6" t="s">
        <v>239</v>
      </c>
      <c r="D128" s="160"/>
      <c r="E128" s="161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126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6" t="s">
        <v>242</v>
      </c>
      <c r="D129" s="160"/>
      <c r="E129" s="161">
        <v>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126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6" t="s">
        <v>232</v>
      </c>
      <c r="D130" s="160"/>
      <c r="E130" s="161">
        <v>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126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6" t="s">
        <v>233</v>
      </c>
      <c r="D131" s="160"/>
      <c r="E131" s="161">
        <v>2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126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6" t="s">
        <v>243</v>
      </c>
      <c r="D132" s="160"/>
      <c r="E132" s="161">
        <v>4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126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1">
        <v>23</v>
      </c>
      <c r="B133" s="172" t="s">
        <v>244</v>
      </c>
      <c r="C133" s="185" t="s">
        <v>245</v>
      </c>
      <c r="D133" s="173" t="s">
        <v>121</v>
      </c>
      <c r="E133" s="174">
        <v>12</v>
      </c>
      <c r="F133" s="175"/>
      <c r="G133" s="176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7">
        <v>0</v>
      </c>
      <c r="O133" s="157">
        <f>ROUND(E133*N133,2)</f>
        <v>0</v>
      </c>
      <c r="P133" s="157">
        <v>3.2000000000000002E-3</v>
      </c>
      <c r="Q133" s="157">
        <f>ROUND(E133*P133,2)</f>
        <v>0.04</v>
      </c>
      <c r="R133" s="158"/>
      <c r="S133" s="158" t="s">
        <v>122</v>
      </c>
      <c r="T133" s="158" t="s">
        <v>122</v>
      </c>
      <c r="U133" s="158">
        <v>0.68</v>
      </c>
      <c r="V133" s="158">
        <f>ROUND(E133*U133,2)</f>
        <v>8.16</v>
      </c>
      <c r="W133" s="158"/>
      <c r="X133" s="158" t="s">
        <v>123</v>
      </c>
      <c r="Y133" s="158" t="s">
        <v>124</v>
      </c>
      <c r="Z133" s="147"/>
      <c r="AA133" s="147"/>
      <c r="AB133" s="147"/>
      <c r="AC133" s="147"/>
      <c r="AD133" s="147"/>
      <c r="AE133" s="147"/>
      <c r="AF133" s="147"/>
      <c r="AG133" s="147" t="s">
        <v>125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6" t="s">
        <v>246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126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6" t="s">
        <v>247</v>
      </c>
      <c r="D135" s="160"/>
      <c r="E135" s="161">
        <v>2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126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6" t="s">
        <v>248</v>
      </c>
      <c r="D136" s="160"/>
      <c r="E136" s="161">
        <v>2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126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6" t="s">
        <v>249</v>
      </c>
      <c r="D137" s="160"/>
      <c r="E137" s="161">
        <v>2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126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6" t="s">
        <v>250</v>
      </c>
      <c r="D138" s="160"/>
      <c r="E138" s="161">
        <v>4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126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6" t="s">
        <v>251</v>
      </c>
      <c r="D139" s="160"/>
      <c r="E139" s="161">
        <v>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126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24</v>
      </c>
      <c r="B140" s="172" t="s">
        <v>234</v>
      </c>
      <c r="C140" s="185" t="s">
        <v>235</v>
      </c>
      <c r="D140" s="173" t="s">
        <v>121</v>
      </c>
      <c r="E140" s="174">
        <v>8</v>
      </c>
      <c r="F140" s="175"/>
      <c r="G140" s="176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0</v>
      </c>
      <c r="O140" s="157">
        <f>ROUND(E140*N140,2)</f>
        <v>0</v>
      </c>
      <c r="P140" s="157">
        <v>0</v>
      </c>
      <c r="Q140" s="157">
        <f>ROUND(E140*P140,2)</f>
        <v>0</v>
      </c>
      <c r="R140" s="158" t="s">
        <v>236</v>
      </c>
      <c r="S140" s="158" t="s">
        <v>122</v>
      </c>
      <c r="T140" s="158" t="s">
        <v>122</v>
      </c>
      <c r="U140" s="158">
        <v>0</v>
      </c>
      <c r="V140" s="158">
        <f>ROUND(E140*U140,2)</f>
        <v>0</v>
      </c>
      <c r="W140" s="158"/>
      <c r="X140" s="158" t="s">
        <v>237</v>
      </c>
      <c r="Y140" s="158" t="s">
        <v>124</v>
      </c>
      <c r="Z140" s="147"/>
      <c r="AA140" s="147"/>
      <c r="AB140" s="147"/>
      <c r="AC140" s="147"/>
      <c r="AD140" s="147"/>
      <c r="AE140" s="147"/>
      <c r="AF140" s="147"/>
      <c r="AG140" s="147" t="s">
        <v>238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6" t="s">
        <v>239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126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6" t="s">
        <v>247</v>
      </c>
      <c r="D142" s="160"/>
      <c r="E142" s="161">
        <v>2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126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6" t="s">
        <v>248</v>
      </c>
      <c r="D143" s="160"/>
      <c r="E143" s="161">
        <v>2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126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6" t="s">
        <v>249</v>
      </c>
      <c r="D144" s="160"/>
      <c r="E144" s="161">
        <v>2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126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6" t="s">
        <v>251</v>
      </c>
      <c r="D145" s="160"/>
      <c r="E145" s="161">
        <v>2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126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>
        <v>25</v>
      </c>
      <c r="B146" s="155" t="s">
        <v>252</v>
      </c>
      <c r="C146" s="188" t="s">
        <v>253</v>
      </c>
      <c r="D146" s="156" t="s">
        <v>0</v>
      </c>
      <c r="E146" s="183"/>
      <c r="F146" s="159"/>
      <c r="G146" s="158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7">
        <v>0</v>
      </c>
      <c r="O146" s="157">
        <f>ROUND(E146*N146,2)</f>
        <v>0</v>
      </c>
      <c r="P146" s="157">
        <v>0</v>
      </c>
      <c r="Q146" s="157">
        <f>ROUND(E146*P146,2)</f>
        <v>0</v>
      </c>
      <c r="R146" s="158"/>
      <c r="S146" s="158" t="s">
        <v>122</v>
      </c>
      <c r="T146" s="158" t="s">
        <v>122</v>
      </c>
      <c r="U146" s="158">
        <v>0</v>
      </c>
      <c r="V146" s="158">
        <f>ROUND(E146*U146,2)</f>
        <v>0</v>
      </c>
      <c r="W146" s="158"/>
      <c r="X146" s="158" t="s">
        <v>222</v>
      </c>
      <c r="Y146" s="158" t="s">
        <v>124</v>
      </c>
      <c r="Z146" s="147"/>
      <c r="AA146" s="147"/>
      <c r="AB146" s="147"/>
      <c r="AC146" s="147"/>
      <c r="AD146" s="147"/>
      <c r="AE146" s="147"/>
      <c r="AF146" s="147"/>
      <c r="AG146" s="147" t="s">
        <v>223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x14ac:dyDescent="0.2">
      <c r="A147" s="164" t="s">
        <v>119</v>
      </c>
      <c r="B147" s="165" t="s">
        <v>82</v>
      </c>
      <c r="C147" s="184" t="s">
        <v>83</v>
      </c>
      <c r="D147" s="166"/>
      <c r="E147" s="167"/>
      <c r="F147" s="168"/>
      <c r="G147" s="169">
        <f>SUMIF(AG148:AG203,"&lt;&gt;NOR",G148:G203)</f>
        <v>0</v>
      </c>
      <c r="H147" s="163"/>
      <c r="I147" s="163">
        <f>SUM(I148:I203)</f>
        <v>0</v>
      </c>
      <c r="J147" s="163"/>
      <c r="K147" s="163">
        <f>SUM(K148:K203)</f>
        <v>0</v>
      </c>
      <c r="L147" s="163"/>
      <c r="M147" s="163">
        <f>SUM(M148:M203)</f>
        <v>0</v>
      </c>
      <c r="N147" s="162"/>
      <c r="O147" s="162">
        <f>SUM(O148:O203)</f>
        <v>7.0000000000000007E-2</v>
      </c>
      <c r="P147" s="162"/>
      <c r="Q147" s="162">
        <f>SUM(Q148:Q203)</f>
        <v>0</v>
      </c>
      <c r="R147" s="163"/>
      <c r="S147" s="163"/>
      <c r="T147" s="163"/>
      <c r="U147" s="163"/>
      <c r="V147" s="163">
        <f>SUM(V148:V203)</f>
        <v>23.8</v>
      </c>
      <c r="W147" s="163"/>
      <c r="X147" s="163"/>
      <c r="Y147" s="163"/>
      <c r="AG147" t="s">
        <v>120</v>
      </c>
    </row>
    <row r="148" spans="1:60" outlineLevel="1" x14ac:dyDescent="0.2">
      <c r="A148" s="171">
        <v>26</v>
      </c>
      <c r="B148" s="172" t="s">
        <v>254</v>
      </c>
      <c r="C148" s="185" t="s">
        <v>255</v>
      </c>
      <c r="D148" s="173" t="s">
        <v>139</v>
      </c>
      <c r="E148" s="174">
        <v>177.07249999999999</v>
      </c>
      <c r="F148" s="175"/>
      <c r="G148" s="176">
        <f>ROUND(E148*F148,2)</f>
        <v>0</v>
      </c>
      <c r="H148" s="159"/>
      <c r="I148" s="158">
        <f>ROUND(E148*H148,2)</f>
        <v>0</v>
      </c>
      <c r="J148" s="159"/>
      <c r="K148" s="158">
        <f>ROUND(E148*J148,2)</f>
        <v>0</v>
      </c>
      <c r="L148" s="158">
        <v>21</v>
      </c>
      <c r="M148" s="158">
        <f>G148*(1+L148/100)</f>
        <v>0</v>
      </c>
      <c r="N148" s="157">
        <v>1E-4</v>
      </c>
      <c r="O148" s="157">
        <f>ROUND(E148*N148,2)</f>
        <v>0.02</v>
      </c>
      <c r="P148" s="157">
        <v>0</v>
      </c>
      <c r="Q148" s="157">
        <f>ROUND(E148*P148,2)</f>
        <v>0</v>
      </c>
      <c r="R148" s="158"/>
      <c r="S148" s="158" t="s">
        <v>122</v>
      </c>
      <c r="T148" s="158" t="s">
        <v>122</v>
      </c>
      <c r="U148" s="158">
        <v>3.2480000000000002E-2</v>
      </c>
      <c r="V148" s="158">
        <f>ROUND(E148*U148,2)</f>
        <v>5.75</v>
      </c>
      <c r="W148" s="158"/>
      <c r="X148" s="158" t="s">
        <v>123</v>
      </c>
      <c r="Y148" s="158" t="s">
        <v>124</v>
      </c>
      <c r="Z148" s="147"/>
      <c r="AA148" s="147"/>
      <c r="AB148" s="147"/>
      <c r="AC148" s="147"/>
      <c r="AD148" s="147"/>
      <c r="AE148" s="147"/>
      <c r="AF148" s="147"/>
      <c r="AG148" s="147" t="s">
        <v>125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6" t="s">
        <v>256</v>
      </c>
      <c r="D149" s="160"/>
      <c r="E149" s="161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126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6" t="s">
        <v>257</v>
      </c>
      <c r="D150" s="160"/>
      <c r="E150" s="161">
        <v>3.5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126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6" t="s">
        <v>258</v>
      </c>
      <c r="D151" s="160"/>
      <c r="E151" s="161">
        <v>5.0999999999999996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126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6" t="s">
        <v>259</v>
      </c>
      <c r="D152" s="160"/>
      <c r="E152" s="161">
        <v>5.3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126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6" t="s">
        <v>260</v>
      </c>
      <c r="D153" s="160"/>
      <c r="E153" s="161">
        <v>4.8250000000000002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126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6" t="s">
        <v>261</v>
      </c>
      <c r="D154" s="160"/>
      <c r="E154" s="161">
        <v>17.875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126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6" t="s">
        <v>262</v>
      </c>
      <c r="D155" s="160"/>
      <c r="E155" s="161">
        <v>18.75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126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6" t="s">
        <v>263</v>
      </c>
      <c r="D156" s="160"/>
      <c r="E156" s="161">
        <v>9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126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6" t="s">
        <v>264</v>
      </c>
      <c r="D157" s="160"/>
      <c r="E157" s="161">
        <v>28.16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126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6" t="s">
        <v>265</v>
      </c>
      <c r="D158" s="160"/>
      <c r="E158" s="161">
        <v>28.65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126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6" t="s">
        <v>266</v>
      </c>
      <c r="D159" s="160"/>
      <c r="E159" s="161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126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6" t="s">
        <v>140</v>
      </c>
      <c r="D160" s="160"/>
      <c r="E160" s="161">
        <v>2.6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126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86" t="s">
        <v>141</v>
      </c>
      <c r="D161" s="160"/>
      <c r="E161" s="161">
        <v>4.5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126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3" x14ac:dyDescent="0.2">
      <c r="A162" s="154"/>
      <c r="B162" s="155"/>
      <c r="C162" s="186" t="s">
        <v>142</v>
      </c>
      <c r="D162" s="160"/>
      <c r="E162" s="161">
        <v>7.56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126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6" t="s">
        <v>143</v>
      </c>
      <c r="D163" s="160"/>
      <c r="E163" s="161">
        <v>2.52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126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6" t="s">
        <v>144</v>
      </c>
      <c r="D164" s="160"/>
      <c r="E164" s="161">
        <v>1.8425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126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6" t="s">
        <v>145</v>
      </c>
      <c r="D165" s="160"/>
      <c r="E165" s="161">
        <v>4.55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126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6" t="s">
        <v>267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126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6" t="s">
        <v>185</v>
      </c>
      <c r="D167" s="160"/>
      <c r="E167" s="161">
        <v>1.575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126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3" x14ac:dyDescent="0.2">
      <c r="A168" s="154"/>
      <c r="B168" s="155"/>
      <c r="C168" s="186" t="s">
        <v>186</v>
      </c>
      <c r="D168" s="160"/>
      <c r="E168" s="161">
        <v>0.64500000000000002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126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3" x14ac:dyDescent="0.2">
      <c r="A169" s="154"/>
      <c r="B169" s="155"/>
      <c r="C169" s="186" t="s">
        <v>187</v>
      </c>
      <c r="D169" s="160"/>
      <c r="E169" s="161">
        <v>2.74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126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6" t="s">
        <v>188</v>
      </c>
      <c r="D170" s="160"/>
      <c r="E170" s="161">
        <v>2.06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126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6" t="s">
        <v>268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126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6" t="s">
        <v>148</v>
      </c>
      <c r="D172" s="160"/>
      <c r="E172" s="161">
        <v>1.28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126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6" t="s">
        <v>149</v>
      </c>
      <c r="D173" s="160"/>
      <c r="E173" s="161">
        <v>3.98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126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6" t="s">
        <v>150</v>
      </c>
      <c r="D174" s="160"/>
      <c r="E174" s="161">
        <v>4.0199999999999996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126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6" t="s">
        <v>151</v>
      </c>
      <c r="D175" s="160"/>
      <c r="E175" s="161">
        <v>16.04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126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1">
        <v>27</v>
      </c>
      <c r="B176" s="172" t="s">
        <v>269</v>
      </c>
      <c r="C176" s="185" t="s">
        <v>270</v>
      </c>
      <c r="D176" s="173" t="s">
        <v>139</v>
      </c>
      <c r="E176" s="174">
        <v>177.07249999999999</v>
      </c>
      <c r="F176" s="175"/>
      <c r="G176" s="176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3.1E-4</v>
      </c>
      <c r="O176" s="157">
        <f>ROUND(E176*N176,2)</f>
        <v>0.05</v>
      </c>
      <c r="P176" s="157">
        <v>0</v>
      </c>
      <c r="Q176" s="157">
        <f>ROUND(E176*P176,2)</f>
        <v>0</v>
      </c>
      <c r="R176" s="158"/>
      <c r="S176" s="158" t="s">
        <v>122</v>
      </c>
      <c r="T176" s="158" t="s">
        <v>122</v>
      </c>
      <c r="U176" s="158">
        <v>0.10191</v>
      </c>
      <c r="V176" s="158">
        <f>ROUND(E176*U176,2)</f>
        <v>18.05</v>
      </c>
      <c r="W176" s="158"/>
      <c r="X176" s="158" t="s">
        <v>123</v>
      </c>
      <c r="Y176" s="158" t="s">
        <v>124</v>
      </c>
      <c r="Z176" s="147"/>
      <c r="AA176" s="147"/>
      <c r="AB176" s="147"/>
      <c r="AC176" s="147"/>
      <c r="AD176" s="147"/>
      <c r="AE176" s="147"/>
      <c r="AF176" s="147"/>
      <c r="AG176" s="147" t="s">
        <v>125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6" t="s">
        <v>256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126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6" t="s">
        <v>257</v>
      </c>
      <c r="D178" s="160"/>
      <c r="E178" s="161">
        <v>3.5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126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6" t="s">
        <v>258</v>
      </c>
      <c r="D179" s="160"/>
      <c r="E179" s="161">
        <v>5.0999999999999996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126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6" t="s">
        <v>259</v>
      </c>
      <c r="D180" s="160"/>
      <c r="E180" s="161">
        <v>5.3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126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6" t="s">
        <v>260</v>
      </c>
      <c r="D181" s="160"/>
      <c r="E181" s="161">
        <v>4.8250000000000002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126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6" t="s">
        <v>261</v>
      </c>
      <c r="D182" s="160"/>
      <c r="E182" s="161">
        <v>17.875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126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6" t="s">
        <v>262</v>
      </c>
      <c r="D183" s="160"/>
      <c r="E183" s="161">
        <v>18.75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126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6" t="s">
        <v>263</v>
      </c>
      <c r="D184" s="160"/>
      <c r="E184" s="161">
        <v>9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126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6" t="s">
        <v>264</v>
      </c>
      <c r="D185" s="160"/>
      <c r="E185" s="161">
        <v>28.16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126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6" t="s">
        <v>265</v>
      </c>
      <c r="D186" s="160"/>
      <c r="E186" s="161">
        <v>28.65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126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6" t="s">
        <v>266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126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6" t="s">
        <v>140</v>
      </c>
      <c r="D188" s="160"/>
      <c r="E188" s="161">
        <v>2.6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126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6" t="s">
        <v>141</v>
      </c>
      <c r="D189" s="160"/>
      <c r="E189" s="161">
        <v>4.5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126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3" x14ac:dyDescent="0.2">
      <c r="A190" s="154"/>
      <c r="B190" s="155"/>
      <c r="C190" s="186" t="s">
        <v>142</v>
      </c>
      <c r="D190" s="160"/>
      <c r="E190" s="161">
        <v>7.56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126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6" t="s">
        <v>143</v>
      </c>
      <c r="D191" s="160"/>
      <c r="E191" s="161">
        <v>2.52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126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6" t="s">
        <v>144</v>
      </c>
      <c r="D192" s="160"/>
      <c r="E192" s="161">
        <v>1.8425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126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86" t="s">
        <v>145</v>
      </c>
      <c r="D193" s="160"/>
      <c r="E193" s="161">
        <v>4.55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126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6" t="s">
        <v>267</v>
      </c>
      <c r="D194" s="160"/>
      <c r="E194" s="161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126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6" t="s">
        <v>185</v>
      </c>
      <c r="D195" s="160"/>
      <c r="E195" s="161">
        <v>1.575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126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3" x14ac:dyDescent="0.2">
      <c r="A196" s="154"/>
      <c r="B196" s="155"/>
      <c r="C196" s="186" t="s">
        <v>186</v>
      </c>
      <c r="D196" s="160"/>
      <c r="E196" s="161">
        <v>0.64500000000000002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126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3" x14ac:dyDescent="0.2">
      <c r="A197" s="154"/>
      <c r="B197" s="155"/>
      <c r="C197" s="186" t="s">
        <v>187</v>
      </c>
      <c r="D197" s="160"/>
      <c r="E197" s="161">
        <v>2.74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126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6" t="s">
        <v>188</v>
      </c>
      <c r="D198" s="160"/>
      <c r="E198" s="161">
        <v>2.06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126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6" t="s">
        <v>268</v>
      </c>
      <c r="D199" s="160"/>
      <c r="E199" s="161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126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6" t="s">
        <v>148</v>
      </c>
      <c r="D200" s="160"/>
      <c r="E200" s="161">
        <v>1.28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126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6" t="s">
        <v>149</v>
      </c>
      <c r="D201" s="160"/>
      <c r="E201" s="161">
        <v>3.98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126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6" t="s">
        <v>150</v>
      </c>
      <c r="D202" s="160"/>
      <c r="E202" s="161">
        <v>4.0199999999999996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126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6" t="s">
        <v>151</v>
      </c>
      <c r="D203" s="160"/>
      <c r="E203" s="161">
        <v>16.04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126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x14ac:dyDescent="0.2">
      <c r="A204" s="164" t="s">
        <v>119</v>
      </c>
      <c r="B204" s="165" t="s">
        <v>84</v>
      </c>
      <c r="C204" s="184" t="s">
        <v>85</v>
      </c>
      <c r="D204" s="166"/>
      <c r="E204" s="167"/>
      <c r="F204" s="168"/>
      <c r="G204" s="169">
        <f>SUMIF(AG205:AG205,"&lt;&gt;NOR",G205:G205)</f>
        <v>0</v>
      </c>
      <c r="H204" s="163"/>
      <c r="I204" s="163">
        <f>SUM(I205:I205)</f>
        <v>0</v>
      </c>
      <c r="J204" s="163"/>
      <c r="K204" s="163">
        <f>SUM(K205:K205)</f>
        <v>0</v>
      </c>
      <c r="L204" s="163"/>
      <c r="M204" s="163">
        <f>SUM(M205:M205)</f>
        <v>0</v>
      </c>
      <c r="N204" s="162"/>
      <c r="O204" s="162">
        <f>SUM(O205:O205)</f>
        <v>0</v>
      </c>
      <c r="P204" s="162"/>
      <c r="Q204" s="162">
        <f>SUM(Q205:Q205)</f>
        <v>0</v>
      </c>
      <c r="R204" s="163"/>
      <c r="S204" s="163"/>
      <c r="T204" s="163"/>
      <c r="U204" s="163"/>
      <c r="V204" s="163">
        <f>SUM(V205:V205)</f>
        <v>0</v>
      </c>
      <c r="W204" s="163"/>
      <c r="X204" s="163"/>
      <c r="Y204" s="163"/>
      <c r="AG204" t="s">
        <v>120</v>
      </c>
    </row>
    <row r="205" spans="1:60" ht="22.5" outlineLevel="1" x14ac:dyDescent="0.2">
      <c r="A205" s="177">
        <v>28</v>
      </c>
      <c r="B205" s="178" t="s">
        <v>305</v>
      </c>
      <c r="C205" s="187" t="s">
        <v>306</v>
      </c>
      <c r="D205" s="179" t="s">
        <v>307</v>
      </c>
      <c r="E205" s="180">
        <v>62</v>
      </c>
      <c r="F205" s="181"/>
      <c r="G205" s="182">
        <f>ROUND(E205*F205,2)</f>
        <v>0</v>
      </c>
      <c r="H205" s="159"/>
      <c r="I205" s="158">
        <f>ROUND(E205*H205,2)</f>
        <v>0</v>
      </c>
      <c r="J205" s="159"/>
      <c r="K205" s="158">
        <f>ROUND(E205*J205,2)</f>
        <v>0</v>
      </c>
      <c r="L205" s="158">
        <v>21</v>
      </c>
      <c r="M205" s="158">
        <f>G205*(1+L205/100)</f>
        <v>0</v>
      </c>
      <c r="N205" s="157">
        <v>0</v>
      </c>
      <c r="O205" s="157">
        <f>ROUND(E205*N205,2)</f>
        <v>0</v>
      </c>
      <c r="P205" s="157">
        <v>0</v>
      </c>
      <c r="Q205" s="157">
        <f>ROUND(E205*P205,2)</f>
        <v>0</v>
      </c>
      <c r="R205" s="158"/>
      <c r="S205" s="158" t="s">
        <v>271</v>
      </c>
      <c r="T205" s="158" t="s">
        <v>130</v>
      </c>
      <c r="U205" s="158">
        <v>0</v>
      </c>
      <c r="V205" s="158">
        <f>ROUND(E205*U205,2)</f>
        <v>0</v>
      </c>
      <c r="W205" s="158"/>
      <c r="X205" s="158" t="s">
        <v>123</v>
      </c>
      <c r="Y205" s="158" t="s">
        <v>124</v>
      </c>
      <c r="Z205" s="147"/>
      <c r="AA205" s="147"/>
      <c r="AB205" s="147"/>
      <c r="AC205" s="147"/>
      <c r="AD205" s="147"/>
      <c r="AE205" s="147"/>
      <c r="AF205" s="147"/>
      <c r="AG205" s="147" t="s">
        <v>125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92"/>
      <c r="B206" s="193" t="s">
        <v>308</v>
      </c>
      <c r="C206" s="194" t="s">
        <v>309</v>
      </c>
      <c r="D206" s="195"/>
      <c r="E206" s="196"/>
      <c r="F206" s="197"/>
      <c r="G206" s="198"/>
      <c r="H206" s="159"/>
      <c r="I206" s="158"/>
      <c r="J206" s="159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x14ac:dyDescent="0.2">
      <c r="A207" s="164" t="s">
        <v>119</v>
      </c>
      <c r="B207" s="165" t="s">
        <v>86</v>
      </c>
      <c r="C207" s="184" t="s">
        <v>87</v>
      </c>
      <c r="D207" s="166"/>
      <c r="E207" s="167"/>
      <c r="F207" s="168"/>
      <c r="G207" s="169"/>
      <c r="H207" s="163"/>
      <c r="I207" s="163">
        <f>SUM(I208:I208)</f>
        <v>0</v>
      </c>
      <c r="J207" s="163"/>
      <c r="K207" s="163">
        <f>SUM(K208:K208)</f>
        <v>0</v>
      </c>
      <c r="L207" s="163"/>
      <c r="M207" s="163">
        <f>SUM(M208:M208)</f>
        <v>0</v>
      </c>
      <c r="N207" s="162"/>
      <c r="O207" s="162">
        <f>SUM(O208:O208)</f>
        <v>0</v>
      </c>
      <c r="P207" s="162"/>
      <c r="Q207" s="162">
        <f>SUM(Q208:Q208)</f>
        <v>0</v>
      </c>
      <c r="R207" s="163"/>
      <c r="S207" s="163"/>
      <c r="T207" s="163"/>
      <c r="U207" s="163"/>
      <c r="V207" s="163">
        <f>SUM(V208:V208)</f>
        <v>0</v>
      </c>
      <c r="W207" s="163"/>
      <c r="X207" s="163"/>
      <c r="Y207" s="163"/>
      <c r="AG207" t="s">
        <v>120</v>
      </c>
    </row>
    <row r="208" spans="1:60" ht="22.5" outlineLevel="1" x14ac:dyDescent="0.2">
      <c r="A208" s="177"/>
      <c r="B208" s="193" t="s">
        <v>308</v>
      </c>
      <c r="C208" s="187" t="s">
        <v>311</v>
      </c>
      <c r="D208" s="179"/>
      <c r="E208" s="180"/>
      <c r="F208" s="181"/>
      <c r="G208" s="182"/>
      <c r="H208" s="159"/>
      <c r="I208" s="158">
        <f>ROUND(E208*H208,2)</f>
        <v>0</v>
      </c>
      <c r="J208" s="159"/>
      <c r="K208" s="158">
        <f>ROUND(E208*J208,2)</f>
        <v>0</v>
      </c>
      <c r="L208" s="158">
        <v>21</v>
      </c>
      <c r="M208" s="158">
        <f>G208*(1+L208/100)</f>
        <v>0</v>
      </c>
      <c r="N208" s="157">
        <v>0</v>
      </c>
      <c r="O208" s="157">
        <f>ROUND(E208*N208,2)</f>
        <v>0</v>
      </c>
      <c r="P208" s="157">
        <v>0</v>
      </c>
      <c r="Q208" s="157">
        <f>ROUND(E208*P208,2)</f>
        <v>0</v>
      </c>
      <c r="R208" s="158"/>
      <c r="S208" s="158" t="s">
        <v>271</v>
      </c>
      <c r="T208" s="158" t="s">
        <v>130</v>
      </c>
      <c r="U208" s="158">
        <v>0</v>
      </c>
      <c r="V208" s="158">
        <f>ROUND(E208*U208,2)</f>
        <v>0</v>
      </c>
      <c r="W208" s="158"/>
      <c r="X208" s="158" t="s">
        <v>123</v>
      </c>
      <c r="Y208" s="158" t="s">
        <v>124</v>
      </c>
      <c r="Z208" s="147"/>
      <c r="AA208" s="147"/>
      <c r="AB208" s="147"/>
      <c r="AC208" s="147"/>
      <c r="AD208" s="147"/>
      <c r="AE208" s="147"/>
      <c r="AF208" s="147"/>
      <c r="AG208" s="147" t="s">
        <v>125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x14ac:dyDescent="0.2">
      <c r="A209" s="164" t="s">
        <v>119</v>
      </c>
      <c r="B209" s="165" t="s">
        <v>88</v>
      </c>
      <c r="C209" s="184" t="s">
        <v>89</v>
      </c>
      <c r="D209" s="166"/>
      <c r="E209" s="167"/>
      <c r="F209" s="168"/>
      <c r="G209" s="169">
        <f>SUMIF(AG210:AG218,"&lt;&gt;NOR",G210:G218)</f>
        <v>0</v>
      </c>
      <c r="H209" s="163"/>
      <c r="I209" s="163">
        <f>SUM(I210:I218)</f>
        <v>0</v>
      </c>
      <c r="J209" s="163"/>
      <c r="K209" s="163">
        <f>SUM(K210:K218)</f>
        <v>0</v>
      </c>
      <c r="L209" s="163"/>
      <c r="M209" s="163">
        <f>SUM(M210:M218)</f>
        <v>0</v>
      </c>
      <c r="N209" s="162"/>
      <c r="O209" s="162">
        <f>SUM(O210:O218)</f>
        <v>0</v>
      </c>
      <c r="P209" s="162"/>
      <c r="Q209" s="162">
        <f>SUM(Q210:Q218)</f>
        <v>0</v>
      </c>
      <c r="R209" s="163"/>
      <c r="S209" s="163"/>
      <c r="T209" s="163"/>
      <c r="U209" s="163"/>
      <c r="V209" s="163">
        <f>SUM(V210:V218)</f>
        <v>0.98</v>
      </c>
      <c r="W209" s="163"/>
      <c r="X209" s="163"/>
      <c r="Y209" s="163"/>
      <c r="AG209" t="s">
        <v>120</v>
      </c>
    </row>
    <row r="210" spans="1:60" outlineLevel="1" x14ac:dyDescent="0.2">
      <c r="A210" s="177">
        <v>29</v>
      </c>
      <c r="B210" s="178" t="s">
        <v>272</v>
      </c>
      <c r="C210" s="187" t="s">
        <v>273</v>
      </c>
      <c r="D210" s="179" t="s">
        <v>221</v>
      </c>
      <c r="E210" s="180">
        <v>0.28899999999999998</v>
      </c>
      <c r="F210" s="181"/>
      <c r="G210" s="182">
        <f t="shared" ref="G210:G218" si="0">ROUND(E210*F210,2)</f>
        <v>0</v>
      </c>
      <c r="H210" s="159"/>
      <c r="I210" s="158">
        <f t="shared" ref="I210:I218" si="1">ROUND(E210*H210,2)</f>
        <v>0</v>
      </c>
      <c r="J210" s="159"/>
      <c r="K210" s="158">
        <f t="shared" ref="K210:K218" si="2">ROUND(E210*J210,2)</f>
        <v>0</v>
      </c>
      <c r="L210" s="158">
        <v>21</v>
      </c>
      <c r="M210" s="158">
        <f t="shared" ref="M210:M218" si="3">G210*(1+L210/100)</f>
        <v>0</v>
      </c>
      <c r="N210" s="157">
        <v>0</v>
      </c>
      <c r="O210" s="157">
        <f t="shared" ref="O210:O218" si="4">ROUND(E210*N210,2)</f>
        <v>0</v>
      </c>
      <c r="P210" s="157">
        <v>0</v>
      </c>
      <c r="Q210" s="157">
        <f t="shared" ref="Q210:Q218" si="5">ROUND(E210*P210,2)</f>
        <v>0</v>
      </c>
      <c r="R210" s="158"/>
      <c r="S210" s="158" t="s">
        <v>122</v>
      </c>
      <c r="T210" s="158" t="s">
        <v>122</v>
      </c>
      <c r="U210" s="158">
        <v>0.749</v>
      </c>
      <c r="V210" s="158">
        <f t="shared" ref="V210:V218" si="6">ROUND(E210*U210,2)</f>
        <v>0.22</v>
      </c>
      <c r="W210" s="158"/>
      <c r="X210" s="158" t="s">
        <v>274</v>
      </c>
      <c r="Y210" s="158" t="s">
        <v>124</v>
      </c>
      <c r="Z210" s="147"/>
      <c r="AA210" s="147"/>
      <c r="AB210" s="147"/>
      <c r="AC210" s="147"/>
      <c r="AD210" s="147"/>
      <c r="AE210" s="147"/>
      <c r="AF210" s="147"/>
      <c r="AG210" s="147" t="s">
        <v>275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7">
        <v>30</v>
      </c>
      <c r="B211" s="178" t="s">
        <v>276</v>
      </c>
      <c r="C211" s="187" t="s">
        <v>277</v>
      </c>
      <c r="D211" s="179" t="s">
        <v>221</v>
      </c>
      <c r="E211" s="180">
        <v>0.28899999999999998</v>
      </c>
      <c r="F211" s="181"/>
      <c r="G211" s="182">
        <f t="shared" si="0"/>
        <v>0</v>
      </c>
      <c r="H211" s="159"/>
      <c r="I211" s="158">
        <f t="shared" si="1"/>
        <v>0</v>
      </c>
      <c r="J211" s="159"/>
      <c r="K211" s="158">
        <f t="shared" si="2"/>
        <v>0</v>
      </c>
      <c r="L211" s="158">
        <v>21</v>
      </c>
      <c r="M211" s="158">
        <f t="shared" si="3"/>
        <v>0</v>
      </c>
      <c r="N211" s="157">
        <v>0</v>
      </c>
      <c r="O211" s="157">
        <f t="shared" si="4"/>
        <v>0</v>
      </c>
      <c r="P211" s="157">
        <v>0</v>
      </c>
      <c r="Q211" s="157">
        <f t="shared" si="5"/>
        <v>0</v>
      </c>
      <c r="R211" s="158"/>
      <c r="S211" s="158" t="s">
        <v>122</v>
      </c>
      <c r="T211" s="158" t="s">
        <v>122</v>
      </c>
      <c r="U211" s="158">
        <v>0.49</v>
      </c>
      <c r="V211" s="158">
        <f t="shared" si="6"/>
        <v>0.14000000000000001</v>
      </c>
      <c r="W211" s="158"/>
      <c r="X211" s="158" t="s">
        <v>274</v>
      </c>
      <c r="Y211" s="158" t="s">
        <v>124</v>
      </c>
      <c r="Z211" s="147"/>
      <c r="AA211" s="147"/>
      <c r="AB211" s="147"/>
      <c r="AC211" s="147"/>
      <c r="AD211" s="147"/>
      <c r="AE211" s="147"/>
      <c r="AF211" s="147"/>
      <c r="AG211" s="147" t="s">
        <v>275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7">
        <v>31</v>
      </c>
      <c r="B212" s="178" t="s">
        <v>278</v>
      </c>
      <c r="C212" s="187" t="s">
        <v>279</v>
      </c>
      <c r="D212" s="179" t="s">
        <v>221</v>
      </c>
      <c r="E212" s="180">
        <v>0.28899999999999998</v>
      </c>
      <c r="F212" s="181"/>
      <c r="G212" s="182">
        <f t="shared" si="0"/>
        <v>0</v>
      </c>
      <c r="H212" s="159"/>
      <c r="I212" s="158">
        <f t="shared" si="1"/>
        <v>0</v>
      </c>
      <c r="J212" s="159"/>
      <c r="K212" s="158">
        <f t="shared" si="2"/>
        <v>0</v>
      </c>
      <c r="L212" s="158">
        <v>21</v>
      </c>
      <c r="M212" s="158">
        <f t="shared" si="3"/>
        <v>0</v>
      </c>
      <c r="N212" s="157">
        <v>0</v>
      </c>
      <c r="O212" s="157">
        <f t="shared" si="4"/>
        <v>0</v>
      </c>
      <c r="P212" s="157">
        <v>0</v>
      </c>
      <c r="Q212" s="157">
        <f t="shared" si="5"/>
        <v>0</v>
      </c>
      <c r="R212" s="158"/>
      <c r="S212" s="158" t="s">
        <v>122</v>
      </c>
      <c r="T212" s="158" t="s">
        <v>122</v>
      </c>
      <c r="U212" s="158">
        <v>0</v>
      </c>
      <c r="V212" s="158">
        <f t="shared" si="6"/>
        <v>0</v>
      </c>
      <c r="W212" s="158"/>
      <c r="X212" s="158" t="s">
        <v>274</v>
      </c>
      <c r="Y212" s="158" t="s">
        <v>124</v>
      </c>
      <c r="Z212" s="147"/>
      <c r="AA212" s="147"/>
      <c r="AB212" s="147"/>
      <c r="AC212" s="147"/>
      <c r="AD212" s="147"/>
      <c r="AE212" s="147"/>
      <c r="AF212" s="147"/>
      <c r="AG212" s="147" t="s">
        <v>275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7">
        <v>32</v>
      </c>
      <c r="B213" s="178" t="s">
        <v>280</v>
      </c>
      <c r="C213" s="187" t="s">
        <v>281</v>
      </c>
      <c r="D213" s="179" t="s">
        <v>221</v>
      </c>
      <c r="E213" s="180">
        <v>0.28899999999999998</v>
      </c>
      <c r="F213" s="181"/>
      <c r="G213" s="182">
        <f t="shared" si="0"/>
        <v>0</v>
      </c>
      <c r="H213" s="159"/>
      <c r="I213" s="158">
        <f t="shared" si="1"/>
        <v>0</v>
      </c>
      <c r="J213" s="159"/>
      <c r="K213" s="158">
        <f t="shared" si="2"/>
        <v>0</v>
      </c>
      <c r="L213" s="158">
        <v>21</v>
      </c>
      <c r="M213" s="158">
        <f t="shared" si="3"/>
        <v>0</v>
      </c>
      <c r="N213" s="157">
        <v>0</v>
      </c>
      <c r="O213" s="157">
        <f t="shared" si="4"/>
        <v>0</v>
      </c>
      <c r="P213" s="157">
        <v>0</v>
      </c>
      <c r="Q213" s="157">
        <f t="shared" si="5"/>
        <v>0</v>
      </c>
      <c r="R213" s="158"/>
      <c r="S213" s="158" t="s">
        <v>122</v>
      </c>
      <c r="T213" s="158" t="s">
        <v>122</v>
      </c>
      <c r="U213" s="158">
        <v>0.94199999999999995</v>
      </c>
      <c r="V213" s="158">
        <f t="shared" si="6"/>
        <v>0.27</v>
      </c>
      <c r="W213" s="158"/>
      <c r="X213" s="158" t="s">
        <v>274</v>
      </c>
      <c r="Y213" s="158" t="s">
        <v>124</v>
      </c>
      <c r="Z213" s="147"/>
      <c r="AA213" s="147"/>
      <c r="AB213" s="147"/>
      <c r="AC213" s="147"/>
      <c r="AD213" s="147"/>
      <c r="AE213" s="147"/>
      <c r="AF213" s="147"/>
      <c r="AG213" s="147" t="s">
        <v>275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7">
        <v>33</v>
      </c>
      <c r="B214" s="178" t="s">
        <v>282</v>
      </c>
      <c r="C214" s="187" t="s">
        <v>283</v>
      </c>
      <c r="D214" s="179" t="s">
        <v>221</v>
      </c>
      <c r="E214" s="180">
        <v>0.28899999999999998</v>
      </c>
      <c r="F214" s="181"/>
      <c r="G214" s="182">
        <f t="shared" si="0"/>
        <v>0</v>
      </c>
      <c r="H214" s="159"/>
      <c r="I214" s="158">
        <f t="shared" si="1"/>
        <v>0</v>
      </c>
      <c r="J214" s="159"/>
      <c r="K214" s="158">
        <f t="shared" si="2"/>
        <v>0</v>
      </c>
      <c r="L214" s="158">
        <v>21</v>
      </c>
      <c r="M214" s="158">
        <f t="shared" si="3"/>
        <v>0</v>
      </c>
      <c r="N214" s="157">
        <v>0</v>
      </c>
      <c r="O214" s="157">
        <f t="shared" si="4"/>
        <v>0</v>
      </c>
      <c r="P214" s="157">
        <v>0</v>
      </c>
      <c r="Q214" s="157">
        <f t="shared" si="5"/>
        <v>0</v>
      </c>
      <c r="R214" s="158"/>
      <c r="S214" s="158" t="s">
        <v>122</v>
      </c>
      <c r="T214" s="158" t="s">
        <v>122</v>
      </c>
      <c r="U214" s="158">
        <v>0</v>
      </c>
      <c r="V214" s="158">
        <f t="shared" si="6"/>
        <v>0</v>
      </c>
      <c r="W214" s="158"/>
      <c r="X214" s="158" t="s">
        <v>274</v>
      </c>
      <c r="Y214" s="158" t="s">
        <v>124</v>
      </c>
      <c r="Z214" s="147"/>
      <c r="AA214" s="147"/>
      <c r="AB214" s="147"/>
      <c r="AC214" s="147"/>
      <c r="AD214" s="147"/>
      <c r="AE214" s="147"/>
      <c r="AF214" s="147"/>
      <c r="AG214" s="147" t="s">
        <v>275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7">
        <v>34</v>
      </c>
      <c r="B215" s="178" t="s">
        <v>284</v>
      </c>
      <c r="C215" s="187" t="s">
        <v>285</v>
      </c>
      <c r="D215" s="179" t="s">
        <v>221</v>
      </c>
      <c r="E215" s="180">
        <v>0.28899999999999998</v>
      </c>
      <c r="F215" s="181"/>
      <c r="G215" s="182">
        <f t="shared" si="0"/>
        <v>0</v>
      </c>
      <c r="H215" s="159"/>
      <c r="I215" s="158">
        <f t="shared" si="1"/>
        <v>0</v>
      </c>
      <c r="J215" s="159"/>
      <c r="K215" s="158">
        <f t="shared" si="2"/>
        <v>0</v>
      </c>
      <c r="L215" s="158">
        <v>21</v>
      </c>
      <c r="M215" s="158">
        <f t="shared" si="3"/>
        <v>0</v>
      </c>
      <c r="N215" s="157">
        <v>0</v>
      </c>
      <c r="O215" s="157">
        <f t="shared" si="4"/>
        <v>0</v>
      </c>
      <c r="P215" s="157">
        <v>0</v>
      </c>
      <c r="Q215" s="157">
        <f t="shared" si="5"/>
        <v>0</v>
      </c>
      <c r="R215" s="158"/>
      <c r="S215" s="158" t="s">
        <v>122</v>
      </c>
      <c r="T215" s="158" t="s">
        <v>122</v>
      </c>
      <c r="U215" s="158">
        <v>0.752</v>
      </c>
      <c r="V215" s="158">
        <f t="shared" si="6"/>
        <v>0.22</v>
      </c>
      <c r="W215" s="158"/>
      <c r="X215" s="158" t="s">
        <v>274</v>
      </c>
      <c r="Y215" s="158" t="s">
        <v>124</v>
      </c>
      <c r="Z215" s="147"/>
      <c r="AA215" s="147"/>
      <c r="AB215" s="147"/>
      <c r="AC215" s="147"/>
      <c r="AD215" s="147"/>
      <c r="AE215" s="147"/>
      <c r="AF215" s="147"/>
      <c r="AG215" s="147" t="s">
        <v>275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7">
        <v>35</v>
      </c>
      <c r="B216" s="178" t="s">
        <v>286</v>
      </c>
      <c r="C216" s="187" t="s">
        <v>287</v>
      </c>
      <c r="D216" s="179" t="s">
        <v>221</v>
      </c>
      <c r="E216" s="180">
        <v>0.28899999999999998</v>
      </c>
      <c r="F216" s="181"/>
      <c r="G216" s="182">
        <f t="shared" si="0"/>
        <v>0</v>
      </c>
      <c r="H216" s="159"/>
      <c r="I216" s="158">
        <f t="shared" si="1"/>
        <v>0</v>
      </c>
      <c r="J216" s="159"/>
      <c r="K216" s="158">
        <f t="shared" si="2"/>
        <v>0</v>
      </c>
      <c r="L216" s="158">
        <v>21</v>
      </c>
      <c r="M216" s="158">
        <f t="shared" si="3"/>
        <v>0</v>
      </c>
      <c r="N216" s="157">
        <v>0</v>
      </c>
      <c r="O216" s="157">
        <f t="shared" si="4"/>
        <v>0</v>
      </c>
      <c r="P216" s="157">
        <v>0</v>
      </c>
      <c r="Q216" s="157">
        <f t="shared" si="5"/>
        <v>0</v>
      </c>
      <c r="R216" s="158"/>
      <c r="S216" s="158" t="s">
        <v>122</v>
      </c>
      <c r="T216" s="158" t="s">
        <v>122</v>
      </c>
      <c r="U216" s="158">
        <v>0.36</v>
      </c>
      <c r="V216" s="158">
        <f t="shared" si="6"/>
        <v>0.1</v>
      </c>
      <c r="W216" s="158"/>
      <c r="X216" s="158" t="s">
        <v>274</v>
      </c>
      <c r="Y216" s="158" t="s">
        <v>124</v>
      </c>
      <c r="Z216" s="147"/>
      <c r="AA216" s="147"/>
      <c r="AB216" s="147"/>
      <c r="AC216" s="147"/>
      <c r="AD216" s="147"/>
      <c r="AE216" s="147"/>
      <c r="AF216" s="147"/>
      <c r="AG216" s="147" t="s">
        <v>275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7">
        <v>36</v>
      </c>
      <c r="B217" s="178" t="s">
        <v>288</v>
      </c>
      <c r="C217" s="187" t="s">
        <v>289</v>
      </c>
      <c r="D217" s="179" t="s">
        <v>221</v>
      </c>
      <c r="E217" s="180">
        <v>0.28899999999999998</v>
      </c>
      <c r="F217" s="181"/>
      <c r="G217" s="182">
        <f t="shared" si="0"/>
        <v>0</v>
      </c>
      <c r="H217" s="159"/>
      <c r="I217" s="158">
        <f t="shared" si="1"/>
        <v>0</v>
      </c>
      <c r="J217" s="159"/>
      <c r="K217" s="158">
        <f t="shared" si="2"/>
        <v>0</v>
      </c>
      <c r="L217" s="158">
        <v>21</v>
      </c>
      <c r="M217" s="158">
        <f t="shared" si="3"/>
        <v>0</v>
      </c>
      <c r="N217" s="157">
        <v>0</v>
      </c>
      <c r="O217" s="157">
        <f t="shared" si="4"/>
        <v>0</v>
      </c>
      <c r="P217" s="157">
        <v>0</v>
      </c>
      <c r="Q217" s="157">
        <f t="shared" si="5"/>
        <v>0</v>
      </c>
      <c r="R217" s="158"/>
      <c r="S217" s="158" t="s">
        <v>122</v>
      </c>
      <c r="T217" s="158" t="s">
        <v>122</v>
      </c>
      <c r="U217" s="158">
        <v>9.9000000000000005E-2</v>
      </c>
      <c r="V217" s="158">
        <f t="shared" si="6"/>
        <v>0.03</v>
      </c>
      <c r="W217" s="158"/>
      <c r="X217" s="158" t="s">
        <v>274</v>
      </c>
      <c r="Y217" s="158" t="s">
        <v>124</v>
      </c>
      <c r="Z217" s="147"/>
      <c r="AA217" s="147"/>
      <c r="AB217" s="147"/>
      <c r="AC217" s="147"/>
      <c r="AD217" s="147"/>
      <c r="AE217" s="147"/>
      <c r="AF217" s="147"/>
      <c r="AG217" s="147" t="s">
        <v>275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7">
        <v>37</v>
      </c>
      <c r="B218" s="178" t="s">
        <v>290</v>
      </c>
      <c r="C218" s="187" t="s">
        <v>291</v>
      </c>
      <c r="D218" s="179" t="s">
        <v>221</v>
      </c>
      <c r="E218" s="180">
        <v>0.28899999999999998</v>
      </c>
      <c r="F218" s="181"/>
      <c r="G218" s="182">
        <f t="shared" si="0"/>
        <v>0</v>
      </c>
      <c r="H218" s="159"/>
      <c r="I218" s="158">
        <f t="shared" si="1"/>
        <v>0</v>
      </c>
      <c r="J218" s="159"/>
      <c r="K218" s="158">
        <f t="shared" si="2"/>
        <v>0</v>
      </c>
      <c r="L218" s="158">
        <v>21</v>
      </c>
      <c r="M218" s="158">
        <f t="shared" si="3"/>
        <v>0</v>
      </c>
      <c r="N218" s="157">
        <v>0</v>
      </c>
      <c r="O218" s="157">
        <f t="shared" si="4"/>
        <v>0</v>
      </c>
      <c r="P218" s="157">
        <v>0</v>
      </c>
      <c r="Q218" s="157">
        <f t="shared" si="5"/>
        <v>0</v>
      </c>
      <c r="R218" s="158"/>
      <c r="S218" s="158" t="s">
        <v>122</v>
      </c>
      <c r="T218" s="158" t="s">
        <v>122</v>
      </c>
      <c r="U218" s="158">
        <v>6.0000000000000001E-3</v>
      </c>
      <c r="V218" s="158">
        <f t="shared" si="6"/>
        <v>0</v>
      </c>
      <c r="W218" s="158"/>
      <c r="X218" s="158" t="s">
        <v>274</v>
      </c>
      <c r="Y218" s="158" t="s">
        <v>124</v>
      </c>
      <c r="Z218" s="147"/>
      <c r="AA218" s="147"/>
      <c r="AB218" s="147"/>
      <c r="AC218" s="147"/>
      <c r="AD218" s="147"/>
      <c r="AE218" s="147"/>
      <c r="AF218" s="147"/>
      <c r="AG218" s="147" t="s">
        <v>275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x14ac:dyDescent="0.2">
      <c r="A219" s="164" t="s">
        <v>119</v>
      </c>
      <c r="B219" s="165" t="s">
        <v>91</v>
      </c>
      <c r="C219" s="184" t="s">
        <v>29</v>
      </c>
      <c r="D219" s="166"/>
      <c r="E219" s="167"/>
      <c r="F219" s="168"/>
      <c r="G219" s="169">
        <f>SUMIF(AG220:AG222,"&lt;&gt;NOR",G220:G222)</f>
        <v>0</v>
      </c>
      <c r="H219" s="163"/>
      <c r="I219" s="163">
        <f>SUM(I220:I222)</f>
        <v>0</v>
      </c>
      <c r="J219" s="163"/>
      <c r="K219" s="163">
        <f>SUM(K220:K222)</f>
        <v>0</v>
      </c>
      <c r="L219" s="163"/>
      <c r="M219" s="163">
        <f>SUM(M220:M222)</f>
        <v>0</v>
      </c>
      <c r="N219" s="162"/>
      <c r="O219" s="162">
        <f>SUM(O220:O222)</f>
        <v>0</v>
      </c>
      <c r="P219" s="162"/>
      <c r="Q219" s="162">
        <f>SUM(Q220:Q222)</f>
        <v>0</v>
      </c>
      <c r="R219" s="163"/>
      <c r="S219" s="163"/>
      <c r="T219" s="163"/>
      <c r="U219" s="163"/>
      <c r="V219" s="163">
        <f>SUM(V220:V222)</f>
        <v>0</v>
      </c>
      <c r="W219" s="163"/>
      <c r="X219" s="163"/>
      <c r="Y219" s="163"/>
      <c r="AG219" t="s">
        <v>120</v>
      </c>
    </row>
    <row r="220" spans="1:60" outlineLevel="1" x14ac:dyDescent="0.2">
      <c r="A220" s="177">
        <v>38</v>
      </c>
      <c r="B220" s="178" t="s">
        <v>292</v>
      </c>
      <c r="C220" s="187" t="s">
        <v>293</v>
      </c>
      <c r="D220" s="179" t="s">
        <v>294</v>
      </c>
      <c r="E220" s="180">
        <v>1</v>
      </c>
      <c r="F220" s="181"/>
      <c r="G220" s="182">
        <f>ROUND(E220*F220,2)</f>
        <v>0</v>
      </c>
      <c r="H220" s="159"/>
      <c r="I220" s="158">
        <f>ROUND(E220*H220,2)</f>
        <v>0</v>
      </c>
      <c r="J220" s="159"/>
      <c r="K220" s="158">
        <f>ROUND(E220*J220,2)</f>
        <v>0</v>
      </c>
      <c r="L220" s="158">
        <v>21</v>
      </c>
      <c r="M220" s="158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8"/>
      <c r="S220" s="158" t="s">
        <v>122</v>
      </c>
      <c r="T220" s="158" t="s">
        <v>130</v>
      </c>
      <c r="U220" s="158">
        <v>0</v>
      </c>
      <c r="V220" s="158">
        <f>ROUND(E220*U220,2)</f>
        <v>0</v>
      </c>
      <c r="W220" s="158"/>
      <c r="X220" s="158" t="s">
        <v>295</v>
      </c>
      <c r="Y220" s="158" t="s">
        <v>124</v>
      </c>
      <c r="Z220" s="147"/>
      <c r="AA220" s="147"/>
      <c r="AB220" s="147"/>
      <c r="AC220" s="147"/>
      <c r="AD220" s="147"/>
      <c r="AE220" s="147"/>
      <c r="AF220" s="147"/>
      <c r="AG220" s="147" t="s">
        <v>296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77">
        <v>39</v>
      </c>
      <c r="B221" s="178" t="s">
        <v>297</v>
      </c>
      <c r="C221" s="187" t="s">
        <v>298</v>
      </c>
      <c r="D221" s="179" t="s">
        <v>294</v>
      </c>
      <c r="E221" s="180">
        <v>1</v>
      </c>
      <c r="F221" s="181"/>
      <c r="G221" s="182">
        <f>ROUND(E221*F221,2)</f>
        <v>0</v>
      </c>
      <c r="H221" s="159"/>
      <c r="I221" s="158">
        <f>ROUND(E221*H221,2)</f>
        <v>0</v>
      </c>
      <c r="J221" s="159"/>
      <c r="K221" s="158">
        <f>ROUND(E221*J221,2)</f>
        <v>0</v>
      </c>
      <c r="L221" s="158">
        <v>21</v>
      </c>
      <c r="M221" s="158">
        <f>G221*(1+L221/100)</f>
        <v>0</v>
      </c>
      <c r="N221" s="157">
        <v>0</v>
      </c>
      <c r="O221" s="157">
        <f>ROUND(E221*N221,2)</f>
        <v>0</v>
      </c>
      <c r="P221" s="157">
        <v>0</v>
      </c>
      <c r="Q221" s="157">
        <f>ROUND(E221*P221,2)</f>
        <v>0</v>
      </c>
      <c r="R221" s="158"/>
      <c r="S221" s="158" t="s">
        <v>271</v>
      </c>
      <c r="T221" s="158" t="s">
        <v>130</v>
      </c>
      <c r="U221" s="158">
        <v>0</v>
      </c>
      <c r="V221" s="158">
        <f>ROUND(E221*U221,2)</f>
        <v>0</v>
      </c>
      <c r="W221" s="158"/>
      <c r="X221" s="158" t="s">
        <v>295</v>
      </c>
      <c r="Y221" s="158" t="s">
        <v>124</v>
      </c>
      <c r="Z221" s="147"/>
      <c r="AA221" s="147"/>
      <c r="AB221" s="147"/>
      <c r="AC221" s="147"/>
      <c r="AD221" s="147"/>
      <c r="AE221" s="147"/>
      <c r="AF221" s="147"/>
      <c r="AG221" s="147" t="s">
        <v>296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67.5" outlineLevel="1" x14ac:dyDescent="0.2">
      <c r="A222" s="171">
        <v>40</v>
      </c>
      <c r="B222" s="172" t="s">
        <v>299</v>
      </c>
      <c r="C222" s="185" t="s">
        <v>310</v>
      </c>
      <c r="D222" s="173" t="s">
        <v>294</v>
      </c>
      <c r="E222" s="174">
        <v>1</v>
      </c>
      <c r="F222" s="175"/>
      <c r="G222" s="176">
        <f>ROUND(E222*F222,2)</f>
        <v>0</v>
      </c>
      <c r="H222" s="159"/>
      <c r="I222" s="158">
        <f>ROUND(E222*H222,2)</f>
        <v>0</v>
      </c>
      <c r="J222" s="159"/>
      <c r="K222" s="158">
        <f>ROUND(E222*J222,2)</f>
        <v>0</v>
      </c>
      <c r="L222" s="158">
        <v>21</v>
      </c>
      <c r="M222" s="158">
        <f>G222*(1+L222/100)</f>
        <v>0</v>
      </c>
      <c r="N222" s="157">
        <v>0</v>
      </c>
      <c r="O222" s="157">
        <f>ROUND(E222*N222,2)</f>
        <v>0</v>
      </c>
      <c r="P222" s="157">
        <v>0</v>
      </c>
      <c r="Q222" s="157">
        <f>ROUND(E222*P222,2)</f>
        <v>0</v>
      </c>
      <c r="R222" s="158"/>
      <c r="S222" s="158" t="s">
        <v>122</v>
      </c>
      <c r="T222" s="158" t="s">
        <v>130</v>
      </c>
      <c r="U222" s="158">
        <v>0</v>
      </c>
      <c r="V222" s="158">
        <f>ROUND(E222*U222,2)</f>
        <v>0</v>
      </c>
      <c r="W222" s="158"/>
      <c r="X222" s="158" t="s">
        <v>295</v>
      </c>
      <c r="Y222" s="158" t="s">
        <v>124</v>
      </c>
      <c r="Z222" s="147"/>
      <c r="AA222" s="147"/>
      <c r="AB222" s="147"/>
      <c r="AC222" s="147"/>
      <c r="AD222" s="147"/>
      <c r="AE222" s="147"/>
      <c r="AF222" s="147"/>
      <c r="AG222" s="147" t="s">
        <v>300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3"/>
      <c r="B223" s="4"/>
      <c r="C223" s="189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AE223">
        <v>12</v>
      </c>
      <c r="AF223">
        <v>21</v>
      </c>
      <c r="AG223" t="s">
        <v>105</v>
      </c>
    </row>
    <row r="224" spans="1:60" x14ac:dyDescent="0.2">
      <c r="A224" s="150"/>
      <c r="B224" s="151" t="s">
        <v>31</v>
      </c>
      <c r="C224" s="190"/>
      <c r="D224" s="152"/>
      <c r="E224" s="153"/>
      <c r="F224" s="153"/>
      <c r="G224" s="170">
        <f>G8+G23+G72+G78+G81+G114+G119+G121+G126+G147+G209+G219+G204</f>
        <v>0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AE224">
        <f>SUMIF(L7:L222,AE223,G7:G222)</f>
        <v>0</v>
      </c>
      <c r="AF224">
        <f>SUMIF(L7:L222,AF223,G7:G222)</f>
        <v>0</v>
      </c>
      <c r="AG224" t="s">
        <v>301</v>
      </c>
    </row>
    <row r="225" spans="1:33" x14ac:dyDescent="0.2">
      <c r="A225" s="3"/>
      <c r="B225" s="4"/>
      <c r="C225" s="189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3"/>
      <c r="B226" s="4"/>
      <c r="C226" s="189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275" t="s">
        <v>302</v>
      </c>
      <c r="B227" s="275"/>
      <c r="C227" s="276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256"/>
      <c r="B228" s="257"/>
      <c r="C228" s="258"/>
      <c r="D228" s="257"/>
      <c r="E228" s="257"/>
      <c r="F228" s="257"/>
      <c r="G228" s="259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AG228" t="s">
        <v>303</v>
      </c>
    </row>
    <row r="229" spans="1:33" x14ac:dyDescent="0.2">
      <c r="A229" s="260"/>
      <c r="B229" s="261"/>
      <c r="C229" s="262"/>
      <c r="D229" s="261"/>
      <c r="E229" s="261"/>
      <c r="F229" s="261"/>
      <c r="G229" s="26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33" x14ac:dyDescent="0.2">
      <c r="A230" s="260"/>
      <c r="B230" s="261"/>
      <c r="C230" s="262"/>
      <c r="D230" s="261"/>
      <c r="E230" s="261"/>
      <c r="F230" s="261"/>
      <c r="G230" s="26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33" x14ac:dyDescent="0.2">
      <c r="A231" s="260"/>
      <c r="B231" s="261"/>
      <c r="C231" s="262"/>
      <c r="D231" s="261"/>
      <c r="E231" s="261"/>
      <c r="F231" s="261"/>
      <c r="G231" s="26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33" x14ac:dyDescent="0.2">
      <c r="A232" s="264"/>
      <c r="B232" s="265"/>
      <c r="C232" s="266"/>
      <c r="D232" s="265"/>
      <c r="E232" s="265"/>
      <c r="F232" s="265"/>
      <c r="G232" s="26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33" x14ac:dyDescent="0.2">
      <c r="A233" s="3"/>
      <c r="B233" s="4"/>
      <c r="C233" s="189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33" x14ac:dyDescent="0.2">
      <c r="C234" s="191"/>
      <c r="D234" s="10"/>
      <c r="AG234" t="s">
        <v>304</v>
      </c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</sheetData>
  <mergeCells count="6">
    <mergeCell ref="A228:G232"/>
    <mergeCell ref="A1:G1"/>
    <mergeCell ref="C2:G2"/>
    <mergeCell ref="C3:G3"/>
    <mergeCell ref="C4:G4"/>
    <mergeCell ref="A227:C2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'so01 101 Pol'!Názvy_tisku</vt:lpstr>
      <vt:lpstr>oadresa</vt:lpstr>
      <vt:lpstr>Stavba!Objednatel</vt:lpstr>
      <vt:lpstr>Stavba!Objekt</vt:lpstr>
      <vt:lpstr>'so01 101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Dobeš</dc:creator>
  <cp:lastModifiedBy>Ježková Daniela (PKN-PTU)</cp:lastModifiedBy>
  <cp:lastPrinted>2025-03-11T12:29:42Z</cp:lastPrinted>
  <dcterms:created xsi:type="dcterms:W3CDTF">2009-04-08T07:15:50Z</dcterms:created>
  <dcterms:modified xsi:type="dcterms:W3CDTF">2025-03-12T06:32:29Z</dcterms:modified>
</cp:coreProperties>
</file>