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R:\PTU\0.NPK\INVESTIČNÍ AKCE\■ PROBÍHAJÍCÍ\■ PKN\B.47 - KUCHYNĚ, UBYTOVNA\►VZ - Stavební práce Podhledy, VZT 2024\ZD - pracovní2\"/>
    </mc:Choice>
  </mc:AlternateContent>
  <xr:revisionPtr revIDLastSave="0" documentId="13_ncr:1_{E8113A85-12C8-4C66-8197-20E3425A066C}" xr6:coauthVersionLast="47" xr6:coauthVersionMax="47" xr10:uidLastSave="{00000000-0000-0000-0000-000000000000}"/>
  <bookViews>
    <workbookView xWindow="28680" yWindow="-225" windowWidth="29040" windowHeight="17640" activeTab="3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so01 101 Pol" sheetId="12" r:id="rId4"/>
  </sheets>
  <externalReferences>
    <externalReference r:id="rId5"/>
  </externalReferences>
  <definedNames>
    <definedName name="CelkemDPHVypocet" localSheetId="1">Stavba!$H$42</definedName>
    <definedName name="CenaCelkem">Stavba!$G$29</definedName>
    <definedName name="CenaCelkemBezDPH">Stavba!$G$28</definedName>
    <definedName name="CenaCelkemVypocet" localSheetId="1">Stavba!$I$42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'so01 101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'so01 101 Pol'!$A$1:$Y$234</definedName>
    <definedName name="_xlnm.Print_Area" localSheetId="1">Stavba!$A$1:$J$67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Stavba!$F$42</definedName>
    <definedName name="ZakladDPHZakl">Stavba!$G$25</definedName>
    <definedName name="ZakladDPHZaklVypocet" localSheetId="1">Stavba!$G$42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24" i="12" l="1"/>
  <c r="V208" i="12" l="1"/>
  <c r="V207" i="12" s="1"/>
  <c r="Q208" i="12"/>
  <c r="Q207" i="12" s="1"/>
  <c r="O208" i="12"/>
  <c r="O207" i="12" s="1"/>
  <c r="K208" i="12"/>
  <c r="K207" i="12" s="1"/>
  <c r="I208" i="12"/>
  <c r="I207" i="12" s="1"/>
  <c r="M208" i="12"/>
  <c r="M207" i="12" s="1"/>
  <c r="V205" i="12" l="1"/>
  <c r="V204" i="12" s="1"/>
  <c r="Q205" i="12"/>
  <c r="Q204" i="12" s="1"/>
  <c r="O205" i="12"/>
  <c r="K205" i="12"/>
  <c r="K204" i="12" s="1"/>
  <c r="I205" i="12"/>
  <c r="I204" i="12" s="1"/>
  <c r="G205" i="12"/>
  <c r="M205" i="12" s="1"/>
  <c r="M204" i="12" s="1"/>
  <c r="O204" i="12"/>
  <c r="G204" i="12" l="1"/>
  <c r="I64" i="1"/>
  <c r="I63" i="1"/>
  <c r="I18" i="1" s="1"/>
  <c r="G9" i="12"/>
  <c r="M9" i="12" s="1"/>
  <c r="I9" i="12"/>
  <c r="K9" i="12"/>
  <c r="O9" i="12"/>
  <c r="Q9" i="12"/>
  <c r="V9" i="12"/>
  <c r="G16" i="12"/>
  <c r="M16" i="12" s="1"/>
  <c r="I16" i="12"/>
  <c r="K16" i="12"/>
  <c r="O16" i="12"/>
  <c r="Q16" i="12"/>
  <c r="V16" i="12"/>
  <c r="G24" i="12"/>
  <c r="M24" i="12" s="1"/>
  <c r="I24" i="12"/>
  <c r="K24" i="12"/>
  <c r="O24" i="12"/>
  <c r="Q24" i="12"/>
  <c r="V24" i="12"/>
  <c r="G29" i="12"/>
  <c r="M29" i="12" s="1"/>
  <c r="I29" i="12"/>
  <c r="K29" i="12"/>
  <c r="O29" i="12"/>
  <c r="Q29" i="12"/>
  <c r="V29" i="12"/>
  <c r="G42" i="12"/>
  <c r="M42" i="12" s="1"/>
  <c r="I42" i="12"/>
  <c r="K42" i="12"/>
  <c r="O42" i="12"/>
  <c r="Q42" i="12"/>
  <c r="V42" i="12"/>
  <c r="G52" i="12"/>
  <c r="M52" i="12" s="1"/>
  <c r="I52" i="12"/>
  <c r="K52" i="12"/>
  <c r="O52" i="12"/>
  <c r="Q52" i="12"/>
  <c r="V52" i="12"/>
  <c r="G57" i="12"/>
  <c r="M57" i="12" s="1"/>
  <c r="I57" i="12"/>
  <c r="K57" i="12"/>
  <c r="O57" i="12"/>
  <c r="Q57" i="12"/>
  <c r="V57" i="12"/>
  <c r="G62" i="12"/>
  <c r="M62" i="12" s="1"/>
  <c r="I62" i="12"/>
  <c r="K62" i="12"/>
  <c r="O62" i="12"/>
  <c r="Q62" i="12"/>
  <c r="V62" i="12"/>
  <c r="G64" i="12"/>
  <c r="M64" i="12" s="1"/>
  <c r="I64" i="12"/>
  <c r="K64" i="12"/>
  <c r="O64" i="12"/>
  <c r="Q64" i="12"/>
  <c r="V64" i="12"/>
  <c r="G67" i="12"/>
  <c r="M67" i="12" s="1"/>
  <c r="I67" i="12"/>
  <c r="K67" i="12"/>
  <c r="O67" i="12"/>
  <c r="Q67" i="12"/>
  <c r="V67" i="12"/>
  <c r="G73" i="12"/>
  <c r="M73" i="12" s="1"/>
  <c r="I73" i="12"/>
  <c r="K73" i="12"/>
  <c r="O73" i="12"/>
  <c r="Q73" i="12"/>
  <c r="V73" i="12"/>
  <c r="G75" i="12"/>
  <c r="M75" i="12" s="1"/>
  <c r="I75" i="12"/>
  <c r="K75" i="12"/>
  <c r="O75" i="12"/>
  <c r="Q75" i="12"/>
  <c r="V75" i="12"/>
  <c r="G79" i="12"/>
  <c r="I79" i="12"/>
  <c r="I78" i="12" s="1"/>
  <c r="K79" i="12"/>
  <c r="K78" i="12" s="1"/>
  <c r="O79" i="12"/>
  <c r="O78" i="12" s="1"/>
  <c r="Q79" i="12"/>
  <c r="Q78" i="12" s="1"/>
  <c r="V79" i="12"/>
  <c r="V78" i="12" s="1"/>
  <c r="G82" i="12"/>
  <c r="G81" i="12" s="1"/>
  <c r="I54" i="1" s="1"/>
  <c r="I82" i="12"/>
  <c r="I81" i="12" s="1"/>
  <c r="K82" i="12"/>
  <c r="K81" i="12" s="1"/>
  <c r="O82" i="12"/>
  <c r="O81" i="12" s="1"/>
  <c r="Q82" i="12"/>
  <c r="Q81" i="12" s="1"/>
  <c r="V82" i="12"/>
  <c r="V81" i="12" s="1"/>
  <c r="G115" i="12"/>
  <c r="M115" i="12" s="1"/>
  <c r="I115" i="12"/>
  <c r="K115" i="12"/>
  <c r="O115" i="12"/>
  <c r="Q115" i="12"/>
  <c r="V115" i="12"/>
  <c r="G117" i="12"/>
  <c r="M117" i="12" s="1"/>
  <c r="I117" i="12"/>
  <c r="K117" i="12"/>
  <c r="O117" i="12"/>
  <c r="Q117" i="12"/>
  <c r="V117" i="12"/>
  <c r="G120" i="12"/>
  <c r="M120" i="12" s="1"/>
  <c r="M119" i="12" s="1"/>
  <c r="I120" i="12"/>
  <c r="I119" i="12" s="1"/>
  <c r="K120" i="12"/>
  <c r="K119" i="12" s="1"/>
  <c r="O120" i="12"/>
  <c r="O119" i="12" s="1"/>
  <c r="Q120" i="12"/>
  <c r="Q119" i="12" s="1"/>
  <c r="V120" i="12"/>
  <c r="V119" i="12" s="1"/>
  <c r="G122" i="12"/>
  <c r="M122" i="12" s="1"/>
  <c r="I122" i="12"/>
  <c r="K122" i="12"/>
  <c r="O122" i="12"/>
  <c r="Q122" i="12"/>
  <c r="V122" i="12"/>
  <c r="G123" i="12"/>
  <c r="I123" i="12"/>
  <c r="K123" i="12"/>
  <c r="O123" i="12"/>
  <c r="Q123" i="12"/>
  <c r="V123" i="12"/>
  <c r="G124" i="12"/>
  <c r="M124" i="12" s="1"/>
  <c r="I124" i="12"/>
  <c r="K124" i="12"/>
  <c r="O124" i="12"/>
  <c r="Q124" i="12"/>
  <c r="V124" i="12"/>
  <c r="G125" i="12"/>
  <c r="M125" i="12" s="1"/>
  <c r="I125" i="12"/>
  <c r="K125" i="12"/>
  <c r="O125" i="12"/>
  <c r="Q125" i="12"/>
  <c r="V125" i="12"/>
  <c r="G127" i="12"/>
  <c r="M127" i="12" s="1"/>
  <c r="I127" i="12"/>
  <c r="K127" i="12"/>
  <c r="O127" i="12"/>
  <c r="Q127" i="12"/>
  <c r="V127" i="12"/>
  <c r="G133" i="12"/>
  <c r="M133" i="12" s="1"/>
  <c r="I133" i="12"/>
  <c r="K133" i="12"/>
  <c r="O133" i="12"/>
  <c r="Q133" i="12"/>
  <c r="V133" i="12"/>
  <c r="G140" i="12"/>
  <c r="M140" i="12" s="1"/>
  <c r="I140" i="12"/>
  <c r="K140" i="12"/>
  <c r="O140" i="12"/>
  <c r="Q140" i="12"/>
  <c r="V140" i="12"/>
  <c r="G146" i="12"/>
  <c r="M146" i="12" s="1"/>
  <c r="I146" i="12"/>
  <c r="K146" i="12"/>
  <c r="O146" i="12"/>
  <c r="Q146" i="12"/>
  <c r="V146" i="12"/>
  <c r="G148" i="12"/>
  <c r="M148" i="12" s="1"/>
  <c r="I148" i="12"/>
  <c r="K148" i="12"/>
  <c r="O148" i="12"/>
  <c r="Q148" i="12"/>
  <c r="V148" i="12"/>
  <c r="G176" i="12"/>
  <c r="M176" i="12" s="1"/>
  <c r="I176" i="12"/>
  <c r="K176" i="12"/>
  <c r="O176" i="12"/>
  <c r="Q176" i="12"/>
  <c r="V176" i="12"/>
  <c r="G210" i="12"/>
  <c r="M210" i="12" s="1"/>
  <c r="I210" i="12"/>
  <c r="K210" i="12"/>
  <c r="O210" i="12"/>
  <c r="Q210" i="12"/>
  <c r="V210" i="12"/>
  <c r="G211" i="12"/>
  <c r="M211" i="12" s="1"/>
  <c r="I211" i="12"/>
  <c r="K211" i="12"/>
  <c r="O211" i="12"/>
  <c r="Q211" i="12"/>
  <c r="V211" i="12"/>
  <c r="G212" i="12"/>
  <c r="M212" i="12" s="1"/>
  <c r="I212" i="12"/>
  <c r="K212" i="12"/>
  <c r="O212" i="12"/>
  <c r="Q212" i="12"/>
  <c r="V212" i="12"/>
  <c r="G213" i="12"/>
  <c r="M213" i="12" s="1"/>
  <c r="I213" i="12"/>
  <c r="K213" i="12"/>
  <c r="O213" i="12"/>
  <c r="Q213" i="12"/>
  <c r="V213" i="12"/>
  <c r="G214" i="12"/>
  <c r="M214" i="12" s="1"/>
  <c r="I214" i="12"/>
  <c r="K214" i="12"/>
  <c r="O214" i="12"/>
  <c r="Q214" i="12"/>
  <c r="V214" i="12"/>
  <c r="G215" i="12"/>
  <c r="M215" i="12" s="1"/>
  <c r="I215" i="12"/>
  <c r="K215" i="12"/>
  <c r="O215" i="12"/>
  <c r="Q215" i="12"/>
  <c r="V215" i="12"/>
  <c r="G216" i="12"/>
  <c r="M216" i="12" s="1"/>
  <c r="I216" i="12"/>
  <c r="K216" i="12"/>
  <c r="O216" i="12"/>
  <c r="Q216" i="12"/>
  <c r="V216" i="12"/>
  <c r="G217" i="12"/>
  <c r="I217" i="12"/>
  <c r="K217" i="12"/>
  <c r="O217" i="12"/>
  <c r="Q217" i="12"/>
  <c r="V217" i="12"/>
  <c r="G218" i="12"/>
  <c r="M218" i="12" s="1"/>
  <c r="I218" i="12"/>
  <c r="K218" i="12"/>
  <c r="O218" i="12"/>
  <c r="Q218" i="12"/>
  <c r="V218" i="12"/>
  <c r="G220" i="12"/>
  <c r="M220" i="12" s="1"/>
  <c r="I220" i="12"/>
  <c r="K220" i="12"/>
  <c r="O220" i="12"/>
  <c r="Q220" i="12"/>
  <c r="V220" i="12"/>
  <c r="G221" i="12"/>
  <c r="I221" i="12"/>
  <c r="K221" i="12"/>
  <c r="O221" i="12"/>
  <c r="Q221" i="12"/>
  <c r="V221" i="12"/>
  <c r="G222" i="12"/>
  <c r="M222" i="12" s="1"/>
  <c r="I222" i="12"/>
  <c r="K222" i="12"/>
  <c r="O222" i="12"/>
  <c r="Q222" i="12"/>
  <c r="V222" i="12"/>
  <c r="AE224" i="12"/>
  <c r="F40" i="1" s="1"/>
  <c r="I20" i="1"/>
  <c r="J28" i="1"/>
  <c r="J26" i="1"/>
  <c r="G38" i="1"/>
  <c r="F38" i="1"/>
  <c r="J23" i="1"/>
  <c r="J24" i="1"/>
  <c r="J25" i="1"/>
  <c r="J27" i="1"/>
  <c r="E24" i="1"/>
  <c r="E26" i="1"/>
  <c r="O219" i="12" l="1"/>
  <c r="I219" i="12"/>
  <c r="V147" i="12"/>
  <c r="I147" i="12"/>
  <c r="V121" i="12"/>
  <c r="K219" i="12"/>
  <c r="I61" i="1"/>
  <c r="K126" i="12"/>
  <c r="Q126" i="12"/>
  <c r="Q114" i="12"/>
  <c r="V219" i="12"/>
  <c r="Q219" i="12"/>
  <c r="G209" i="12"/>
  <c r="I65" i="1" s="1"/>
  <c r="Q147" i="12"/>
  <c r="O147" i="12"/>
  <c r="V72" i="12"/>
  <c r="O72" i="12"/>
  <c r="O8" i="12"/>
  <c r="G219" i="12"/>
  <c r="I66" i="1" s="1"/>
  <c r="I19" i="1" s="1"/>
  <c r="I209" i="12"/>
  <c r="K147" i="12"/>
  <c r="V126" i="12"/>
  <c r="G126" i="12"/>
  <c r="I60" i="1" s="1"/>
  <c r="I121" i="12"/>
  <c r="O121" i="12"/>
  <c r="V114" i="12"/>
  <c r="G72" i="12"/>
  <c r="I52" i="1" s="1"/>
  <c r="K8" i="12"/>
  <c r="Q8" i="12"/>
  <c r="I8" i="12"/>
  <c r="F39" i="1"/>
  <c r="F41" i="1"/>
  <c r="O126" i="12"/>
  <c r="K121" i="12"/>
  <c r="Q121" i="12"/>
  <c r="K72" i="12"/>
  <c r="Q72" i="12"/>
  <c r="I72" i="12"/>
  <c r="Q23" i="12"/>
  <c r="I23" i="12"/>
  <c r="O23" i="12"/>
  <c r="V8" i="12"/>
  <c r="K209" i="12"/>
  <c r="Q209" i="12"/>
  <c r="V209" i="12"/>
  <c r="M147" i="12"/>
  <c r="G147" i="12"/>
  <c r="I62" i="1" s="1"/>
  <c r="I126" i="12"/>
  <c r="G119" i="12"/>
  <c r="I56" i="1" s="1"/>
  <c r="I114" i="12"/>
  <c r="O114" i="12"/>
  <c r="K23" i="12"/>
  <c r="O209" i="12"/>
  <c r="M126" i="12"/>
  <c r="G121" i="12"/>
  <c r="I58" i="1" s="1"/>
  <c r="K114" i="12"/>
  <c r="AF224" i="12"/>
  <c r="V23" i="12"/>
  <c r="G8" i="12"/>
  <c r="I50" i="1" s="1"/>
  <c r="M72" i="12"/>
  <c r="M23" i="12"/>
  <c r="M114" i="12"/>
  <c r="M8" i="12"/>
  <c r="M221" i="12"/>
  <c r="M219" i="12" s="1"/>
  <c r="I59" i="1"/>
  <c r="I57" i="1"/>
  <c r="G114" i="12"/>
  <c r="I55" i="1" s="1"/>
  <c r="M82" i="12"/>
  <c r="M81" i="12" s="1"/>
  <c r="G78" i="12"/>
  <c r="I53" i="1" s="1"/>
  <c r="G23" i="12"/>
  <c r="I51" i="1" s="1"/>
  <c r="M217" i="12"/>
  <c r="M209" i="12" s="1"/>
  <c r="M123" i="12"/>
  <c r="M121" i="12" s="1"/>
  <c r="M79" i="12"/>
  <c r="M78" i="12" s="1"/>
  <c r="I17" i="1" l="1"/>
  <c r="I49" i="1"/>
  <c r="G40" i="1"/>
  <c r="H40" i="1" s="1"/>
  <c r="I40" i="1" s="1"/>
  <c r="G41" i="1"/>
  <c r="H41" i="1" s="1"/>
  <c r="I41" i="1" s="1"/>
  <c r="G39" i="1"/>
  <c r="H39" i="1" s="1"/>
  <c r="H42" i="1" s="1"/>
  <c r="F42" i="1"/>
  <c r="G23" i="1" l="1"/>
  <c r="A23" i="1" s="1"/>
  <c r="G42" i="1"/>
  <c r="G25" i="1" s="1"/>
  <c r="A25" i="1" s="1"/>
  <c r="I39" i="1"/>
  <c r="I42" i="1" s="1"/>
  <c r="I16" i="1"/>
  <c r="I21" i="1" s="1"/>
  <c r="I67" i="1"/>
  <c r="G26" i="1" l="1"/>
  <c r="A26" i="1"/>
  <c r="J39" i="1"/>
  <c r="J42" i="1" s="1"/>
  <c r="J40" i="1"/>
  <c r="J41" i="1"/>
  <c r="J66" i="1"/>
  <c r="J50" i="1"/>
  <c r="J61" i="1"/>
  <c r="J53" i="1"/>
  <c r="J52" i="1"/>
  <c r="J63" i="1"/>
  <c r="J57" i="1"/>
  <c r="J64" i="1"/>
  <c r="J59" i="1"/>
  <c r="J62" i="1"/>
  <c r="J51" i="1"/>
  <c r="J54" i="1"/>
  <c r="J55" i="1"/>
  <c r="J49" i="1"/>
  <c r="J67" i="1" s="1"/>
  <c r="J58" i="1"/>
  <c r="J56" i="1"/>
  <c r="J60" i="1"/>
  <c r="J65" i="1"/>
  <c r="G28" i="1"/>
  <c r="A24" i="1"/>
  <c r="G24" i="1"/>
  <c r="A27" i="1" l="1"/>
  <c r="A29" i="1" s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Milan</author>
  </authors>
  <commentList>
    <comment ref="S6" authorId="0" shapeId="0" xr:uid="{5D2BE4E8-AC0F-4BAD-8098-C29ADD982029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B8DF88BF-896B-4ACA-8DDB-B5C40624E84D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<sst xmlns="http://schemas.openxmlformats.org/spreadsheetml/2006/main" count="881" uniqueCount="312">
  <si>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</si>
  <si>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</si>
  <si>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</si>
  <si>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</si>
  <si>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</si>
  <si>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</si>
  <si>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</si>
  <si>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</si>
  <si>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</si>
  <si>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</si>
  <si>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</si>
  <si>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</si>
  <si>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</si>
  <si>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</si>
  <si>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</si>
  <si>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</si>
  <si>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</si>
  <si>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</si>
  <si>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</si>
  <si>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</si>
  <si>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</si>
  <si>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</si>
  <si>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</si>
  <si>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</si>
  <si>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</si>
  <si>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</si>
  <si>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</si>
  <si>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</si>
  <si>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</si>
  <si>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</si>
  <si>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</si>
  <si>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</si>
  <si>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</si>
  <si>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</si>
  <si>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</si>
  <si>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</si>
  <si>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</si>
  <si>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</si>
  <si>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</si>
  <si>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</si>
  <si>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</si>
  <si>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</si>
  <si>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</si>
  <si>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101</t>
  </si>
  <si>
    <t>SDK podhledy</t>
  </si>
  <si>
    <t>so01</t>
  </si>
  <si>
    <t>Stavební část práce HSV a PSV</t>
  </si>
  <si>
    <t>Objekt:</t>
  </si>
  <si>
    <t>Rozpočet:</t>
  </si>
  <si>
    <t>24-088</t>
  </si>
  <si>
    <t>Nemocnice Pardubice</t>
  </si>
  <si>
    <t>Stavba</t>
  </si>
  <si>
    <t>Celkem za stavbu</t>
  </si>
  <si>
    <t>CZK</t>
  </si>
  <si>
    <t>Rekapitulace dílů</t>
  </si>
  <si>
    <t>Typ dílu</t>
  </si>
  <si>
    <t>3</t>
  </si>
  <si>
    <t>Svislé a kompletní konstrukce</t>
  </si>
  <si>
    <t>342</t>
  </si>
  <si>
    <t>Stěny a příčky montované lehké</t>
  </si>
  <si>
    <t>416</t>
  </si>
  <si>
    <t>Podhledy a mezistropy montované lehké</t>
  </si>
  <si>
    <t>61</t>
  </si>
  <si>
    <t>Úpravy povrchů vnitřní</t>
  </si>
  <si>
    <t>62</t>
  </si>
  <si>
    <t>Úpravy povrchů vnější</t>
  </si>
  <si>
    <t>94</t>
  </si>
  <si>
    <t>Lešení a stavební výtahy</t>
  </si>
  <si>
    <t>96</t>
  </si>
  <si>
    <t>Bourání konstrukcí</t>
  </si>
  <si>
    <t>99</t>
  </si>
  <si>
    <t>Staveništní přesun hmot</t>
  </si>
  <si>
    <t>721</t>
  </si>
  <si>
    <t>Vnitřní kanalizace</t>
  </si>
  <si>
    <t>764</t>
  </si>
  <si>
    <t>Konstrukce klempířské</t>
  </si>
  <si>
    <t>766</t>
  </si>
  <si>
    <t>Konstrukce truhlářské, okna a dveře</t>
  </si>
  <si>
    <t>767</t>
  </si>
  <si>
    <t>Konstrukce zámečnické</t>
  </si>
  <si>
    <t>781</t>
  </si>
  <si>
    <t>Obklady keramické</t>
  </si>
  <si>
    <t>784</t>
  </si>
  <si>
    <t>Malby</t>
  </si>
  <si>
    <t>M21</t>
  </si>
  <si>
    <t>Elektromontáže</t>
  </si>
  <si>
    <t>M24</t>
  </si>
  <si>
    <t>Montáže vzduchotechnických zařízení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</si>
  <si>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</si>
  <si>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</si>
  <si>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</si>
  <si>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</si>
  <si>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</si>
  <si>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</si>
  <si>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</si>
  <si>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</si>
  <si>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</si>
  <si>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</si>
  <si>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</si>
  <si>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</si>
  <si>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</si>
  <si>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</si>
  <si>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</si>
  <si>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</si>
  <si>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</si>
  <si>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</si>
  <si>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</si>
  <si>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</si>
  <si>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</si>
  <si>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</si>
  <si>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</si>
  <si>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</si>
  <si>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</si>
  <si>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</si>
  <si>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</si>
  <si>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</si>
  <si>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</si>
  <si>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</si>
  <si>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</si>
  <si>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</si>
  <si>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</si>
  <si>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kus</t>
  </si>
  <si>
    <t>RTS 24/ II</t>
  </si>
  <si>
    <t>Práce</t>
  </si>
  <si>
    <t>Běžná</t>
  </si>
  <si>
    <t>POL1_</t>
  </si>
  <si>
    <t>VV</t>
  </si>
  <si>
    <t>347012051</t>
  </si>
  <si>
    <t>Předstěna SDK, zaslepení otvoru deskou SDK, plocha do 0,25m2, RB 12,5 mm</t>
  </si>
  <si>
    <t>RTS 16/ II</t>
  </si>
  <si>
    <t>Indiv</t>
  </si>
  <si>
    <t xml:space="preserve">zakrytí otvorů po stěnových mřížkách : </t>
  </si>
  <si>
    <t>1NP míst.č.117.1 oboustranně : (1+1)</t>
  </si>
  <si>
    <t>1NP míst.č.118.1 oboustranně : (1+1)</t>
  </si>
  <si>
    <t>1NP míst.č.119.1 oboustranně : (1+1)</t>
  </si>
  <si>
    <t>1NP míst.č.135.2 oboustranně : (1+1)*2</t>
  </si>
  <si>
    <t>2NP míst.č.237.1 oboustranně : (1+1)</t>
  </si>
  <si>
    <t>347016112</t>
  </si>
  <si>
    <t>Předstěna SDK,tl. 65 mm,oc.kce CW,1x RF 12,5 mm, bez izol</t>
  </si>
  <si>
    <t>m2</t>
  </si>
  <si>
    <t>1NP míst.č.131.1 zákryt v.1m : (0,5+1,6+0,5)*1</t>
  </si>
  <si>
    <t>1NP míst.č.131.1 zákryt v.1m : (0,5+3,5+0,5)*1</t>
  </si>
  <si>
    <t>1NP míst.č.135.5 zákryt v.0,6m : (2+4,2+3,6+0,6+0,6+1,6)*0,6</t>
  </si>
  <si>
    <t>1NP míst.č.139.1 zákryt v.0,4m : (3,15)*0,4*2</t>
  </si>
  <si>
    <t>1NP míst.č.142/144.2 zákryt v.0,55m : (3,35)*0,55</t>
  </si>
  <si>
    <t>1NP míst.č.142/144.1 zákryt v.1m : (3,95+0,6)*1</t>
  </si>
  <si>
    <t>416021121</t>
  </si>
  <si>
    <t>Podhledy SDK, kovová.kce CD. 1x deska RB 12,5 mm</t>
  </si>
  <si>
    <t>1NP míst.č.135.3 : (1,28)</t>
  </si>
  <si>
    <t>1NP míst.č.135.7 : (3,98)</t>
  </si>
  <si>
    <t>1NP míst.č.142/144.2 : (4,02)</t>
  </si>
  <si>
    <t>2NP míst.č.238.5 : (16,04)</t>
  </si>
  <si>
    <t>416061112</t>
  </si>
  <si>
    <t>Kazeta minerální tl.20mm, hrana A, bez izolace</t>
  </si>
  <si>
    <t>1NP míst.č.102.1 : (27,32)</t>
  </si>
  <si>
    <t>1NP míst.č.130.1 : (50,32)</t>
  </si>
  <si>
    <t>1NP míst.č.131.1 : (26,54)</t>
  </si>
  <si>
    <t>1NP míst.č.131.2 : (47,37)</t>
  </si>
  <si>
    <t>1NP míst.č.135.1 : (19,86)</t>
  </si>
  <si>
    <t>1NP míst.č.135.2 : (27,63)</t>
  </si>
  <si>
    <t>1NP míst.č.135.4 : (10,24)</t>
  </si>
  <si>
    <t>1NP míst.č.135.5 : (7,19)</t>
  </si>
  <si>
    <t>1NP míst.č.135.6 : (8,02)</t>
  </si>
  <si>
    <t>1NP míst.č.139.1 : (30,3)</t>
  </si>
  <si>
    <t>2NP míst.č.233.1 : (46,04)</t>
  </si>
  <si>
    <t>2NP míst.č.233.2 : (7,66)</t>
  </si>
  <si>
    <t>416061522</t>
  </si>
  <si>
    <t>Kazeta minerální tl.20mm, hrana E15, bez izolace</t>
  </si>
  <si>
    <t>1NP míst.č.117.1 : (25,41)</t>
  </si>
  <si>
    <t>1NP míst.č.118.1 : (27,75)</t>
  </si>
  <si>
    <t>1NP míst.č.119.1 : (22,05)</t>
  </si>
  <si>
    <t>1NP míst.č.138.1 : (14,73)</t>
  </si>
  <si>
    <t>2NP míst.č.237.1 : (89,18)</t>
  </si>
  <si>
    <t>2NP míst.č.238.1 : (142,06)</t>
  </si>
  <si>
    <t>2NP míst.č.238.2 : (22,88)</t>
  </si>
  <si>
    <t>2NP míst.č.238.3 : (74,75)</t>
  </si>
  <si>
    <t>2NP míst.č.238.4 : (70,31)</t>
  </si>
  <si>
    <t>416061532</t>
  </si>
  <si>
    <t>Kazeta minerální tl.20mm, hrana D1, bez izolace</t>
  </si>
  <si>
    <t>1NP míst.č.116.3 : (7,52)</t>
  </si>
  <si>
    <t>1NP míst.č.120.1 : (31,31)</t>
  </si>
  <si>
    <t>1NP míst.č.142/144.1 : (122,54)</t>
  </si>
  <si>
    <t>2NP míst.č.216.1 : (27,96)</t>
  </si>
  <si>
    <t>416093131</t>
  </si>
  <si>
    <t>Čelo podhledu SDK, v.do 800 mm, 1xCD, 1xRB 12,5 mm</t>
  </si>
  <si>
    <t>1NP míst.č.102.1 zákryt-čelo v.0,75m : (2,1)*0,75</t>
  </si>
  <si>
    <t>1NP míst.č.135.3 zákryt-čelo v.0,15m : (2,15+2,15)*0,15</t>
  </si>
  <si>
    <t>1NP míst.č.135.7 zákryt-čelo v.0,4m : (0,95+4,95+0,95)*0,4</t>
  </si>
  <si>
    <t>2NP míst.č.238.5 zákryt-čelo v.0,1m : (8,4+1,9)*2*0,1</t>
  </si>
  <si>
    <t>416091081</t>
  </si>
  <si>
    <t>Příplatek k podhledu sádrokart. za plochu do 2 m2</t>
  </si>
  <si>
    <t>416091082</t>
  </si>
  <si>
    <t>Příplatek k podhledu sádrokart. za plochu do 5 m2</t>
  </si>
  <si>
    <t>416091213</t>
  </si>
  <si>
    <t>Úprava napojovací spáry SDK s jinou stavební konstrukcí akrylovým tmelem a páskou, šířka sp.do 10 mm</t>
  </si>
  <si>
    <t>m</t>
  </si>
  <si>
    <t>1NP míst.č.135.3 : (2,15+0,6)*2</t>
  </si>
  <si>
    <t>1NP míst.č.135.7 : (4,2+0,95)*2</t>
  </si>
  <si>
    <t>1NP míst.č.142/144.2 : (3,35+1,2)*2</t>
  </si>
  <si>
    <t>2NP míst.č.238.5 : (8,35+1,9)*2</t>
  </si>
  <si>
    <t>612403386</t>
  </si>
  <si>
    <t>Hrubá výplň rýh ve stěnách do 10x10cm maltou z SMS výplňovou nesmrštivou maltou</t>
  </si>
  <si>
    <t>2NP 237.1 drážka 100x100mm : (3,5)</t>
  </si>
  <si>
    <t>612409991</t>
  </si>
  <si>
    <t>Začištění omítek kolem oken,dveří apod. s použitím suché maltové směsi</t>
  </si>
  <si>
    <t>2NP 237.1 otvory pro VZT 500x500 2ks : (0,5*4)*2</t>
  </si>
  <si>
    <t>1NP 130.1 otvor 800x800 2ks : (0,8*4)*2</t>
  </si>
  <si>
    <t>622422721</t>
  </si>
  <si>
    <t>Oprava vnějších omítek vápen. štuk. II, do 80 %</t>
  </si>
  <si>
    <t>1NP 130.1 otvor 800x800 2ks : (0,8*4)*0,25*2</t>
  </si>
  <si>
    <t>941955003</t>
  </si>
  <si>
    <t>Lešení lehké pomocné, výška podlahy do 2,5 m</t>
  </si>
  <si>
    <t>1NP míst.č.116.1 : (58,2)</t>
  </si>
  <si>
    <t>1NP míst.č.116.2 : (157,78)</t>
  </si>
  <si>
    <t>974031153</t>
  </si>
  <si>
    <t>Vysekání rýh ve zdi cihelné 10 x 10 cm</t>
  </si>
  <si>
    <t>974031165</t>
  </si>
  <si>
    <t>Vysekání rýh ve zdi cihelné 15 x 20 cm</t>
  </si>
  <si>
    <t>1NP 130.1 rýhy pro RZP 2x 2ks : (1,25)*2*2</t>
  </si>
  <si>
    <t>998011002</t>
  </si>
  <si>
    <t>Přesun hmot pro budovy zděné výšky do 12 m</t>
  </si>
  <si>
    <t>t</t>
  </si>
  <si>
    <t>Přesun hmot</t>
  </si>
  <si>
    <t>POL7_</t>
  </si>
  <si>
    <t>764430230</t>
  </si>
  <si>
    <t>Zakrytování stávajících kabelových žlabů šíře 50mm, z Pz plechu, rš 440 mm</t>
  </si>
  <si>
    <t>764430240</t>
  </si>
  <si>
    <t>Zakrytování stávajících kabelových žlabů šíře 100mm, z Pz plechu, rš 500 mm</t>
  </si>
  <si>
    <t>764430250</t>
  </si>
  <si>
    <t>Zakrytování stávajících kabelových žlabů šíře 150mm, z Pz plechu, rš 550 mm</t>
  </si>
  <si>
    <t>998764202</t>
  </si>
  <si>
    <t>Přesun hmot pro klempířské konstr., výšky do 12 m</t>
  </si>
  <si>
    <t>1NP míst.č.135.2 oboustranně dveřní : (1)*2</t>
  </si>
  <si>
    <t>1NP míst.č.135.5 oboustranně dveřní : (1)*2</t>
  </si>
  <si>
    <t>4297311025</t>
  </si>
  <si>
    <t>Mřížka stěnová středová, 500 x 150 mm</t>
  </si>
  <si>
    <t>SPCM</t>
  </si>
  <si>
    <t>Specifikace</t>
  </si>
  <si>
    <t>POL3_</t>
  </si>
  <si>
    <t xml:space="preserve">montáž stěnových mřížek : </t>
  </si>
  <si>
    <t>342263410</t>
  </si>
  <si>
    <t>Osazení větracích mřížek do SDK příček, do 0,25 m2</t>
  </si>
  <si>
    <t>1NP míst.č.131.1 jednostranně žaluzie : (1)*2</t>
  </si>
  <si>
    <t>2NP míst.č.237.1 oboustranně : (1+1)*2</t>
  </si>
  <si>
    <t>728415813</t>
  </si>
  <si>
    <t>Demontáž mřížky větrací nebo ventilační do 0,15 m2</t>
  </si>
  <si>
    <t xml:space="preserve">demontáž stěnových mřížek : </t>
  </si>
  <si>
    <t>1NP míst.č.117.1 : (1+1)</t>
  </si>
  <si>
    <t>1NP míst.č.118.1 : (1+1)</t>
  </si>
  <si>
    <t>1NP míst.č.119.1 : (1+1)</t>
  </si>
  <si>
    <t>1NP míst.č.135.2 : (1+1)*2</t>
  </si>
  <si>
    <t>2NP míst.č.237.1 : (1+1)</t>
  </si>
  <si>
    <t>998767202</t>
  </si>
  <si>
    <t>Přesun hmot pro zámečnické konstr., výšky do 12 m</t>
  </si>
  <si>
    <t>784121201</t>
  </si>
  <si>
    <t>Penetrace podkladu barvou JUB, Bio vápenná, 1 x</t>
  </si>
  <si>
    <t xml:space="preserve">výmalba stěn po stěnových mřížkách : </t>
  </si>
  <si>
    <t>1NP míst.č.116.2 v.0,25m : (3,25+5,6+5,15)*0,25</t>
  </si>
  <si>
    <t>1NP míst.č.117.1 v.0,25m : (4,35+5,85)*2*0,25</t>
  </si>
  <si>
    <t>1NP míst.č.118.1 v.0,25m : (4,75+5,85)*2*0,25</t>
  </si>
  <si>
    <t>1NP míst.č.119.1 v.0,25m : (3,8+5,85)*2*0,25</t>
  </si>
  <si>
    <t>1NP míst.č.130.1 v.2,5m : (7,15)*2,5</t>
  </si>
  <si>
    <t>1NP míst.č.135.2 v.2,5m : (7,5)*2,5</t>
  </si>
  <si>
    <t>2NP míst.č.233.2 v.2,5m : (3,6)*2,5</t>
  </si>
  <si>
    <t>2NP míst.č.233.1 v.3,2m : (8,8)*3,2</t>
  </si>
  <si>
    <t>2NP míst.č.237.1 v.3m : (3,95+5,6)*3</t>
  </si>
  <si>
    <t xml:space="preserve">výmalba stěn nový SDK : </t>
  </si>
  <si>
    <t xml:space="preserve">výmalba stěn čelo podhledů : </t>
  </si>
  <si>
    <t xml:space="preserve">výmalba strop nový SDK podhled : </t>
  </si>
  <si>
    <t>784125212</t>
  </si>
  <si>
    <t>Malba Jupol Classic, bílá, bez penetrace,2x</t>
  </si>
  <si>
    <t>Vlastní</t>
  </si>
  <si>
    <t>979012112</t>
  </si>
  <si>
    <t>Svislá doprava suti na výšku do 3,5 m</t>
  </si>
  <si>
    <t>Přesun suti</t>
  </si>
  <si>
    <t>POL8_</t>
  </si>
  <si>
    <t>979081111</t>
  </si>
  <si>
    <t>Odvoz suti a vybour. hmot na skládku do 1 km</t>
  </si>
  <si>
    <t>979081121</t>
  </si>
  <si>
    <t>Příplatek k odvozu za každý další 1 km</t>
  </si>
  <si>
    <t>979082111</t>
  </si>
  <si>
    <t>Vnitrostaveništní doprava suti do 10 m</t>
  </si>
  <si>
    <t>979990107</t>
  </si>
  <si>
    <t>Poplatek za uložení suti - směs betonu, cihel, dřeva, skupina odpadu 170904</t>
  </si>
  <si>
    <t>979087311</t>
  </si>
  <si>
    <t>Vodorovné přemístění suti nošením do 10 m</t>
  </si>
  <si>
    <t>979087391</t>
  </si>
  <si>
    <t>Příplatek za nošení suti každých dalších 10 m</t>
  </si>
  <si>
    <t>979088212</t>
  </si>
  <si>
    <t>Nakládání suti na dopr.prostředky-zvlášt.zakl.obj.</t>
  </si>
  <si>
    <t>979093111</t>
  </si>
  <si>
    <t>Uložení suti na skládku bez zhutnění</t>
  </si>
  <si>
    <t>005121 R</t>
  </si>
  <si>
    <t>Zařízení staveniště</t>
  </si>
  <si>
    <t>Soubor</t>
  </si>
  <si>
    <t>VRN</t>
  </si>
  <si>
    <t>POL99_2</t>
  </si>
  <si>
    <t>005122021T</t>
  </si>
  <si>
    <t>Mimostaveništní doprava</t>
  </si>
  <si>
    <t>005122010R</t>
  </si>
  <si>
    <t>POL99_1</t>
  </si>
  <si>
    <t>SUM</t>
  </si>
  <si>
    <t>Poznámky uchazeče k zadání</t>
  </si>
  <si>
    <t>POPUZIV</t>
  </si>
  <si>
    <t>END</t>
  </si>
  <si>
    <t>R položka</t>
  </si>
  <si>
    <t xml:space="preserve">Demontáž a zpětná montáž stávajícího nouzového svítidla na podhled </t>
  </si>
  <si>
    <t>ks</t>
  </si>
  <si>
    <t xml:space="preserve">Pozn. </t>
  </si>
  <si>
    <t>Veškerá stávající svítidla budou zachována vč. jejich umístění</t>
  </si>
  <si>
    <t>Provoz objednatele - Veškeré stavební a montážní práce je možno provádět v pracovních dnech od 14.00 hod, o víkendech a svátcích od 13.00 hod. Každý den, po ukončení práce, je nutné provést úklid pracoviště a nespotřebovaný materiál odnést na určené místo v rámci podlaží.</t>
  </si>
  <si>
    <t>Veškeré stávající rozvody VZT budou zachovány vč. jejich umístění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</si>
</sst>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18" x14ac:knownFonts="1">
    <font>
      <sz val="10"/>
      <name val="Arial CE"/>
      <charset val="238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77">
    <xf numFmtId="0" fontId="0" fillId="0" borderId="0" xfId="0"/>
    <xf numFmtId="14" fontId="3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8" fillId="0" borderId="1" xfId="0" applyFont="1" applyBorder="1"/>
    <xf numFmtId="0" fontId="8" fillId="0" borderId="0" xfId="0" applyFont="1"/>
    <xf numFmtId="0" fontId="8" fillId="0" borderId="0" xfId="0" applyFont="1" applyAlignment="1">
      <alignment horizontal="left" vertical="center"/>
    </xf>
    <xf numFmtId="0" fontId="8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8" fillId="0" borderId="2" xfId="0" applyFont="1" applyBorder="1" applyAlignment="1">
      <alignment horizontal="right"/>
    </xf>
    <xf numFmtId="0" fontId="8" fillId="0" borderId="6" xfId="0" applyFont="1" applyBorder="1" applyAlignment="1">
      <alignment vertical="top"/>
    </xf>
    <xf numFmtId="14" fontId="8" fillId="0" borderId="6" xfId="0" applyNumberFormat="1" applyFont="1" applyBorder="1" applyAlignment="1">
      <alignment horizontal="center" vertical="top"/>
    </xf>
    <xf numFmtId="0" fontId="8" fillId="0" borderId="1" xfId="0" applyFont="1" applyBorder="1" applyAlignment="1">
      <alignment horizontal="left" vertical="center" indent="1"/>
    </xf>
    <xf numFmtId="0" fontId="8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8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8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8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8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8" fillId="0" borderId="0" xfId="0" applyFont="1" applyAlignment="1">
      <alignment vertical="center" wrapText="1"/>
    </xf>
    <xf numFmtId="0" fontId="8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8" fillId="0" borderId="18" xfId="0" applyFont="1" applyBorder="1" applyAlignment="1">
      <alignment horizontal="left" vertical="top" wrapText="1"/>
    </xf>
    <xf numFmtId="0" fontId="8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8" fillId="0" borderId="12" xfId="0" applyFont="1" applyBorder="1" applyAlignment="1">
      <alignment horizontal="left" vertical="center" wrapText="1"/>
    </xf>
    <xf numFmtId="0" fontId="8" fillId="0" borderId="12" xfId="0" applyFont="1" applyBorder="1" applyAlignment="1">
      <alignment wrapText="1"/>
    </xf>
    <xf numFmtId="1" fontId="8" fillId="0" borderId="12" xfId="0" applyNumberFormat="1" applyFont="1" applyBorder="1" applyAlignment="1">
      <alignment horizontal="right" vertical="center" wrapText="1"/>
    </xf>
    <xf numFmtId="1" fontId="8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8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8" fillId="0" borderId="6" xfId="0" applyFont="1" applyBorder="1" applyAlignment="1">
      <alignment vertical="top" wrapText="1"/>
    </xf>
    <xf numFmtId="0" fontId="8" fillId="0" borderId="0" xfId="0" applyFont="1" applyAlignment="1">
      <alignment wrapText="1"/>
    </xf>
    <xf numFmtId="0" fontId="0" fillId="0" borderId="4" xfId="0" applyBorder="1" applyAlignment="1">
      <alignment wrapText="1"/>
    </xf>
    <xf numFmtId="4" fontId="0" fillId="0" borderId="1" xfId="0" applyNumberFormat="1" applyBorder="1"/>
    <xf numFmtId="0" fontId="9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6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4" borderId="0" xfId="0" applyFont="1" applyFill="1" applyAlignment="1" applyProtection="1">
      <alignment horizontal="left" vertical="center"/>
      <protection locked="0"/>
    </xf>
    <xf numFmtId="0" fontId="8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shrinkToFit="1"/>
    </xf>
    <xf numFmtId="0" fontId="2" fillId="0" borderId="0" xfId="0" applyFont="1" applyAlignment="1">
      <alignment horizontal="center" vertical="center"/>
    </xf>
    <xf numFmtId="4" fontId="7" fillId="5" borderId="30" xfId="0" applyNumberFormat="1" applyFont="1" applyFill="1" applyBorder="1" applyAlignment="1">
      <alignment vertical="center"/>
    </xf>
    <xf numFmtId="4" fontId="7" fillId="5" borderId="31" xfId="0" applyNumberFormat="1" applyFont="1" applyFill="1" applyBorder="1" applyAlignment="1">
      <alignment vertical="center" wrapText="1"/>
    </xf>
    <xf numFmtId="4" fontId="10" fillId="5" borderId="32" xfId="0" applyNumberFormat="1" applyFont="1" applyFill="1" applyBorder="1" applyAlignment="1">
      <alignment horizontal="center" vertical="center" wrapText="1" shrinkToFit="1"/>
    </xf>
    <xf numFmtId="4" fontId="7" fillId="5" borderId="32" xfId="0" applyNumberFormat="1" applyFont="1" applyFill="1" applyBorder="1" applyAlignment="1">
      <alignment horizontal="center" vertical="center" wrapText="1" shrinkToFit="1"/>
    </xf>
    <xf numFmtId="3" fontId="7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3" fillId="0" borderId="35" xfId="0" applyNumberFormat="1" applyFont="1" applyBorder="1" applyAlignment="1">
      <alignment horizontal="right" vertical="center" wrapText="1" shrinkToFit="1"/>
    </xf>
    <xf numFmtId="4" fontId="3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8" fillId="0" borderId="33" xfId="0" applyNumberFormat="1" applyFont="1" applyBorder="1" applyAlignment="1">
      <alignment vertical="center"/>
    </xf>
    <xf numFmtId="4" fontId="8" fillId="0" borderId="35" xfId="0" applyNumberFormat="1" applyFont="1" applyBorder="1" applyAlignment="1">
      <alignment vertical="center" wrapText="1" shrinkToFit="1"/>
    </xf>
    <xf numFmtId="4" fontId="8" fillId="0" borderId="35" xfId="0" applyNumberFormat="1" applyFont="1" applyBorder="1" applyAlignment="1">
      <alignment vertical="center" shrinkToFit="1"/>
    </xf>
    <xf numFmtId="3" fontId="8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shrinkToFit="1"/>
    </xf>
    <xf numFmtId="3" fontId="0" fillId="3" borderId="39" xfId="0" applyNumberFormat="1" applyFill="1" applyBorder="1" applyAlignment="1">
      <alignment vertical="center"/>
    </xf>
    <xf numFmtId="0" fontId="4" fillId="3" borderId="11" xfId="0" applyFont="1" applyFill="1" applyBorder="1" applyAlignment="1">
      <alignment horizontal="left" vertical="center" indent="1"/>
    </xf>
    <xf numFmtId="0" fontId="5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4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8" fillId="3" borderId="13" xfId="0" applyNumberFormat="1" applyFont="1" applyFill="1" applyBorder="1" applyAlignment="1">
      <alignment horizontal="left" vertical="center"/>
    </xf>
    <xf numFmtId="0" fontId="6" fillId="0" borderId="0" xfId="0" applyFont="1"/>
    <xf numFmtId="49" fontId="0" fillId="0" borderId="0" xfId="0" applyNumberFormat="1"/>
    <xf numFmtId="0" fontId="15" fillId="0" borderId="26" xfId="0" applyFont="1" applyBorder="1" applyAlignment="1">
      <alignment horizontal="center" vertical="center" wrapText="1"/>
    </xf>
    <xf numFmtId="0" fontId="7" fillId="0" borderId="26" xfId="0" applyFont="1" applyBorder="1" applyAlignment="1">
      <alignment vertical="center"/>
    </xf>
    <xf numFmtId="0" fontId="7" fillId="0" borderId="26" xfId="0" applyFont="1" applyBorder="1"/>
    <xf numFmtId="0" fontId="15" fillId="5" borderId="30" xfId="0" applyFont="1" applyFill="1" applyBorder="1" applyAlignment="1">
      <alignment horizontal="center" vertical="center" wrapText="1"/>
    </xf>
    <xf numFmtId="0" fontId="15" fillId="5" borderId="31" xfId="0" applyFont="1" applyFill="1" applyBorder="1" applyAlignment="1">
      <alignment horizontal="center" vertical="center" wrapText="1"/>
    </xf>
    <xf numFmtId="0" fontId="15" fillId="5" borderId="32" xfId="0" applyFont="1" applyFill="1" applyBorder="1" applyAlignment="1">
      <alignment horizontal="center" vertical="center" wrapText="1"/>
    </xf>
    <xf numFmtId="49" fontId="7" fillId="0" borderId="33" xfId="0" applyNumberFormat="1" applyFont="1" applyBorder="1" applyAlignment="1">
      <alignment vertical="center"/>
    </xf>
    <xf numFmtId="0" fontId="7" fillId="3" borderId="36" xfId="0" applyFont="1" applyFill="1" applyBorder="1" applyAlignment="1">
      <alignment vertical="center"/>
    </xf>
    <xf numFmtId="0" fontId="7" fillId="3" borderId="36" xfId="0" applyFont="1" applyFill="1" applyBorder="1" applyAlignment="1">
      <alignment vertical="center" wrapText="1"/>
    </xf>
    <xf numFmtId="0" fontId="7" fillId="3" borderId="37" xfId="0" applyFont="1" applyFill="1" applyBorder="1" applyAlignment="1">
      <alignment vertical="center" wrapText="1"/>
    </xf>
    <xf numFmtId="164" fontId="7" fillId="0" borderId="35" xfId="0" applyNumberFormat="1" applyFont="1" applyBorder="1" applyAlignment="1">
      <alignment vertical="center"/>
    </xf>
    <xf numFmtId="164" fontId="7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7" fillId="0" borderId="35" xfId="0" applyNumberFormat="1" applyFont="1" applyBorder="1" applyAlignment="1">
      <alignment horizontal="center" vertical="center"/>
    </xf>
    <xf numFmtId="4" fontId="7" fillId="0" borderId="35" xfId="0" applyNumberFormat="1" applyFont="1" applyBorder="1" applyAlignment="1">
      <alignment vertical="center"/>
    </xf>
    <xf numFmtId="4" fontId="7" fillId="3" borderId="39" xfId="0" applyNumberFormat="1" applyFont="1" applyFill="1" applyBorder="1" applyAlignment="1">
      <alignment horizontal="center" vertical="center"/>
    </xf>
    <xf numFmtId="4" fontId="7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6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8" fillId="3" borderId="15" xfId="0" applyFont="1" applyFill="1" applyBorder="1" applyAlignment="1">
      <alignment vertical="top"/>
    </xf>
    <xf numFmtId="49" fontId="8" fillId="3" borderId="12" xfId="0" applyNumberFormat="1" applyFont="1" applyFill="1" applyBorder="1" applyAlignment="1">
      <alignment vertical="top"/>
    </xf>
    <xf numFmtId="0" fontId="8" fillId="3" borderId="12" xfId="0" applyFont="1" applyFill="1" applyBorder="1" applyAlignment="1">
      <alignment horizontal="center" vertical="top"/>
    </xf>
    <xf numFmtId="0" fontId="8" fillId="3" borderId="12" xfId="0" applyFont="1" applyFill="1" applyBorder="1" applyAlignment="1">
      <alignment vertical="top"/>
    </xf>
    <xf numFmtId="0" fontId="16" fillId="0" borderId="0" xfId="0" applyFont="1" applyAlignment="1">
      <alignment vertical="top"/>
    </xf>
    <xf numFmtId="49" fontId="16" fillId="0" borderId="0" xfId="0" applyNumberFormat="1" applyFont="1" applyAlignment="1">
      <alignment vertical="top"/>
    </xf>
    <xf numFmtId="0" fontId="16" fillId="0" borderId="0" xfId="0" applyFont="1" applyAlignment="1">
      <alignment horizontal="center" vertical="top" shrinkToFit="1"/>
    </xf>
    <xf numFmtId="165" fontId="16" fillId="0" borderId="0" xfId="0" applyNumberFormat="1" applyFont="1" applyAlignment="1">
      <alignment vertical="top" shrinkToFit="1"/>
    </xf>
    <xf numFmtId="4" fontId="16" fillId="0" borderId="0" xfId="0" applyNumberFormat="1" applyFont="1" applyAlignment="1">
      <alignment vertical="top" shrinkToFit="1"/>
    </xf>
    <xf numFmtId="4" fontId="16" fillId="4" borderId="0" xfId="0" applyNumberFormat="1" applyFont="1" applyFill="1" applyAlignment="1" applyProtection="1">
      <alignment vertical="top" shrinkToFit="1"/>
      <protection locked="0"/>
    </xf>
    <xf numFmtId="165" fontId="17" fillId="0" borderId="0" xfId="0" applyNumberFormat="1" applyFont="1" applyAlignment="1">
      <alignment horizontal="center" vertical="top" wrapText="1" shrinkToFit="1"/>
    </xf>
    <xf numFmtId="165" fontId="17" fillId="0" borderId="0" xfId="0" applyNumberFormat="1" applyFont="1" applyAlignment="1">
      <alignment vertical="top" wrapText="1" shrinkToFit="1"/>
    </xf>
    <xf numFmtId="165" fontId="8" fillId="3" borderId="0" xfId="0" applyNumberFormat="1" applyFont="1" applyFill="1" applyAlignment="1">
      <alignment vertical="top" shrinkToFit="1"/>
    </xf>
    <xf numFmtId="4" fontId="8" fillId="3" borderId="0" xfId="0" applyNumberFormat="1" applyFont="1" applyFill="1" applyAlignment="1">
      <alignment vertical="top" shrinkToFit="1"/>
    </xf>
    <xf numFmtId="0" fontId="8" fillId="3" borderId="29" xfId="0" applyFont="1" applyFill="1" applyBorder="1" applyAlignment="1">
      <alignment vertical="top"/>
    </xf>
    <xf numFmtId="49" fontId="8" fillId="3" borderId="18" xfId="0" applyNumberFormat="1" applyFont="1" applyFill="1" applyBorder="1" applyAlignment="1">
      <alignment vertical="top"/>
    </xf>
    <xf numFmtId="0" fontId="8" fillId="3" borderId="18" xfId="0" applyFont="1" applyFill="1" applyBorder="1" applyAlignment="1">
      <alignment horizontal="center" vertical="top" shrinkToFit="1"/>
    </xf>
    <xf numFmtId="165" fontId="8" fillId="3" borderId="18" xfId="0" applyNumberFormat="1" applyFont="1" applyFill="1" applyBorder="1" applyAlignment="1">
      <alignment vertical="top" shrinkToFit="1"/>
    </xf>
    <xf numFmtId="4" fontId="8" fillId="3" borderId="18" xfId="0" applyNumberFormat="1" applyFont="1" applyFill="1" applyBorder="1" applyAlignment="1">
      <alignment vertical="top" shrinkToFit="1"/>
    </xf>
    <xf numFmtId="4" fontId="8" fillId="3" borderId="40" xfId="0" applyNumberFormat="1" applyFont="1" applyFill="1" applyBorder="1" applyAlignment="1">
      <alignment vertical="top" shrinkToFit="1"/>
    </xf>
    <xf numFmtId="4" fontId="8" fillId="3" borderId="22" xfId="0" applyNumberFormat="1" applyFont="1" applyFill="1" applyBorder="1" applyAlignment="1">
      <alignment vertical="top" shrinkToFit="1"/>
    </xf>
    <xf numFmtId="0" fontId="16" fillId="0" borderId="41" xfId="0" applyFont="1" applyBorder="1" applyAlignment="1">
      <alignment vertical="top"/>
    </xf>
    <xf numFmtId="49" fontId="16" fillId="0" borderId="42" xfId="0" applyNumberFormat="1" applyFont="1" applyBorder="1" applyAlignment="1">
      <alignment vertical="top"/>
    </xf>
    <xf numFmtId="0" fontId="16" fillId="0" borderId="42" xfId="0" applyFont="1" applyBorder="1" applyAlignment="1">
      <alignment horizontal="center" vertical="top" shrinkToFit="1"/>
    </xf>
    <xf numFmtId="165" fontId="16" fillId="0" borderId="42" xfId="0" applyNumberFormat="1" applyFont="1" applyBorder="1" applyAlignment="1">
      <alignment vertical="top" shrinkToFit="1"/>
    </xf>
    <xf numFmtId="4" fontId="16" fillId="4" borderId="42" xfId="0" applyNumberFormat="1" applyFont="1" applyFill="1" applyBorder="1" applyAlignment="1" applyProtection="1">
      <alignment vertical="top" shrinkToFit="1"/>
      <protection locked="0"/>
    </xf>
    <xf numFmtId="4" fontId="16" fillId="0" borderId="43" xfId="0" applyNumberFormat="1" applyFont="1" applyBorder="1" applyAlignment="1">
      <alignment vertical="top" shrinkToFit="1"/>
    </xf>
    <xf numFmtId="0" fontId="16" fillId="0" borderId="44" xfId="0" applyFont="1" applyBorder="1" applyAlignment="1">
      <alignment vertical="top"/>
    </xf>
    <xf numFmtId="49" fontId="16" fillId="0" borderId="45" xfId="0" applyNumberFormat="1" applyFont="1" applyBorder="1" applyAlignment="1">
      <alignment vertical="top"/>
    </xf>
    <xf numFmtId="0" fontId="16" fillId="0" borderId="45" xfId="0" applyFont="1" applyBorder="1" applyAlignment="1">
      <alignment horizontal="center" vertical="top" shrinkToFit="1"/>
    </xf>
    <xf numFmtId="165" fontId="16" fillId="0" borderId="45" xfId="0" applyNumberFormat="1" applyFont="1" applyBorder="1" applyAlignment="1">
      <alignment vertical="top" shrinkToFit="1"/>
    </xf>
    <xf numFmtId="4" fontId="16" fillId="4" borderId="45" xfId="0" applyNumberFormat="1" applyFont="1" applyFill="1" applyBorder="1" applyAlignment="1" applyProtection="1">
      <alignment vertical="top" shrinkToFit="1"/>
      <protection locked="0"/>
    </xf>
    <xf numFmtId="4" fontId="16" fillId="0" borderId="46" xfId="0" applyNumberFormat="1" applyFont="1" applyBorder="1" applyAlignment="1">
      <alignment vertical="top" shrinkToFit="1"/>
    </xf>
    <xf numFmtId="165" fontId="16" fillId="4" borderId="0" xfId="0" applyNumberFormat="1" applyFont="1" applyFill="1" applyAlignment="1" applyProtection="1">
      <alignment vertical="top" shrinkToFit="1"/>
      <protection locked="0"/>
    </xf>
    <xf numFmtId="49" fontId="8" fillId="3" borderId="18" xfId="0" applyNumberFormat="1" applyFont="1" applyFill="1" applyBorder="1" applyAlignment="1">
      <alignment horizontal="left" vertical="top" wrapText="1"/>
    </xf>
    <xf numFmtId="49" fontId="16" fillId="0" borderId="42" xfId="0" applyNumberFormat="1" applyFont="1" applyBorder="1" applyAlignment="1">
      <alignment horizontal="left" vertical="top" wrapText="1"/>
    </xf>
    <xf numFmtId="165" fontId="17" fillId="0" borderId="0" xfId="0" quotePrefix="1" applyNumberFormat="1" applyFont="1" applyAlignment="1">
      <alignment horizontal="left" vertical="top" wrapText="1"/>
    </xf>
    <xf numFmtId="49" fontId="16" fillId="0" borderId="45" xfId="0" applyNumberFormat="1" applyFont="1" applyBorder="1" applyAlignment="1">
      <alignment horizontal="left" vertical="top" wrapText="1"/>
    </xf>
    <xf numFmtId="49" fontId="16" fillId="0" borderId="0" xfId="0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8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16" fillId="0" borderId="39" xfId="0" applyFont="1" applyBorder="1" applyAlignment="1">
      <alignment vertical="top"/>
    </xf>
    <xf numFmtId="49" fontId="16" fillId="0" borderId="39" xfId="0" applyNumberFormat="1" applyFont="1" applyBorder="1" applyAlignment="1">
      <alignment vertical="top"/>
    </xf>
    <xf numFmtId="49" fontId="16" fillId="0" borderId="39" xfId="0" applyNumberFormat="1" applyFont="1" applyBorder="1" applyAlignment="1">
      <alignment horizontal="left" vertical="top" wrapText="1"/>
    </xf>
    <xf numFmtId="0" fontId="16" fillId="0" borderId="39" xfId="0" applyFont="1" applyBorder="1" applyAlignment="1">
      <alignment horizontal="center" vertical="top" shrinkToFit="1"/>
    </xf>
    <xf numFmtId="165" fontId="16" fillId="0" borderId="39" xfId="0" applyNumberFormat="1" applyFont="1" applyBorder="1" applyAlignment="1">
      <alignment vertical="top" shrinkToFit="1"/>
    </xf>
    <xf numFmtId="4" fontId="16" fillId="4" borderId="39" xfId="0" applyNumberFormat="1" applyFont="1" applyFill="1" applyBorder="1" applyAlignment="1" applyProtection="1">
      <alignment vertical="top" shrinkToFit="1"/>
      <protection locked="0"/>
    </xf>
    <xf numFmtId="4" fontId="16" fillId="0" borderId="39" xfId="0" applyNumberFormat="1" applyFont="1" applyBorder="1" applyAlignment="1">
      <alignment vertical="top" shrinkToFit="1"/>
    </xf>
    <xf numFmtId="0" fontId="3" fillId="2" borderId="0" xfId="0" applyFont="1" applyFill="1" applyAlignment="1">
      <alignment horizontal="left" wrapText="1"/>
    </xf>
    <xf numFmtId="49" fontId="7" fillId="0" borderId="33" xfId="0" applyNumberFormat="1" applyFont="1" applyBorder="1" applyAlignment="1">
      <alignment vertical="center" wrapText="1"/>
    </xf>
    <xf numFmtId="49" fontId="7" fillId="0" borderId="34" xfId="0" applyNumberFormat="1" applyFont="1" applyBorder="1" applyAlignment="1">
      <alignment vertical="center" wrapText="1"/>
    </xf>
    <xf numFmtId="4" fontId="0" fillId="0" borderId="34" xfId="0" applyNumberFormat="1" applyBorder="1" applyAlignment="1">
      <alignment vertical="center" wrapText="1"/>
    </xf>
    <xf numFmtId="4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0" fontId="0" fillId="0" borderId="18" xfId="0" applyBorder="1" applyAlignment="1">
      <alignment horizontal="center" wrapText="1"/>
    </xf>
    <xf numFmtId="4" fontId="11" fillId="0" borderId="15" xfId="0" applyNumberFormat="1" applyFont="1" applyBorder="1" applyAlignment="1">
      <alignment horizontal="right" vertical="center"/>
    </xf>
    <xf numFmtId="4" fontId="11" fillId="0" borderId="12" xfId="0" applyNumberFormat="1" applyFont="1" applyBorder="1" applyAlignment="1">
      <alignment horizontal="right" vertical="center"/>
    </xf>
    <xf numFmtId="4" fontId="11" fillId="0" borderId="15" xfId="0" applyNumberFormat="1" applyFont="1" applyBorder="1" applyAlignment="1">
      <alignment vertical="center"/>
    </xf>
    <xf numFmtId="4" fontId="11" fillId="0" borderId="12" xfId="0" applyNumberFormat="1" applyFont="1" applyBorder="1" applyAlignment="1">
      <alignment vertical="center"/>
    </xf>
    <xf numFmtId="4" fontId="13" fillId="0" borderId="15" xfId="0" applyNumberFormat="1" applyFont="1" applyBorder="1" applyAlignment="1">
      <alignment horizontal="right" vertical="center" indent="1"/>
    </xf>
    <xf numFmtId="4" fontId="13" fillId="0" borderId="22" xfId="0" applyNumberFormat="1" applyFont="1" applyBorder="1" applyAlignment="1">
      <alignment horizontal="right" vertical="center" indent="1"/>
    </xf>
    <xf numFmtId="4" fontId="13" fillId="0" borderId="16" xfId="0" applyNumberFormat="1" applyFont="1" applyBorder="1" applyAlignment="1">
      <alignment horizontal="right" vertical="center" indent="1"/>
    </xf>
    <xf numFmtId="4" fontId="11" fillId="0" borderId="15" xfId="0" applyNumberFormat="1" applyFont="1" applyBorder="1" applyAlignment="1">
      <alignment horizontal="right" vertical="center" indent="1"/>
    </xf>
    <xf numFmtId="4" fontId="11" fillId="0" borderId="16" xfId="0" applyNumberFormat="1" applyFont="1" applyBorder="1" applyAlignment="1">
      <alignment horizontal="right" vertical="center" indent="1"/>
    </xf>
    <xf numFmtId="4" fontId="12" fillId="3" borderId="7" xfId="0" applyNumberFormat="1" applyFont="1" applyFill="1" applyBorder="1" applyAlignment="1">
      <alignment horizontal="right" vertical="center"/>
    </xf>
    <xf numFmtId="2" fontId="12" fillId="3" borderId="7" xfId="0" applyNumberFormat="1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8" fillId="4" borderId="0" xfId="0" applyFont="1" applyFill="1" applyAlignment="1" applyProtection="1">
      <alignment horizontal="left" vertical="center"/>
      <protection locked="0"/>
    </xf>
    <xf numFmtId="49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left" vertical="center" wrapText="1"/>
    </xf>
    <xf numFmtId="0" fontId="8" fillId="3" borderId="8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0" fontId="8" fillId="0" borderId="18" xfId="0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11" fillId="0" borderId="10" xfId="0" applyNumberFormat="1" applyFont="1" applyBorder="1" applyAlignment="1">
      <alignment horizontal="right" vertical="center"/>
    </xf>
    <xf numFmtId="4" fontId="11" fillId="0" borderId="6" xfId="0" applyNumberFormat="1" applyFont="1" applyBorder="1" applyAlignment="1">
      <alignment horizontal="right" vertical="center"/>
    </xf>
    <xf numFmtId="4" fontId="11" fillId="0" borderId="18" xfId="0" applyNumberFormat="1" applyFont="1" applyBorder="1" applyAlignment="1">
      <alignment horizontal="right" vertical="center"/>
    </xf>
    <xf numFmtId="49" fontId="6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49" fontId="8" fillId="3" borderId="0" xfId="0" applyNumberFormat="1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8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1" fillId="0" borderId="22" xfId="0" applyNumberFormat="1" applyFont="1" applyBorder="1" applyAlignment="1">
      <alignment horizontal="right" vertical="center" indent="1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0" fontId="6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</cellXfs>
  <cellStyles count="2">
    <cellStyle name="Normální" xfId="0" builtinId="0"/>
    <cellStyle name="normální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BUILDPowerS\Templates\Rozpocty\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9" t="s">
        <v>41</v>
      </c>
      <c r="B2" s="199"/>
      <c r="C2" s="199"/>
      <c r="D2" s="199"/>
      <c r="E2" s="199"/>
      <c r="F2" s="199"/>
      <c r="G2" s="199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70"/>
  <sheetViews>
    <sheetView showGridLines="0" topLeftCell="B1" zoomScaleNormal="100" zoomScaleSheetLayoutView="75" workbookViewId="0">
      <selection activeCell="B1" sqref="B1:J1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35" t="s">
        <v>4</v>
      </c>
      <c r="C1" s="236"/>
      <c r="D1" s="236"/>
      <c r="E1" s="236"/>
      <c r="F1" s="236"/>
      <c r="G1" s="236"/>
      <c r="H1" s="236"/>
      <c r="I1" s="236"/>
      <c r="J1" s="237"/>
    </row>
    <row r="2" spans="1:15" ht="36" customHeight="1" x14ac:dyDescent="0.2">
      <c r="A2" s="2"/>
      <c r="B2" s="77" t="s">
        <v>24</v>
      </c>
      <c r="C2" s="78"/>
      <c r="D2" s="79" t="s">
        <v>49</v>
      </c>
      <c r="E2" s="241" t="s">
        <v>50</v>
      </c>
      <c r="F2" s="242"/>
      <c r="G2" s="242"/>
      <c r="H2" s="242"/>
      <c r="I2" s="242"/>
      <c r="J2" s="243"/>
      <c r="O2" s="1"/>
    </row>
    <row r="3" spans="1:15" ht="27" customHeight="1" x14ac:dyDescent="0.2">
      <c r="A3" s="2"/>
      <c r="B3" s="80" t="s">
        <v>47</v>
      </c>
      <c r="C3" s="78"/>
      <c r="D3" s="81" t="s">
        <v>45</v>
      </c>
      <c r="E3" s="244" t="s">
        <v>46</v>
      </c>
      <c r="F3" s="245"/>
      <c r="G3" s="245"/>
      <c r="H3" s="245"/>
      <c r="I3" s="245"/>
      <c r="J3" s="246"/>
    </row>
    <row r="4" spans="1:15" ht="23.25" customHeight="1" x14ac:dyDescent="0.2">
      <c r="A4" s="76">
        <v>2832</v>
      </c>
      <c r="B4" s="82" t="s">
        <v>48</v>
      </c>
      <c r="C4" s="83"/>
      <c r="D4" s="84" t="s">
        <v>43</v>
      </c>
      <c r="E4" s="224" t="s">
        <v>44</v>
      </c>
      <c r="F4" s="225"/>
      <c r="G4" s="225"/>
      <c r="H4" s="225"/>
      <c r="I4" s="225"/>
      <c r="J4" s="226"/>
    </row>
    <row r="5" spans="1:15" ht="24" customHeight="1" x14ac:dyDescent="0.2">
      <c r="A5" s="2"/>
      <c r="B5" s="31" t="s">
        <v>23</v>
      </c>
      <c r="D5" s="229"/>
      <c r="E5" s="230"/>
      <c r="F5" s="230"/>
      <c r="G5" s="230"/>
      <c r="H5" s="18" t="s">
        <v>42</v>
      </c>
      <c r="I5" s="22"/>
      <c r="J5" s="8"/>
    </row>
    <row r="6" spans="1:15" ht="15.75" customHeight="1" x14ac:dyDescent="0.2">
      <c r="A6" s="2"/>
      <c r="B6" s="28"/>
      <c r="C6" s="55"/>
      <c r="D6" s="231"/>
      <c r="E6" s="232"/>
      <c r="F6" s="232"/>
      <c r="G6" s="232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53"/>
      <c r="E7" s="233"/>
      <c r="F7" s="234"/>
      <c r="G7" s="234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8"/>
      <c r="E11" s="248"/>
      <c r="F11" s="248"/>
      <c r="G11" s="248"/>
      <c r="H11" s="18" t="s">
        <v>42</v>
      </c>
      <c r="I11" s="85"/>
      <c r="J11" s="8"/>
    </row>
    <row r="12" spans="1:15" ht="15.75" customHeight="1" x14ac:dyDescent="0.2">
      <c r="A12" s="2"/>
      <c r="B12" s="28"/>
      <c r="C12" s="55"/>
      <c r="D12" s="223"/>
      <c r="E12" s="223"/>
      <c r="F12" s="223"/>
      <c r="G12" s="223"/>
      <c r="H12" s="18" t="s">
        <v>36</v>
      </c>
      <c r="I12" s="85"/>
      <c r="J12" s="8"/>
    </row>
    <row r="13" spans="1:15" ht="15.75" customHeight="1" x14ac:dyDescent="0.2">
      <c r="A13" s="2"/>
      <c r="B13" s="29"/>
      <c r="C13" s="56"/>
      <c r="D13" s="86"/>
      <c r="E13" s="227"/>
      <c r="F13" s="228"/>
      <c r="G13" s="228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7"/>
      <c r="F15" s="247"/>
      <c r="G15" s="249"/>
      <c r="H15" s="249"/>
      <c r="I15" s="249" t="s">
        <v>31</v>
      </c>
      <c r="J15" s="250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12"/>
      <c r="F16" s="213"/>
      <c r="G16" s="212"/>
      <c r="H16" s="213"/>
      <c r="I16" s="212" t="e">
        <f>SUMIF(F49:F66,A16,I49:I66)+SUMIF(F49:F66,"PSU",I49:I66)</f>
        <v>#REF!</v>
      </c>
      <c r="J16" s="214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12"/>
      <c r="F17" s="213"/>
      <c r="G17" s="212"/>
      <c r="H17" s="213"/>
      <c r="I17" s="212" t="e">
        <f>SUMIF(F49:F66,A17,I49:I66)</f>
        <v>#REF!</v>
      </c>
      <c r="J17" s="214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12"/>
      <c r="F18" s="213"/>
      <c r="G18" s="212"/>
      <c r="H18" s="213"/>
      <c r="I18" s="212" t="e">
        <f>SUMIF(F49:F66,A18,I49:I66)</f>
        <v>#REF!</v>
      </c>
      <c r="J18" s="214"/>
    </row>
    <row r="19" spans="1:10" ht="23.25" customHeight="1" x14ac:dyDescent="0.2">
      <c r="A19" s="139" t="s">
        <v>91</v>
      </c>
      <c r="B19" s="38" t="s">
        <v>29</v>
      </c>
      <c r="C19" s="62"/>
      <c r="D19" s="63"/>
      <c r="E19" s="212"/>
      <c r="F19" s="213"/>
      <c r="G19" s="212"/>
      <c r="H19" s="213"/>
      <c r="I19" s="212">
        <f>SUMIF(F49:F66,A19,I49:I66)</f>
        <v>0</v>
      </c>
      <c r="J19" s="214"/>
    </row>
    <row r="20" spans="1:10" ht="23.25" customHeight="1" x14ac:dyDescent="0.2">
      <c r="A20" s="139" t="s">
        <v>92</v>
      </c>
      <c r="B20" s="38" t="s">
        <v>30</v>
      </c>
      <c r="C20" s="62"/>
      <c r="D20" s="63"/>
      <c r="E20" s="212"/>
      <c r="F20" s="213"/>
      <c r="G20" s="212"/>
      <c r="H20" s="213"/>
      <c r="I20" s="212">
        <f>SUMIF(F49:F66,A20,I49:I66)</f>
        <v>0</v>
      </c>
      <c r="J20" s="214"/>
    </row>
    <row r="21" spans="1:10" ht="23.25" customHeight="1" x14ac:dyDescent="0.2">
      <c r="A21" s="2"/>
      <c r="B21" s="48" t="s">
        <v>31</v>
      </c>
      <c r="C21" s="64"/>
      <c r="D21" s="65"/>
      <c r="E21" s="215"/>
      <c r="F21" s="251"/>
      <c r="G21" s="215"/>
      <c r="H21" s="251"/>
      <c r="I21" s="215" t="e">
        <f>SUM(I16:J20)</f>
        <v>#REF!</v>
      </c>
      <c r="J21" s="216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10">
        <f>ZakladDPHSniVypocet</f>
        <v>0</v>
      </c>
      <c r="H23" s="211"/>
      <c r="I23" s="211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8">
        <f>A23</f>
        <v>0</v>
      </c>
      <c r="H24" s="209"/>
      <c r="I24" s="209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10">
        <f>ZakladDPHZaklVypocet</f>
        <v>0</v>
      </c>
      <c r="H25" s="211"/>
      <c r="I25" s="211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8">
        <f>A25</f>
        <v>0</v>
      </c>
      <c r="H26" s="239"/>
      <c r="I26" s="239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40">
        <f>CenaCelkem-(ZakladDPHSni+DPHSni+ZakladDPHZakl+DPHZakl)</f>
        <v>0</v>
      </c>
      <c r="H27" s="240"/>
      <c r="I27" s="240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18">
        <f>ZakladDPHSniVypocet+ZakladDPHZaklVypocet</f>
        <v>0</v>
      </c>
      <c r="H28" s="218"/>
      <c r="I28" s="218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17">
        <f>A27</f>
        <v>0</v>
      </c>
      <c r="H29" s="217"/>
      <c r="I29" s="217"/>
      <c r="J29" s="119" t="s">
        <v>53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9"/>
      <c r="E34" s="220"/>
      <c r="G34" s="221"/>
      <c r="H34" s="222"/>
      <c r="I34" s="222"/>
      <c r="J34" s="25"/>
    </row>
    <row r="35" spans="1:10" ht="12.75" customHeight="1" x14ac:dyDescent="0.2">
      <c r="A35" s="2"/>
      <c r="B35" s="2"/>
      <c r="D35" s="207" t="s">
        <v>2</v>
      </c>
      <c r="E35" s="207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hidden="1" customHeight="1" x14ac:dyDescent="0.2">
      <c r="B37" s="89" t="s">
        <v>17</v>
      </c>
      <c r="C37" s="90"/>
      <c r="D37" s="90"/>
      <c r="E37" s="90"/>
      <c r="F37" s="91"/>
      <c r="G37" s="91"/>
      <c r="H37" s="91"/>
      <c r="I37" s="91"/>
      <c r="J37" s="92"/>
    </row>
    <row r="38" spans="1:10" ht="25.5" hidden="1" customHeight="1" x14ac:dyDescent="0.2">
      <c r="A38" s="88" t="s">
        <v>39</v>
      </c>
      <c r="B38" s="93" t="s">
        <v>18</v>
      </c>
      <c r="C38" s="94" t="s">
        <v>6</v>
      </c>
      <c r="D38" s="94"/>
      <c r="E38" s="94"/>
      <c r="F38" s="95" t="str">
        <f>B23</f>
        <v>Základ pro sníženou DPH</v>
      </c>
      <c r="G38" s="95" t="str">
        <f>B25</f>
        <v>Základ pro základní DPH</v>
      </c>
      <c r="H38" s="96" t="s">
        <v>19</v>
      </c>
      <c r="I38" s="96" t="s">
        <v>1</v>
      </c>
      <c r="J38" s="97" t="s">
        <v>0</v>
      </c>
    </row>
    <row r="39" spans="1:10" ht="25.5" hidden="1" customHeight="1" x14ac:dyDescent="0.2">
      <c r="A39" s="88">
        <v>1</v>
      </c>
      <c r="B39" s="98" t="s">
        <v>51</v>
      </c>
      <c r="C39" s="202"/>
      <c r="D39" s="202"/>
      <c r="E39" s="202"/>
      <c r="F39" s="99">
        <f>'so01 101 Pol'!AE224</f>
        <v>0</v>
      </c>
      <c r="G39" s="100">
        <f>'so01 101 Pol'!AF224</f>
        <v>0</v>
      </c>
      <c r="H39" s="101">
        <f>(F39*SazbaDPH1/100)+(G39*SazbaDPH2/100)</f>
        <v>0</v>
      </c>
      <c r="I39" s="101">
        <f>F39+G39+H39</f>
        <v>0</v>
      </c>
      <c r="J39" s="102" t="str">
        <f>IF(_xlfn.SINGLE(CenaCelkemVypocet)=0,"",I39/_xlfn.SINGLE(CenaCelkemVypocet)*100)</f>
        <v/>
      </c>
    </row>
    <row r="40" spans="1:10" ht="25.5" hidden="1" customHeight="1" x14ac:dyDescent="0.2">
      <c r="A40" s="88">
        <v>2</v>
      </c>
      <c r="B40" s="103" t="s">
        <v>45</v>
      </c>
      <c r="C40" s="203" t="s">
        <v>46</v>
      </c>
      <c r="D40" s="203"/>
      <c r="E40" s="203"/>
      <c r="F40" s="104">
        <f>'so01 101 Pol'!AE224</f>
        <v>0</v>
      </c>
      <c r="G40" s="105">
        <f>'so01 101 Pol'!AF224</f>
        <v>0</v>
      </c>
      <c r="H40" s="105">
        <f>(F40*SazbaDPH1/100)+(G40*SazbaDPH2/100)</f>
        <v>0</v>
      </c>
      <c r="I40" s="105">
        <f>F40+G40+H40</f>
        <v>0</v>
      </c>
      <c r="J40" s="106" t="str">
        <f>IF(_xlfn.SINGLE(CenaCelkemVypocet)=0,"",I40/_xlfn.SINGLE(CenaCelkemVypocet)*100)</f>
        <v/>
      </c>
    </row>
    <row r="41" spans="1:10" ht="25.5" hidden="1" customHeight="1" x14ac:dyDescent="0.2">
      <c r="A41" s="88">
        <v>3</v>
      </c>
      <c r="B41" s="107" t="s">
        <v>43</v>
      </c>
      <c r="C41" s="202" t="s">
        <v>44</v>
      </c>
      <c r="D41" s="202"/>
      <c r="E41" s="202"/>
      <c r="F41" s="108">
        <f>'so01 101 Pol'!AE224</f>
        <v>0</v>
      </c>
      <c r="G41" s="101">
        <f>'so01 101 Pol'!AF224</f>
        <v>0</v>
      </c>
      <c r="H41" s="101">
        <f>(F41*SazbaDPH1/100)+(G41*SazbaDPH2/100)</f>
        <v>0</v>
      </c>
      <c r="I41" s="101">
        <f>F41+G41+H41</f>
        <v>0</v>
      </c>
      <c r="J41" s="102" t="str">
        <f>IF(_xlfn.SINGLE(CenaCelkemVypocet)=0,"",I41/_xlfn.SINGLE(CenaCelkemVypocet)*100)</f>
        <v/>
      </c>
    </row>
    <row r="42" spans="1:10" ht="25.5" hidden="1" customHeight="1" x14ac:dyDescent="0.2">
      <c r="A42" s="88"/>
      <c r="B42" s="204" t="s">
        <v>52</v>
      </c>
      <c r="C42" s="205"/>
      <c r="D42" s="205"/>
      <c r="E42" s="206"/>
      <c r="F42" s="109">
        <f>SUMIF(A39:A41,"=1",F39:F41)</f>
        <v>0</v>
      </c>
      <c r="G42" s="110">
        <f>SUMIF(A39:A41,"=1",G39:G41)</f>
        <v>0</v>
      </c>
      <c r="H42" s="110">
        <f>SUMIF(A39:A41,"=1",H39:H41)</f>
        <v>0</v>
      </c>
      <c r="I42" s="110">
        <f>SUMIF(A39:A41,"=1",I39:I41)</f>
        <v>0</v>
      </c>
      <c r="J42" s="111">
        <f>SUMIF(A39:A41,"=1",J39:J41)</f>
        <v>0</v>
      </c>
    </row>
    <row r="46" spans="1:10" ht="15.75" x14ac:dyDescent="0.25">
      <c r="B46" s="120" t="s">
        <v>54</v>
      </c>
    </row>
    <row r="48" spans="1:10" ht="25.5" customHeight="1" x14ac:dyDescent="0.2">
      <c r="A48" s="122"/>
      <c r="B48" s="125" t="s">
        <v>18</v>
      </c>
      <c r="C48" s="125" t="s">
        <v>6</v>
      </c>
      <c r="D48" s="126"/>
      <c r="E48" s="126"/>
      <c r="F48" s="127" t="s">
        <v>55</v>
      </c>
      <c r="G48" s="127"/>
      <c r="H48" s="127"/>
      <c r="I48" s="127" t="s">
        <v>31</v>
      </c>
      <c r="J48" s="127" t="s">
        <v>0</v>
      </c>
    </row>
    <row r="49" spans="1:10" ht="36.75" customHeight="1" x14ac:dyDescent="0.2">
      <c r="A49" s="123"/>
      <c r="B49" s="128" t="s">
        <v>56</v>
      </c>
      <c r="C49" s="200" t="s">
        <v>57</v>
      </c>
      <c r="D49" s="201"/>
      <c r="E49" s="201"/>
      <c r="F49" s="135" t="s">
        <v>26</v>
      </c>
      <c r="G49" s="136"/>
      <c r="H49" s="136"/>
      <c r="I49" s="136" t="e">
        <f>'so01 101 Pol'!#REF!</f>
        <v>#REF!</v>
      </c>
      <c r="J49" s="132" t="e">
        <f>IF(I67=0,"",I49/I67*100)</f>
        <v>#REF!</v>
      </c>
    </row>
    <row r="50" spans="1:10" ht="36.75" customHeight="1" x14ac:dyDescent="0.2">
      <c r="A50" s="123"/>
      <c r="B50" s="128" t="s">
        <v>58</v>
      </c>
      <c r="C50" s="200" t="s">
        <v>59</v>
      </c>
      <c r="D50" s="201"/>
      <c r="E50" s="201"/>
      <c r="F50" s="135" t="s">
        <v>26</v>
      </c>
      <c r="G50" s="136"/>
      <c r="H50" s="136"/>
      <c r="I50" s="136">
        <f>'so01 101 Pol'!G8</f>
        <v>0</v>
      </c>
      <c r="J50" s="132" t="e">
        <f>IF(I67=0,"",I50/I67*100)</f>
        <v>#REF!</v>
      </c>
    </row>
    <row r="51" spans="1:10" ht="36.75" customHeight="1" x14ac:dyDescent="0.2">
      <c r="A51" s="123"/>
      <c r="B51" s="128" t="s">
        <v>60</v>
      </c>
      <c r="C51" s="200" t="s">
        <v>61</v>
      </c>
      <c r="D51" s="201"/>
      <c r="E51" s="201"/>
      <c r="F51" s="135" t="s">
        <v>26</v>
      </c>
      <c r="G51" s="136"/>
      <c r="H51" s="136"/>
      <c r="I51" s="136">
        <f>'so01 101 Pol'!G23</f>
        <v>0</v>
      </c>
      <c r="J51" s="132" t="e">
        <f>IF(I67=0,"",I51/I67*100)</f>
        <v>#REF!</v>
      </c>
    </row>
    <row r="52" spans="1:10" ht="36.75" customHeight="1" x14ac:dyDescent="0.2">
      <c r="A52" s="123"/>
      <c r="B52" s="128" t="s">
        <v>62</v>
      </c>
      <c r="C52" s="200" t="s">
        <v>63</v>
      </c>
      <c r="D52" s="201"/>
      <c r="E52" s="201"/>
      <c r="F52" s="135" t="s">
        <v>26</v>
      </c>
      <c r="G52" s="136"/>
      <c r="H52" s="136"/>
      <c r="I52" s="136">
        <f>'so01 101 Pol'!G72</f>
        <v>0</v>
      </c>
      <c r="J52" s="132" t="e">
        <f>IF(I67=0,"",I52/I67*100)</f>
        <v>#REF!</v>
      </c>
    </row>
    <row r="53" spans="1:10" ht="36.75" customHeight="1" x14ac:dyDescent="0.2">
      <c r="A53" s="123"/>
      <c r="B53" s="128" t="s">
        <v>64</v>
      </c>
      <c r="C53" s="200" t="s">
        <v>65</v>
      </c>
      <c r="D53" s="201"/>
      <c r="E53" s="201"/>
      <c r="F53" s="135" t="s">
        <v>26</v>
      </c>
      <c r="G53" s="136"/>
      <c r="H53" s="136"/>
      <c r="I53" s="136">
        <f>'so01 101 Pol'!G78</f>
        <v>0</v>
      </c>
      <c r="J53" s="132" t="e">
        <f>IF(I67=0,"",I53/I67*100)</f>
        <v>#REF!</v>
      </c>
    </row>
    <row r="54" spans="1:10" ht="36.75" customHeight="1" x14ac:dyDescent="0.2">
      <c r="A54" s="123"/>
      <c r="B54" s="128" t="s">
        <v>66</v>
      </c>
      <c r="C54" s="200" t="s">
        <v>67</v>
      </c>
      <c r="D54" s="201"/>
      <c r="E54" s="201"/>
      <c r="F54" s="135" t="s">
        <v>26</v>
      </c>
      <c r="G54" s="136"/>
      <c r="H54" s="136"/>
      <c r="I54" s="136">
        <f>'so01 101 Pol'!G81</f>
        <v>0</v>
      </c>
      <c r="J54" s="132" t="e">
        <f>IF(I67=0,"",I54/I67*100)</f>
        <v>#REF!</v>
      </c>
    </row>
    <row r="55" spans="1:10" ht="36.75" customHeight="1" x14ac:dyDescent="0.2">
      <c r="A55" s="123"/>
      <c r="B55" s="128" t="s">
        <v>68</v>
      </c>
      <c r="C55" s="200" t="s">
        <v>69</v>
      </c>
      <c r="D55" s="201"/>
      <c r="E55" s="201"/>
      <c r="F55" s="135" t="s">
        <v>26</v>
      </c>
      <c r="G55" s="136"/>
      <c r="H55" s="136"/>
      <c r="I55" s="136">
        <f>'so01 101 Pol'!G114</f>
        <v>0</v>
      </c>
      <c r="J55" s="132" t="e">
        <f>IF(I67=0,"",I55/I67*100)</f>
        <v>#REF!</v>
      </c>
    </row>
    <row r="56" spans="1:10" ht="36.75" customHeight="1" x14ac:dyDescent="0.2">
      <c r="A56" s="123"/>
      <c r="B56" s="128" t="s">
        <v>70</v>
      </c>
      <c r="C56" s="200" t="s">
        <v>71</v>
      </c>
      <c r="D56" s="201"/>
      <c r="E56" s="201"/>
      <c r="F56" s="135" t="s">
        <v>26</v>
      </c>
      <c r="G56" s="136"/>
      <c r="H56" s="136"/>
      <c r="I56" s="136">
        <f>'so01 101 Pol'!G119</f>
        <v>0</v>
      </c>
      <c r="J56" s="132" t="e">
        <f>IF(I67=0,"",I56/I67*100)</f>
        <v>#REF!</v>
      </c>
    </row>
    <row r="57" spans="1:10" ht="36.75" customHeight="1" x14ac:dyDescent="0.2">
      <c r="A57" s="123"/>
      <c r="B57" s="128" t="s">
        <v>72</v>
      </c>
      <c r="C57" s="200" t="s">
        <v>73</v>
      </c>
      <c r="D57" s="201"/>
      <c r="E57" s="201"/>
      <c r="F57" s="135" t="s">
        <v>27</v>
      </c>
      <c r="G57" s="136"/>
      <c r="H57" s="136"/>
      <c r="I57" s="136" t="e">
        <f>'so01 101 Pol'!#REF!</f>
        <v>#REF!</v>
      </c>
      <c r="J57" s="132" t="e">
        <f>IF(I67=0,"",I57/I67*100)</f>
        <v>#REF!</v>
      </c>
    </row>
    <row r="58" spans="1:10" ht="36.75" customHeight="1" x14ac:dyDescent="0.2">
      <c r="A58" s="123"/>
      <c r="B58" s="128" t="s">
        <v>74</v>
      </c>
      <c r="C58" s="200" t="s">
        <v>75</v>
      </c>
      <c r="D58" s="201"/>
      <c r="E58" s="201"/>
      <c r="F58" s="135" t="s">
        <v>27</v>
      </c>
      <c r="G58" s="136"/>
      <c r="H58" s="136"/>
      <c r="I58" s="136">
        <f>'so01 101 Pol'!G121</f>
        <v>0</v>
      </c>
      <c r="J58" s="132" t="e">
        <f>IF(I67=0,"",I58/I67*100)</f>
        <v>#REF!</v>
      </c>
    </row>
    <row r="59" spans="1:10" ht="36.75" customHeight="1" x14ac:dyDescent="0.2">
      <c r="A59" s="123"/>
      <c r="B59" s="128" t="s">
        <v>76</v>
      </c>
      <c r="C59" s="200" t="s">
        <v>77</v>
      </c>
      <c r="D59" s="201"/>
      <c r="E59" s="201"/>
      <c r="F59" s="135" t="s">
        <v>27</v>
      </c>
      <c r="G59" s="136"/>
      <c r="H59" s="136"/>
      <c r="I59" s="136" t="e">
        <f>'so01 101 Pol'!#REF!</f>
        <v>#REF!</v>
      </c>
      <c r="J59" s="132" t="e">
        <f>IF(I67=0,"",I59/I67*100)</f>
        <v>#REF!</v>
      </c>
    </row>
    <row r="60" spans="1:10" ht="36.75" customHeight="1" x14ac:dyDescent="0.2">
      <c r="A60" s="123"/>
      <c r="B60" s="128" t="s">
        <v>78</v>
      </c>
      <c r="C60" s="200" t="s">
        <v>79</v>
      </c>
      <c r="D60" s="201"/>
      <c r="E60" s="201"/>
      <c r="F60" s="135" t="s">
        <v>27</v>
      </c>
      <c r="G60" s="136"/>
      <c r="H60" s="136"/>
      <c r="I60" s="136">
        <f>'so01 101 Pol'!G126</f>
        <v>0</v>
      </c>
      <c r="J60" s="132" t="e">
        <f>IF(I67=0,"",I60/I67*100)</f>
        <v>#REF!</v>
      </c>
    </row>
    <row r="61" spans="1:10" ht="36.75" customHeight="1" x14ac:dyDescent="0.2">
      <c r="A61" s="123"/>
      <c r="B61" s="128" t="s">
        <v>80</v>
      </c>
      <c r="C61" s="200" t="s">
        <v>81</v>
      </c>
      <c r="D61" s="201"/>
      <c r="E61" s="201"/>
      <c r="F61" s="135" t="s">
        <v>27</v>
      </c>
      <c r="G61" s="136"/>
      <c r="H61" s="136"/>
      <c r="I61" s="136" t="e">
        <f>'so01 101 Pol'!#REF!</f>
        <v>#REF!</v>
      </c>
      <c r="J61" s="132" t="e">
        <f>IF(I67=0,"",I61/I67*100)</f>
        <v>#REF!</v>
      </c>
    </row>
    <row r="62" spans="1:10" ht="36.75" customHeight="1" x14ac:dyDescent="0.2">
      <c r="A62" s="123"/>
      <c r="B62" s="128" t="s">
        <v>82</v>
      </c>
      <c r="C62" s="200" t="s">
        <v>83</v>
      </c>
      <c r="D62" s="201"/>
      <c r="E62" s="201"/>
      <c r="F62" s="135" t="s">
        <v>27</v>
      </c>
      <c r="G62" s="136"/>
      <c r="H62" s="136"/>
      <c r="I62" s="136">
        <f>'so01 101 Pol'!G147</f>
        <v>0</v>
      </c>
      <c r="J62" s="132" t="e">
        <f>IF(I67=0,"",I62/I67*100)</f>
        <v>#REF!</v>
      </c>
    </row>
    <row r="63" spans="1:10" ht="36.75" customHeight="1" x14ac:dyDescent="0.2">
      <c r="A63" s="123"/>
      <c r="B63" s="128" t="s">
        <v>84</v>
      </c>
      <c r="C63" s="200" t="s">
        <v>85</v>
      </c>
      <c r="D63" s="201"/>
      <c r="E63" s="201"/>
      <c r="F63" s="135" t="s">
        <v>28</v>
      </c>
      <c r="G63" s="136"/>
      <c r="H63" s="136"/>
      <c r="I63" s="136" t="e">
        <f>'so01 101 Pol'!#REF!</f>
        <v>#REF!</v>
      </c>
      <c r="J63" s="132" t="e">
        <f>IF(I67=0,"",I63/I67*100)</f>
        <v>#REF!</v>
      </c>
    </row>
    <row r="64" spans="1:10" ht="36.75" customHeight="1" x14ac:dyDescent="0.2">
      <c r="A64" s="123"/>
      <c r="B64" s="128" t="s">
        <v>86</v>
      </c>
      <c r="C64" s="200" t="s">
        <v>87</v>
      </c>
      <c r="D64" s="201"/>
      <c r="E64" s="201"/>
      <c r="F64" s="135" t="s">
        <v>28</v>
      </c>
      <c r="G64" s="136"/>
      <c r="H64" s="136"/>
      <c r="I64" s="136" t="e">
        <f>'so01 101 Pol'!#REF!</f>
        <v>#REF!</v>
      </c>
      <c r="J64" s="132" t="e">
        <f>IF(I67=0,"",I64/I67*100)</f>
        <v>#REF!</v>
      </c>
    </row>
    <row r="65" spans="1:10" ht="36.75" customHeight="1" x14ac:dyDescent="0.2">
      <c r="A65" s="123"/>
      <c r="B65" s="128" t="s">
        <v>88</v>
      </c>
      <c r="C65" s="200" t="s">
        <v>89</v>
      </c>
      <c r="D65" s="201"/>
      <c r="E65" s="201"/>
      <c r="F65" s="135" t="s">
        <v>90</v>
      </c>
      <c r="G65" s="136"/>
      <c r="H65" s="136"/>
      <c r="I65" s="136">
        <f>'so01 101 Pol'!G209</f>
        <v>0</v>
      </c>
      <c r="J65" s="132" t="e">
        <f>IF(I67=0,"",I65/I67*100)</f>
        <v>#REF!</v>
      </c>
    </row>
    <row r="66" spans="1:10" ht="36.75" customHeight="1" x14ac:dyDescent="0.2">
      <c r="A66" s="123"/>
      <c r="B66" s="128" t="s">
        <v>91</v>
      </c>
      <c r="C66" s="200" t="s">
        <v>29</v>
      </c>
      <c r="D66" s="201"/>
      <c r="E66" s="201"/>
      <c r="F66" s="135" t="s">
        <v>91</v>
      </c>
      <c r="G66" s="136"/>
      <c r="H66" s="136"/>
      <c r="I66" s="136">
        <f>'so01 101 Pol'!G219</f>
        <v>0</v>
      </c>
      <c r="J66" s="132" t="e">
        <f>IF(I67=0,"",I66/I67*100)</f>
        <v>#REF!</v>
      </c>
    </row>
    <row r="67" spans="1:10" ht="25.5" customHeight="1" x14ac:dyDescent="0.2">
      <c r="A67" s="124"/>
      <c r="B67" s="129" t="s">
        <v>1</v>
      </c>
      <c r="C67" s="130"/>
      <c r="D67" s="131"/>
      <c r="E67" s="131"/>
      <c r="F67" s="137"/>
      <c r="G67" s="138"/>
      <c r="H67" s="138"/>
      <c r="I67" s="138" t="e">
        <f>SUM(I49:I66)</f>
        <v>#REF!</v>
      </c>
      <c r="J67" s="133" t="e">
        <f>SUM(J49:J66)</f>
        <v>#REF!</v>
      </c>
    </row>
    <row r="68" spans="1:10" x14ac:dyDescent="0.2">
      <c r="F68" s="87"/>
      <c r="G68" s="87"/>
      <c r="H68" s="87"/>
      <c r="I68" s="87"/>
      <c r="J68" s="134"/>
    </row>
    <row r="69" spans="1:10" x14ac:dyDescent="0.2">
      <c r="F69" s="87"/>
      <c r="G69" s="87"/>
      <c r="H69" s="87"/>
      <c r="I69" s="87"/>
      <c r="J69" s="134"/>
    </row>
    <row r="70" spans="1:10" x14ac:dyDescent="0.2">
      <c r="F70" s="87"/>
      <c r="G70" s="87"/>
      <c r="H70" s="87"/>
      <c r="I70" s="87"/>
      <c r="J70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63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B42:E42"/>
    <mergeCell ref="C49:E49"/>
    <mergeCell ref="C50:E50"/>
    <mergeCell ref="C51:E51"/>
    <mergeCell ref="C52:E52"/>
    <mergeCell ref="C53:E53"/>
    <mergeCell ref="C54:E54"/>
    <mergeCell ref="C55:E55"/>
    <mergeCell ref="C56:E56"/>
    <mergeCell ref="C57:E57"/>
    <mergeCell ref="C58:E58"/>
    <mergeCell ref="C59:E59"/>
    <mergeCell ref="C65:E65"/>
    <mergeCell ref="C66:E66"/>
    <mergeCell ref="C60:E60"/>
    <mergeCell ref="C61:E61"/>
    <mergeCell ref="C62:E62"/>
    <mergeCell ref="C63:E63"/>
    <mergeCell ref="C64:E64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1" manualBreakCount="1">
    <brk id="36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ColWidth="9.140625"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52" t="s">
        <v>7</v>
      </c>
      <c r="B1" s="252"/>
      <c r="C1" s="253"/>
      <c r="D1" s="252"/>
      <c r="E1" s="252"/>
      <c r="F1" s="252"/>
      <c r="G1" s="252"/>
    </row>
    <row r="2" spans="1:7" ht="24.95" customHeight="1" x14ac:dyDescent="0.2">
      <c r="A2" s="50" t="s">
        <v>8</v>
      </c>
      <c r="B2" s="49"/>
      <c r="C2" s="254"/>
      <c r="D2" s="254"/>
      <c r="E2" s="254"/>
      <c r="F2" s="254"/>
      <c r="G2" s="255"/>
    </row>
    <row r="3" spans="1:7" ht="24.95" customHeight="1" x14ac:dyDescent="0.2">
      <c r="A3" s="50" t="s">
        <v>9</v>
      </c>
      <c r="B3" s="49"/>
      <c r="C3" s="254"/>
      <c r="D3" s="254"/>
      <c r="E3" s="254"/>
      <c r="F3" s="254"/>
      <c r="G3" s="255"/>
    </row>
    <row r="4" spans="1:7" ht="24.95" customHeight="1" x14ac:dyDescent="0.2">
      <c r="A4" s="50" t="s">
        <v>10</v>
      </c>
      <c r="B4" s="49"/>
      <c r="C4" s="254"/>
      <c r="D4" s="254"/>
      <c r="E4" s="254"/>
      <c r="F4" s="254"/>
      <c r="G4" s="255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4D820A-4AA3-49AA-8DAB-9718F618B565}">
  <sheetPr>
    <outlinePr summaryBelow="0"/>
  </sheetPr>
  <dimension ref="A1:BH4960"/>
  <sheetViews>
    <sheetView tabSelected="1" workbookViewId="0">
      <pane ySplit="7" topLeftCell="A8" activePane="bottomLeft" state="frozen"/>
      <selection pane="bottomLeft" activeCell="A211" sqref="A211"/>
    </sheetView>
  </sheetViews>
  <sheetFormatPr defaultRowHeight="12.75" outlineLevelRow="3" x14ac:dyDescent="0.2"/>
  <cols>
    <col min="1" max="1" width="3.42578125" customWidth="1"/>
    <col min="2" max="2" width="12.7109375" style="121" customWidth="1"/>
    <col min="3" max="3" width="38.28515625" style="121" customWidth="1"/>
    <col min="4" max="4" width="4.85546875" customWidth="1"/>
    <col min="5" max="5" width="10.7109375" customWidth="1"/>
    <col min="6" max="6" width="9.85546875" customWidth="1"/>
    <col min="7" max="7" width="12.7109375" customWidth="1"/>
    <col min="8" max="25" width="0" hidden="1" customWidth="1"/>
    <col min="29" max="29" width="0" hidden="1" customWidth="1"/>
    <col min="31" max="41" width="0" hidden="1" customWidth="1"/>
  </cols>
  <sheetData>
    <row r="1" spans="1:60" ht="15.75" customHeight="1" x14ac:dyDescent="0.25">
      <c r="A1" s="268" t="s">
        <v>7</v>
      </c>
      <c r="B1" s="268"/>
      <c r="C1" s="268"/>
      <c r="D1" s="268"/>
      <c r="E1" s="268"/>
      <c r="F1" s="268"/>
      <c r="G1" s="268"/>
      <c r="AG1" t="s">
        <v>93</v>
      </c>
    </row>
    <row r="2" spans="1:60" ht="25.15" customHeight="1" x14ac:dyDescent="0.2">
      <c r="A2" s="50" t="s">
        <v>8</v>
      </c>
      <c r="B2" s="49" t="s">
        <v>49</v>
      </c>
      <c r="C2" s="269" t="s">
        <v>50</v>
      </c>
      <c r="D2" s="270"/>
      <c r="E2" s="270"/>
      <c r="F2" s="270"/>
      <c r="G2" s="271"/>
      <c r="AG2" t="s">
        <v>94</v>
      </c>
    </row>
    <row r="3" spans="1:60" ht="25.15" customHeight="1" x14ac:dyDescent="0.2">
      <c r="A3" s="50" t="s">
        <v>9</v>
      </c>
      <c r="B3" s="49" t="s">
        <v>45</v>
      </c>
      <c r="C3" s="269" t="s">
        <v>46</v>
      </c>
      <c r="D3" s="270"/>
      <c r="E3" s="270"/>
      <c r="F3" s="270"/>
      <c r="G3" s="271"/>
      <c r="AC3" s="121" t="s">
        <v>94</v>
      </c>
      <c r="AG3" t="s">
        <v>95</v>
      </c>
    </row>
    <row r="4" spans="1:60" ht="25.15" customHeight="1" x14ac:dyDescent="0.2">
      <c r="A4" s="140" t="s">
        <v>10</v>
      </c>
      <c r="B4" s="141" t="s">
        <v>43</v>
      </c>
      <c r="C4" s="272" t="s">
        <v>44</v>
      </c>
      <c r="D4" s="273"/>
      <c r="E4" s="273"/>
      <c r="F4" s="273"/>
      <c r="G4" s="274"/>
      <c r="AG4" t="s">
        <v>96</v>
      </c>
    </row>
    <row r="5" spans="1:60" x14ac:dyDescent="0.2">
      <c r="D5" s="10"/>
    </row>
    <row r="6" spans="1:60" ht="38.25" x14ac:dyDescent="0.2">
      <c r="A6" s="143" t="s">
        <v>97</v>
      </c>
      <c r="B6" s="145" t="s">
        <v>98</v>
      </c>
      <c r="C6" s="145" t="s">
        <v>99</v>
      </c>
      <c r="D6" s="144" t="s">
        <v>100</v>
      </c>
      <c r="E6" s="143" t="s">
        <v>101</v>
      </c>
      <c r="F6" s="142" t="s">
        <v>102</v>
      </c>
      <c r="G6" s="143" t="s">
        <v>31</v>
      </c>
      <c r="H6" s="146" t="s">
        <v>32</v>
      </c>
      <c r="I6" s="146" t="s">
        <v>103</v>
      </c>
      <c r="J6" s="146" t="s">
        <v>33</v>
      </c>
      <c r="K6" s="146" t="s">
        <v>104</v>
      </c>
      <c r="L6" s="146" t="s">
        <v>105</v>
      </c>
      <c r="M6" s="146" t="s">
        <v>106</v>
      </c>
      <c r="N6" s="146" t="s">
        <v>107</v>
      </c>
      <c r="O6" s="146" t="s">
        <v>108</v>
      </c>
      <c r="P6" s="146" t="s">
        <v>109</v>
      </c>
      <c r="Q6" s="146" t="s">
        <v>110</v>
      </c>
      <c r="R6" s="146" t="s">
        <v>111</v>
      </c>
      <c r="S6" s="146" t="s">
        <v>112</v>
      </c>
      <c r="T6" s="146" t="s">
        <v>113</v>
      </c>
      <c r="U6" s="146" t="s">
        <v>114</v>
      </c>
      <c r="V6" s="146" t="s">
        <v>115</v>
      </c>
      <c r="W6" s="146" t="s">
        <v>116</v>
      </c>
      <c r="X6" s="146" t="s">
        <v>117</v>
      </c>
      <c r="Y6" s="146" t="s">
        <v>118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4" t="s">
        <v>119</v>
      </c>
      <c r="B8" s="165" t="s">
        <v>58</v>
      </c>
      <c r="C8" s="184" t="s">
        <v>59</v>
      </c>
      <c r="D8" s="166"/>
      <c r="E8" s="167"/>
      <c r="F8" s="168"/>
      <c r="G8" s="169">
        <f>SUMIF(AG9:AG22,"&lt;&gt;NOR",G9:G22)</f>
        <v>0</v>
      </c>
      <c r="H8" s="163"/>
      <c r="I8" s="163">
        <f>SUM(I9:I22)</f>
        <v>0</v>
      </c>
      <c r="J8" s="163"/>
      <c r="K8" s="163">
        <f>SUM(K9:K22)</f>
        <v>0</v>
      </c>
      <c r="L8" s="163"/>
      <c r="M8" s="163">
        <f>SUM(M9:M22)</f>
        <v>0</v>
      </c>
      <c r="N8" s="162"/>
      <c r="O8" s="162">
        <f>SUM(O9:O22)</f>
        <v>0.5</v>
      </c>
      <c r="P8" s="162"/>
      <c r="Q8" s="162">
        <f>SUM(Q9:Q22)</f>
        <v>0</v>
      </c>
      <c r="R8" s="163"/>
      <c r="S8" s="163"/>
      <c r="T8" s="163"/>
      <c r="U8" s="163"/>
      <c r="V8" s="163">
        <f>SUM(V9:V22)</f>
        <v>26.23</v>
      </c>
      <c r="W8" s="163"/>
      <c r="X8" s="163"/>
      <c r="Y8" s="163"/>
      <c r="AG8" t="s">
        <v>120</v>
      </c>
    </row>
    <row r="9" spans="1:60" ht="22.5" outlineLevel="1" x14ac:dyDescent="0.2">
      <c r="A9" s="171">
        <v>1</v>
      </c>
      <c r="B9" s="172" t="s">
        <v>127</v>
      </c>
      <c r="C9" s="185" t="s">
        <v>128</v>
      </c>
      <c r="D9" s="173" t="s">
        <v>121</v>
      </c>
      <c r="E9" s="174">
        <v>12</v>
      </c>
      <c r="F9" s="175"/>
      <c r="G9" s="176">
        <f>ROUND(E9*F9,2)</f>
        <v>0</v>
      </c>
      <c r="H9" s="159"/>
      <c r="I9" s="158">
        <f>ROUND(E9*H9,2)</f>
        <v>0</v>
      </c>
      <c r="J9" s="159"/>
      <c r="K9" s="158">
        <f>ROUND(E9*J9,2)</f>
        <v>0</v>
      </c>
      <c r="L9" s="158">
        <v>21</v>
      </c>
      <c r="M9" s="158">
        <f>G9*(1+L9/100)</f>
        <v>0</v>
      </c>
      <c r="N9" s="157">
        <v>1.49E-2</v>
      </c>
      <c r="O9" s="157">
        <f>ROUND(E9*N9,2)</f>
        <v>0.18</v>
      </c>
      <c r="P9" s="157">
        <v>0</v>
      </c>
      <c r="Q9" s="157">
        <f>ROUND(E9*P9,2)</f>
        <v>0</v>
      </c>
      <c r="R9" s="158"/>
      <c r="S9" s="158" t="s">
        <v>129</v>
      </c>
      <c r="T9" s="158" t="s">
        <v>130</v>
      </c>
      <c r="U9" s="158">
        <v>0.83</v>
      </c>
      <c r="V9" s="158">
        <f>ROUND(E9*U9,2)</f>
        <v>9.9600000000000009</v>
      </c>
      <c r="W9" s="158"/>
      <c r="X9" s="158" t="s">
        <v>123</v>
      </c>
      <c r="Y9" s="158" t="s">
        <v>124</v>
      </c>
      <c r="Z9" s="147"/>
      <c r="AA9" s="147"/>
      <c r="AB9" s="147"/>
      <c r="AC9" s="147"/>
      <c r="AD9" s="147"/>
      <c r="AE9" s="147"/>
      <c r="AF9" s="147"/>
      <c r="AG9" s="147" t="s">
        <v>125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186" t="s">
        <v>131</v>
      </c>
      <c r="D10" s="160"/>
      <c r="E10" s="161"/>
      <c r="F10" s="158"/>
      <c r="G10" s="158"/>
      <c r="H10" s="158"/>
      <c r="I10" s="158"/>
      <c r="J10" s="158"/>
      <c r="K10" s="158"/>
      <c r="L10" s="158"/>
      <c r="M10" s="158"/>
      <c r="N10" s="157"/>
      <c r="O10" s="157"/>
      <c r="P10" s="157"/>
      <c r="Q10" s="157"/>
      <c r="R10" s="158"/>
      <c r="S10" s="158"/>
      <c r="T10" s="158"/>
      <c r="U10" s="158"/>
      <c r="V10" s="158"/>
      <c r="W10" s="158"/>
      <c r="X10" s="158"/>
      <c r="Y10" s="158"/>
      <c r="Z10" s="147"/>
      <c r="AA10" s="147"/>
      <c r="AB10" s="147"/>
      <c r="AC10" s="147"/>
      <c r="AD10" s="147"/>
      <c r="AE10" s="147"/>
      <c r="AF10" s="147"/>
      <c r="AG10" s="147" t="s">
        <v>126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3" x14ac:dyDescent="0.2">
      <c r="A11" s="154"/>
      <c r="B11" s="155"/>
      <c r="C11" s="186" t="s">
        <v>132</v>
      </c>
      <c r="D11" s="160"/>
      <c r="E11" s="161">
        <v>2</v>
      </c>
      <c r="F11" s="158"/>
      <c r="G11" s="158"/>
      <c r="H11" s="158"/>
      <c r="I11" s="158"/>
      <c r="J11" s="158"/>
      <c r="K11" s="158"/>
      <c r="L11" s="158"/>
      <c r="M11" s="158"/>
      <c r="N11" s="157"/>
      <c r="O11" s="157"/>
      <c r="P11" s="157"/>
      <c r="Q11" s="157"/>
      <c r="R11" s="158"/>
      <c r="S11" s="158"/>
      <c r="T11" s="158"/>
      <c r="U11" s="158"/>
      <c r="V11" s="158"/>
      <c r="W11" s="158"/>
      <c r="X11" s="158"/>
      <c r="Y11" s="158"/>
      <c r="Z11" s="147"/>
      <c r="AA11" s="147"/>
      <c r="AB11" s="147"/>
      <c r="AC11" s="147"/>
      <c r="AD11" s="147"/>
      <c r="AE11" s="147"/>
      <c r="AF11" s="147"/>
      <c r="AG11" s="147" t="s">
        <v>126</v>
      </c>
      <c r="AH11" s="147">
        <v>0</v>
      </c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3" x14ac:dyDescent="0.2">
      <c r="A12" s="154"/>
      <c r="B12" s="155"/>
      <c r="C12" s="186" t="s">
        <v>133</v>
      </c>
      <c r="D12" s="160"/>
      <c r="E12" s="161">
        <v>2</v>
      </c>
      <c r="F12" s="158"/>
      <c r="G12" s="158"/>
      <c r="H12" s="158"/>
      <c r="I12" s="158"/>
      <c r="J12" s="158"/>
      <c r="K12" s="158"/>
      <c r="L12" s="158"/>
      <c r="M12" s="158"/>
      <c r="N12" s="157"/>
      <c r="O12" s="157"/>
      <c r="P12" s="157"/>
      <c r="Q12" s="157"/>
      <c r="R12" s="158"/>
      <c r="S12" s="158"/>
      <c r="T12" s="158"/>
      <c r="U12" s="158"/>
      <c r="V12" s="158"/>
      <c r="W12" s="158"/>
      <c r="X12" s="158"/>
      <c r="Y12" s="158"/>
      <c r="Z12" s="147"/>
      <c r="AA12" s="147"/>
      <c r="AB12" s="147"/>
      <c r="AC12" s="147"/>
      <c r="AD12" s="147"/>
      <c r="AE12" s="147"/>
      <c r="AF12" s="147"/>
      <c r="AG12" s="147" t="s">
        <v>126</v>
      </c>
      <c r="AH12" s="147">
        <v>0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outlineLevel="3" x14ac:dyDescent="0.2">
      <c r="A13" s="154"/>
      <c r="B13" s="155"/>
      <c r="C13" s="186" t="s">
        <v>134</v>
      </c>
      <c r="D13" s="160"/>
      <c r="E13" s="161">
        <v>2</v>
      </c>
      <c r="F13" s="158"/>
      <c r="G13" s="158"/>
      <c r="H13" s="158"/>
      <c r="I13" s="158"/>
      <c r="J13" s="158"/>
      <c r="K13" s="158"/>
      <c r="L13" s="158"/>
      <c r="M13" s="158"/>
      <c r="N13" s="157"/>
      <c r="O13" s="157"/>
      <c r="P13" s="157"/>
      <c r="Q13" s="157"/>
      <c r="R13" s="158"/>
      <c r="S13" s="158"/>
      <c r="T13" s="158"/>
      <c r="U13" s="158"/>
      <c r="V13" s="158"/>
      <c r="W13" s="158"/>
      <c r="X13" s="158"/>
      <c r="Y13" s="158"/>
      <c r="Z13" s="147"/>
      <c r="AA13" s="147"/>
      <c r="AB13" s="147"/>
      <c r="AC13" s="147"/>
      <c r="AD13" s="147"/>
      <c r="AE13" s="147"/>
      <c r="AF13" s="147"/>
      <c r="AG13" s="147" t="s">
        <v>126</v>
      </c>
      <c r="AH13" s="147">
        <v>0</v>
      </c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outlineLevel="3" x14ac:dyDescent="0.2">
      <c r="A14" s="154"/>
      <c r="B14" s="155"/>
      <c r="C14" s="186" t="s">
        <v>135</v>
      </c>
      <c r="D14" s="160"/>
      <c r="E14" s="161">
        <v>4</v>
      </c>
      <c r="F14" s="158"/>
      <c r="G14" s="158"/>
      <c r="H14" s="158"/>
      <c r="I14" s="158"/>
      <c r="J14" s="158"/>
      <c r="K14" s="158"/>
      <c r="L14" s="158"/>
      <c r="M14" s="158"/>
      <c r="N14" s="157"/>
      <c r="O14" s="157"/>
      <c r="P14" s="157"/>
      <c r="Q14" s="157"/>
      <c r="R14" s="158"/>
      <c r="S14" s="158"/>
      <c r="T14" s="158"/>
      <c r="U14" s="158"/>
      <c r="V14" s="158"/>
      <c r="W14" s="158"/>
      <c r="X14" s="158"/>
      <c r="Y14" s="158"/>
      <c r="Z14" s="147"/>
      <c r="AA14" s="147"/>
      <c r="AB14" s="147"/>
      <c r="AC14" s="147"/>
      <c r="AD14" s="147"/>
      <c r="AE14" s="147"/>
      <c r="AF14" s="147"/>
      <c r="AG14" s="147" t="s">
        <v>126</v>
      </c>
      <c r="AH14" s="147">
        <v>0</v>
      </c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outlineLevel="3" x14ac:dyDescent="0.2">
      <c r="A15" s="154"/>
      <c r="B15" s="155"/>
      <c r="C15" s="186" t="s">
        <v>136</v>
      </c>
      <c r="D15" s="160"/>
      <c r="E15" s="161">
        <v>2</v>
      </c>
      <c r="F15" s="158"/>
      <c r="G15" s="158"/>
      <c r="H15" s="158"/>
      <c r="I15" s="158"/>
      <c r="J15" s="158"/>
      <c r="K15" s="158"/>
      <c r="L15" s="158"/>
      <c r="M15" s="158"/>
      <c r="N15" s="157"/>
      <c r="O15" s="157"/>
      <c r="P15" s="157"/>
      <c r="Q15" s="157"/>
      <c r="R15" s="158"/>
      <c r="S15" s="158"/>
      <c r="T15" s="158"/>
      <c r="U15" s="158"/>
      <c r="V15" s="158"/>
      <c r="W15" s="158"/>
      <c r="X15" s="158"/>
      <c r="Y15" s="158"/>
      <c r="Z15" s="147"/>
      <c r="AA15" s="147"/>
      <c r="AB15" s="147"/>
      <c r="AC15" s="147"/>
      <c r="AD15" s="147"/>
      <c r="AE15" s="147"/>
      <c r="AF15" s="147"/>
      <c r="AG15" s="147" t="s">
        <v>126</v>
      </c>
      <c r="AH15" s="147">
        <v>0</v>
      </c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22.5" outlineLevel="1" x14ac:dyDescent="0.2">
      <c r="A16" s="171">
        <v>2</v>
      </c>
      <c r="B16" s="172" t="s">
        <v>137</v>
      </c>
      <c r="C16" s="185" t="s">
        <v>138</v>
      </c>
      <c r="D16" s="173" t="s">
        <v>139</v>
      </c>
      <c r="E16" s="174">
        <v>23.572500000000002</v>
      </c>
      <c r="F16" s="175"/>
      <c r="G16" s="176">
        <f>ROUND(E16*F16,2)</f>
        <v>0</v>
      </c>
      <c r="H16" s="159"/>
      <c r="I16" s="158">
        <f>ROUND(E16*H16,2)</f>
        <v>0</v>
      </c>
      <c r="J16" s="159"/>
      <c r="K16" s="158">
        <f>ROUND(E16*J16,2)</f>
        <v>0</v>
      </c>
      <c r="L16" s="158">
        <v>21</v>
      </c>
      <c r="M16" s="158">
        <f>G16*(1+L16/100)</f>
        <v>0</v>
      </c>
      <c r="N16" s="157">
        <v>1.338E-2</v>
      </c>
      <c r="O16" s="157">
        <f>ROUND(E16*N16,2)</f>
        <v>0.32</v>
      </c>
      <c r="P16" s="157">
        <v>0</v>
      </c>
      <c r="Q16" s="157">
        <f>ROUND(E16*P16,2)</f>
        <v>0</v>
      </c>
      <c r="R16" s="158"/>
      <c r="S16" s="158" t="s">
        <v>122</v>
      </c>
      <c r="T16" s="158" t="s">
        <v>122</v>
      </c>
      <c r="U16" s="158">
        <v>0.69</v>
      </c>
      <c r="V16" s="158">
        <f>ROUND(E16*U16,2)</f>
        <v>16.27</v>
      </c>
      <c r="W16" s="158"/>
      <c r="X16" s="158" t="s">
        <v>123</v>
      </c>
      <c r="Y16" s="158" t="s">
        <v>124</v>
      </c>
      <c r="Z16" s="147"/>
      <c r="AA16" s="147"/>
      <c r="AB16" s="147"/>
      <c r="AC16" s="147"/>
      <c r="AD16" s="147"/>
      <c r="AE16" s="147"/>
      <c r="AF16" s="147"/>
      <c r="AG16" s="147" t="s">
        <v>125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2" x14ac:dyDescent="0.2">
      <c r="A17" s="154"/>
      <c r="B17" s="155"/>
      <c r="C17" s="186" t="s">
        <v>140</v>
      </c>
      <c r="D17" s="160"/>
      <c r="E17" s="161">
        <v>2.6</v>
      </c>
      <c r="F17" s="158"/>
      <c r="G17" s="158"/>
      <c r="H17" s="158"/>
      <c r="I17" s="158"/>
      <c r="J17" s="158"/>
      <c r="K17" s="158"/>
      <c r="L17" s="158"/>
      <c r="M17" s="158"/>
      <c r="N17" s="157"/>
      <c r="O17" s="157"/>
      <c r="P17" s="157"/>
      <c r="Q17" s="157"/>
      <c r="R17" s="158"/>
      <c r="S17" s="158"/>
      <c r="T17" s="158"/>
      <c r="U17" s="158"/>
      <c r="V17" s="158"/>
      <c r="W17" s="158"/>
      <c r="X17" s="158"/>
      <c r="Y17" s="158"/>
      <c r="Z17" s="147"/>
      <c r="AA17" s="147"/>
      <c r="AB17" s="147"/>
      <c r="AC17" s="147"/>
      <c r="AD17" s="147"/>
      <c r="AE17" s="147"/>
      <c r="AF17" s="147"/>
      <c r="AG17" s="147" t="s">
        <v>126</v>
      </c>
      <c r="AH17" s="147">
        <v>0</v>
      </c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3" x14ac:dyDescent="0.2">
      <c r="A18" s="154"/>
      <c r="B18" s="155"/>
      <c r="C18" s="186" t="s">
        <v>141</v>
      </c>
      <c r="D18" s="160"/>
      <c r="E18" s="161">
        <v>4.5</v>
      </c>
      <c r="F18" s="158"/>
      <c r="G18" s="158"/>
      <c r="H18" s="158"/>
      <c r="I18" s="158"/>
      <c r="J18" s="158"/>
      <c r="K18" s="158"/>
      <c r="L18" s="158"/>
      <c r="M18" s="158"/>
      <c r="N18" s="157"/>
      <c r="O18" s="157"/>
      <c r="P18" s="157"/>
      <c r="Q18" s="157"/>
      <c r="R18" s="158"/>
      <c r="S18" s="158"/>
      <c r="T18" s="158"/>
      <c r="U18" s="158"/>
      <c r="V18" s="158"/>
      <c r="W18" s="158"/>
      <c r="X18" s="158"/>
      <c r="Y18" s="158"/>
      <c r="Z18" s="147"/>
      <c r="AA18" s="147"/>
      <c r="AB18" s="147"/>
      <c r="AC18" s="147"/>
      <c r="AD18" s="147"/>
      <c r="AE18" s="147"/>
      <c r="AF18" s="147"/>
      <c r="AG18" s="147" t="s">
        <v>126</v>
      </c>
      <c r="AH18" s="147">
        <v>0</v>
      </c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ht="22.5" outlineLevel="3" x14ac:dyDescent="0.2">
      <c r="A19" s="154"/>
      <c r="B19" s="155"/>
      <c r="C19" s="186" t="s">
        <v>142</v>
      </c>
      <c r="D19" s="160"/>
      <c r="E19" s="161">
        <v>7.56</v>
      </c>
      <c r="F19" s="158"/>
      <c r="G19" s="158"/>
      <c r="H19" s="158"/>
      <c r="I19" s="158"/>
      <c r="J19" s="158"/>
      <c r="K19" s="158"/>
      <c r="L19" s="158"/>
      <c r="M19" s="158"/>
      <c r="N19" s="157"/>
      <c r="O19" s="157"/>
      <c r="P19" s="157"/>
      <c r="Q19" s="157"/>
      <c r="R19" s="158"/>
      <c r="S19" s="158"/>
      <c r="T19" s="158"/>
      <c r="U19" s="158"/>
      <c r="V19" s="158"/>
      <c r="W19" s="158"/>
      <c r="X19" s="158"/>
      <c r="Y19" s="158"/>
      <c r="Z19" s="147"/>
      <c r="AA19" s="147"/>
      <c r="AB19" s="147"/>
      <c r="AC19" s="147"/>
      <c r="AD19" s="147"/>
      <c r="AE19" s="147"/>
      <c r="AF19" s="147"/>
      <c r="AG19" s="147" t="s">
        <v>126</v>
      </c>
      <c r="AH19" s="147">
        <v>0</v>
      </c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3" x14ac:dyDescent="0.2">
      <c r="A20" s="154"/>
      <c r="B20" s="155"/>
      <c r="C20" s="186" t="s">
        <v>143</v>
      </c>
      <c r="D20" s="160"/>
      <c r="E20" s="161">
        <v>2.52</v>
      </c>
      <c r="F20" s="158"/>
      <c r="G20" s="158"/>
      <c r="H20" s="158"/>
      <c r="I20" s="158"/>
      <c r="J20" s="158"/>
      <c r="K20" s="158"/>
      <c r="L20" s="158"/>
      <c r="M20" s="158"/>
      <c r="N20" s="157"/>
      <c r="O20" s="157"/>
      <c r="P20" s="157"/>
      <c r="Q20" s="157"/>
      <c r="R20" s="158"/>
      <c r="S20" s="158"/>
      <c r="T20" s="158"/>
      <c r="U20" s="158"/>
      <c r="V20" s="158"/>
      <c r="W20" s="158"/>
      <c r="X20" s="158"/>
      <c r="Y20" s="158"/>
      <c r="Z20" s="147"/>
      <c r="AA20" s="147"/>
      <c r="AB20" s="147"/>
      <c r="AC20" s="147"/>
      <c r="AD20" s="147"/>
      <c r="AE20" s="147"/>
      <c r="AF20" s="147"/>
      <c r="AG20" s="147" t="s">
        <v>126</v>
      </c>
      <c r="AH20" s="147">
        <v>0</v>
      </c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3" x14ac:dyDescent="0.2">
      <c r="A21" s="154"/>
      <c r="B21" s="155"/>
      <c r="C21" s="186" t="s">
        <v>144</v>
      </c>
      <c r="D21" s="160"/>
      <c r="E21" s="161">
        <v>1.8425</v>
      </c>
      <c r="F21" s="158"/>
      <c r="G21" s="158"/>
      <c r="H21" s="158"/>
      <c r="I21" s="158"/>
      <c r="J21" s="158"/>
      <c r="K21" s="158"/>
      <c r="L21" s="158"/>
      <c r="M21" s="158"/>
      <c r="N21" s="157"/>
      <c r="O21" s="157"/>
      <c r="P21" s="157"/>
      <c r="Q21" s="157"/>
      <c r="R21" s="158"/>
      <c r="S21" s="158"/>
      <c r="T21" s="158"/>
      <c r="U21" s="158"/>
      <c r="V21" s="158"/>
      <c r="W21" s="158"/>
      <c r="X21" s="158"/>
      <c r="Y21" s="158"/>
      <c r="Z21" s="147"/>
      <c r="AA21" s="147"/>
      <c r="AB21" s="147"/>
      <c r="AC21" s="147"/>
      <c r="AD21" s="147"/>
      <c r="AE21" s="147"/>
      <c r="AF21" s="147"/>
      <c r="AG21" s="147" t="s">
        <v>126</v>
      </c>
      <c r="AH21" s="147">
        <v>0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3" x14ac:dyDescent="0.2">
      <c r="A22" s="154"/>
      <c r="B22" s="155"/>
      <c r="C22" s="186" t="s">
        <v>145</v>
      </c>
      <c r="D22" s="160"/>
      <c r="E22" s="161">
        <v>4.55</v>
      </c>
      <c r="F22" s="158"/>
      <c r="G22" s="158"/>
      <c r="H22" s="158"/>
      <c r="I22" s="158"/>
      <c r="J22" s="158"/>
      <c r="K22" s="158"/>
      <c r="L22" s="158"/>
      <c r="M22" s="158"/>
      <c r="N22" s="157"/>
      <c r="O22" s="157"/>
      <c r="P22" s="157"/>
      <c r="Q22" s="157"/>
      <c r="R22" s="158"/>
      <c r="S22" s="158"/>
      <c r="T22" s="158"/>
      <c r="U22" s="158"/>
      <c r="V22" s="158"/>
      <c r="W22" s="158"/>
      <c r="X22" s="158"/>
      <c r="Y22" s="158"/>
      <c r="Z22" s="147"/>
      <c r="AA22" s="147"/>
      <c r="AB22" s="147"/>
      <c r="AC22" s="147"/>
      <c r="AD22" s="147"/>
      <c r="AE22" s="147"/>
      <c r="AF22" s="147"/>
      <c r="AG22" s="147" t="s">
        <v>126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ht="25.5" x14ac:dyDescent="0.2">
      <c r="A23" s="164" t="s">
        <v>119</v>
      </c>
      <c r="B23" s="165" t="s">
        <v>60</v>
      </c>
      <c r="C23" s="184" t="s">
        <v>61</v>
      </c>
      <c r="D23" s="166"/>
      <c r="E23" s="167"/>
      <c r="F23" s="168"/>
      <c r="G23" s="169">
        <f>SUMIF(AG24:AG71,"&lt;&gt;NOR",G24:G71)</f>
        <v>0</v>
      </c>
      <c r="H23" s="163"/>
      <c r="I23" s="163">
        <f>SUM(I24:I71)</f>
        <v>0</v>
      </c>
      <c r="J23" s="163"/>
      <c r="K23" s="163">
        <f>SUM(K24:K71)</f>
        <v>0</v>
      </c>
      <c r="L23" s="163"/>
      <c r="M23" s="163">
        <f>SUM(M24:M71)</f>
        <v>0</v>
      </c>
      <c r="N23" s="162"/>
      <c r="O23" s="162">
        <f>SUM(O24:O71)</f>
        <v>9.42</v>
      </c>
      <c r="P23" s="162"/>
      <c r="Q23" s="162">
        <f>SUM(Q24:Q71)</f>
        <v>0</v>
      </c>
      <c r="R23" s="163"/>
      <c r="S23" s="163"/>
      <c r="T23" s="163"/>
      <c r="U23" s="163"/>
      <c r="V23" s="163">
        <f>SUM(V24:V71)</f>
        <v>586.5300000000002</v>
      </c>
      <c r="W23" s="163"/>
      <c r="X23" s="163"/>
      <c r="Y23" s="163"/>
      <c r="AG23" t="s">
        <v>120</v>
      </c>
    </row>
    <row r="24" spans="1:60" ht="22.5" outlineLevel="1" x14ac:dyDescent="0.2">
      <c r="A24" s="171">
        <v>3</v>
      </c>
      <c r="B24" s="172" t="s">
        <v>146</v>
      </c>
      <c r="C24" s="185" t="s">
        <v>147</v>
      </c>
      <c r="D24" s="173" t="s">
        <v>139</v>
      </c>
      <c r="E24" s="174">
        <v>25.32</v>
      </c>
      <c r="F24" s="175"/>
      <c r="G24" s="176">
        <f>ROUND(E24*F24,2)</f>
        <v>0</v>
      </c>
      <c r="H24" s="159"/>
      <c r="I24" s="158">
        <f>ROUND(E24*H24,2)</f>
        <v>0</v>
      </c>
      <c r="J24" s="159"/>
      <c r="K24" s="158">
        <f>ROUND(E24*J24,2)</f>
        <v>0</v>
      </c>
      <c r="L24" s="158">
        <v>21</v>
      </c>
      <c r="M24" s="158">
        <f>G24*(1+L24/100)</f>
        <v>0</v>
      </c>
      <c r="N24" s="157">
        <v>1.1690000000000001E-2</v>
      </c>
      <c r="O24" s="157">
        <f>ROUND(E24*N24,2)</f>
        <v>0.3</v>
      </c>
      <c r="P24" s="157">
        <v>0</v>
      </c>
      <c r="Q24" s="157">
        <f>ROUND(E24*P24,2)</f>
        <v>0</v>
      </c>
      <c r="R24" s="158"/>
      <c r="S24" s="158" t="s">
        <v>122</v>
      </c>
      <c r="T24" s="158" t="s">
        <v>122</v>
      </c>
      <c r="U24" s="158">
        <v>0.95</v>
      </c>
      <c r="V24" s="158">
        <f>ROUND(E24*U24,2)</f>
        <v>24.05</v>
      </c>
      <c r="W24" s="158"/>
      <c r="X24" s="158" t="s">
        <v>123</v>
      </c>
      <c r="Y24" s="158" t="s">
        <v>124</v>
      </c>
      <c r="Z24" s="147"/>
      <c r="AA24" s="147"/>
      <c r="AB24" s="147"/>
      <c r="AC24" s="147"/>
      <c r="AD24" s="147"/>
      <c r="AE24" s="147"/>
      <c r="AF24" s="147"/>
      <c r="AG24" s="147" t="s">
        <v>125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2" x14ac:dyDescent="0.2">
      <c r="A25" s="154"/>
      <c r="B25" s="155"/>
      <c r="C25" s="186" t="s">
        <v>148</v>
      </c>
      <c r="D25" s="160"/>
      <c r="E25" s="161">
        <v>1.28</v>
      </c>
      <c r="F25" s="158"/>
      <c r="G25" s="158"/>
      <c r="H25" s="158"/>
      <c r="I25" s="158"/>
      <c r="J25" s="158"/>
      <c r="K25" s="158"/>
      <c r="L25" s="158"/>
      <c r="M25" s="158"/>
      <c r="N25" s="157"/>
      <c r="O25" s="157"/>
      <c r="P25" s="157"/>
      <c r="Q25" s="157"/>
      <c r="R25" s="158"/>
      <c r="S25" s="158"/>
      <c r="T25" s="158"/>
      <c r="U25" s="158"/>
      <c r="V25" s="158"/>
      <c r="W25" s="158"/>
      <c r="X25" s="158"/>
      <c r="Y25" s="158"/>
      <c r="Z25" s="147"/>
      <c r="AA25" s="147"/>
      <c r="AB25" s="147"/>
      <c r="AC25" s="147"/>
      <c r="AD25" s="147"/>
      <c r="AE25" s="147"/>
      <c r="AF25" s="147"/>
      <c r="AG25" s="147" t="s">
        <v>126</v>
      </c>
      <c r="AH25" s="147">
        <v>0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3" x14ac:dyDescent="0.2">
      <c r="A26" s="154"/>
      <c r="B26" s="155"/>
      <c r="C26" s="186" t="s">
        <v>149</v>
      </c>
      <c r="D26" s="160"/>
      <c r="E26" s="161">
        <v>3.98</v>
      </c>
      <c r="F26" s="158"/>
      <c r="G26" s="158"/>
      <c r="H26" s="158"/>
      <c r="I26" s="158"/>
      <c r="J26" s="158"/>
      <c r="K26" s="158"/>
      <c r="L26" s="158"/>
      <c r="M26" s="158"/>
      <c r="N26" s="157"/>
      <c r="O26" s="157"/>
      <c r="P26" s="157"/>
      <c r="Q26" s="157"/>
      <c r="R26" s="158"/>
      <c r="S26" s="158"/>
      <c r="T26" s="158"/>
      <c r="U26" s="158"/>
      <c r="V26" s="158"/>
      <c r="W26" s="158"/>
      <c r="X26" s="158"/>
      <c r="Y26" s="158"/>
      <c r="Z26" s="147"/>
      <c r="AA26" s="147"/>
      <c r="AB26" s="147"/>
      <c r="AC26" s="147"/>
      <c r="AD26" s="147"/>
      <c r="AE26" s="147"/>
      <c r="AF26" s="147"/>
      <c r="AG26" s="147" t="s">
        <v>126</v>
      </c>
      <c r="AH26" s="147">
        <v>0</v>
      </c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3" x14ac:dyDescent="0.2">
      <c r="A27" s="154"/>
      <c r="B27" s="155"/>
      <c r="C27" s="186" t="s">
        <v>150</v>
      </c>
      <c r="D27" s="160"/>
      <c r="E27" s="161">
        <v>4.0199999999999996</v>
      </c>
      <c r="F27" s="158"/>
      <c r="G27" s="158"/>
      <c r="H27" s="158"/>
      <c r="I27" s="158"/>
      <c r="J27" s="158"/>
      <c r="K27" s="158"/>
      <c r="L27" s="158"/>
      <c r="M27" s="158"/>
      <c r="N27" s="157"/>
      <c r="O27" s="157"/>
      <c r="P27" s="157"/>
      <c r="Q27" s="157"/>
      <c r="R27" s="158"/>
      <c r="S27" s="158"/>
      <c r="T27" s="158"/>
      <c r="U27" s="158"/>
      <c r="V27" s="158"/>
      <c r="W27" s="158"/>
      <c r="X27" s="158"/>
      <c r="Y27" s="158"/>
      <c r="Z27" s="147"/>
      <c r="AA27" s="147"/>
      <c r="AB27" s="147"/>
      <c r="AC27" s="147"/>
      <c r="AD27" s="147"/>
      <c r="AE27" s="147"/>
      <c r="AF27" s="147"/>
      <c r="AG27" s="147" t="s">
        <v>126</v>
      </c>
      <c r="AH27" s="147">
        <v>0</v>
      </c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outlineLevel="3" x14ac:dyDescent="0.2">
      <c r="A28" s="154"/>
      <c r="B28" s="155"/>
      <c r="C28" s="186" t="s">
        <v>151</v>
      </c>
      <c r="D28" s="160"/>
      <c r="E28" s="161">
        <v>16.04</v>
      </c>
      <c r="F28" s="158"/>
      <c r="G28" s="158"/>
      <c r="H28" s="158"/>
      <c r="I28" s="158"/>
      <c r="J28" s="158"/>
      <c r="K28" s="158"/>
      <c r="L28" s="158"/>
      <c r="M28" s="158"/>
      <c r="N28" s="157"/>
      <c r="O28" s="157"/>
      <c r="P28" s="157"/>
      <c r="Q28" s="157"/>
      <c r="R28" s="158"/>
      <c r="S28" s="158"/>
      <c r="T28" s="158"/>
      <c r="U28" s="158"/>
      <c r="V28" s="158"/>
      <c r="W28" s="158"/>
      <c r="X28" s="158"/>
      <c r="Y28" s="158"/>
      <c r="Z28" s="147"/>
      <c r="AA28" s="147"/>
      <c r="AB28" s="147"/>
      <c r="AC28" s="147"/>
      <c r="AD28" s="147"/>
      <c r="AE28" s="147"/>
      <c r="AF28" s="147"/>
      <c r="AG28" s="147" t="s">
        <v>126</v>
      </c>
      <c r="AH28" s="147">
        <v>0</v>
      </c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1" x14ac:dyDescent="0.2">
      <c r="A29" s="171">
        <v>4</v>
      </c>
      <c r="B29" s="172" t="s">
        <v>152</v>
      </c>
      <c r="C29" s="185" t="s">
        <v>153</v>
      </c>
      <c r="D29" s="173" t="s">
        <v>139</v>
      </c>
      <c r="E29" s="174">
        <v>308.49</v>
      </c>
      <c r="F29" s="175"/>
      <c r="G29" s="176">
        <f>ROUND(E29*F29,2)</f>
        <v>0</v>
      </c>
      <c r="H29" s="159"/>
      <c r="I29" s="158">
        <f>ROUND(E29*H29,2)</f>
        <v>0</v>
      </c>
      <c r="J29" s="159"/>
      <c r="K29" s="158">
        <f>ROUND(E29*J29,2)</f>
        <v>0</v>
      </c>
      <c r="L29" s="158">
        <v>21</v>
      </c>
      <c r="M29" s="158">
        <f>G29*(1+L29/100)</f>
        <v>0</v>
      </c>
      <c r="N29" s="157">
        <v>9.6500000000000006E-3</v>
      </c>
      <c r="O29" s="157">
        <f>ROUND(E29*N29,2)</f>
        <v>2.98</v>
      </c>
      <c r="P29" s="157">
        <v>0</v>
      </c>
      <c r="Q29" s="157">
        <f>ROUND(E29*P29,2)</f>
        <v>0</v>
      </c>
      <c r="R29" s="158"/>
      <c r="S29" s="158" t="s">
        <v>122</v>
      </c>
      <c r="T29" s="158" t="s">
        <v>122</v>
      </c>
      <c r="U29" s="158">
        <v>0.5</v>
      </c>
      <c r="V29" s="158">
        <f>ROUND(E29*U29,2)</f>
        <v>154.25</v>
      </c>
      <c r="W29" s="158"/>
      <c r="X29" s="158" t="s">
        <v>123</v>
      </c>
      <c r="Y29" s="158" t="s">
        <v>124</v>
      </c>
      <c r="Z29" s="147"/>
      <c r="AA29" s="147"/>
      <c r="AB29" s="147"/>
      <c r="AC29" s="147"/>
      <c r="AD29" s="147"/>
      <c r="AE29" s="147"/>
      <c r="AF29" s="147"/>
      <c r="AG29" s="147" t="s">
        <v>125</v>
      </c>
      <c r="AH29" s="147"/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outlineLevel="2" x14ac:dyDescent="0.2">
      <c r="A30" s="154"/>
      <c r="B30" s="155"/>
      <c r="C30" s="186" t="s">
        <v>154</v>
      </c>
      <c r="D30" s="160"/>
      <c r="E30" s="161">
        <v>27.32</v>
      </c>
      <c r="F30" s="158"/>
      <c r="G30" s="158"/>
      <c r="H30" s="158"/>
      <c r="I30" s="158"/>
      <c r="J30" s="158"/>
      <c r="K30" s="158"/>
      <c r="L30" s="158"/>
      <c r="M30" s="158"/>
      <c r="N30" s="157"/>
      <c r="O30" s="157"/>
      <c r="P30" s="157"/>
      <c r="Q30" s="157"/>
      <c r="R30" s="158"/>
      <c r="S30" s="158"/>
      <c r="T30" s="158"/>
      <c r="U30" s="158"/>
      <c r="V30" s="158"/>
      <c r="W30" s="158"/>
      <c r="X30" s="158"/>
      <c r="Y30" s="158"/>
      <c r="Z30" s="147"/>
      <c r="AA30" s="147"/>
      <c r="AB30" s="147"/>
      <c r="AC30" s="147"/>
      <c r="AD30" s="147"/>
      <c r="AE30" s="147"/>
      <c r="AF30" s="147"/>
      <c r="AG30" s="147" t="s">
        <v>126</v>
      </c>
      <c r="AH30" s="147">
        <v>0</v>
      </c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outlineLevel="3" x14ac:dyDescent="0.2">
      <c r="A31" s="154"/>
      <c r="B31" s="155"/>
      <c r="C31" s="186" t="s">
        <v>155</v>
      </c>
      <c r="D31" s="160"/>
      <c r="E31" s="161">
        <v>50.32</v>
      </c>
      <c r="F31" s="158"/>
      <c r="G31" s="158"/>
      <c r="H31" s="158"/>
      <c r="I31" s="158"/>
      <c r="J31" s="158"/>
      <c r="K31" s="158"/>
      <c r="L31" s="158"/>
      <c r="M31" s="158"/>
      <c r="N31" s="157"/>
      <c r="O31" s="157"/>
      <c r="P31" s="157"/>
      <c r="Q31" s="157"/>
      <c r="R31" s="158"/>
      <c r="S31" s="158"/>
      <c r="T31" s="158"/>
      <c r="U31" s="158"/>
      <c r="V31" s="158"/>
      <c r="W31" s="158"/>
      <c r="X31" s="158"/>
      <c r="Y31" s="158"/>
      <c r="Z31" s="147"/>
      <c r="AA31" s="147"/>
      <c r="AB31" s="147"/>
      <c r="AC31" s="147"/>
      <c r="AD31" s="147"/>
      <c r="AE31" s="147"/>
      <c r="AF31" s="147"/>
      <c r="AG31" s="147" t="s">
        <v>126</v>
      </c>
      <c r="AH31" s="147">
        <v>0</v>
      </c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3" x14ac:dyDescent="0.2">
      <c r="A32" s="154"/>
      <c r="B32" s="155"/>
      <c r="C32" s="186" t="s">
        <v>156</v>
      </c>
      <c r="D32" s="160"/>
      <c r="E32" s="161">
        <v>26.54</v>
      </c>
      <c r="F32" s="158"/>
      <c r="G32" s="158"/>
      <c r="H32" s="158"/>
      <c r="I32" s="158"/>
      <c r="J32" s="158"/>
      <c r="K32" s="158"/>
      <c r="L32" s="158"/>
      <c r="M32" s="158"/>
      <c r="N32" s="157"/>
      <c r="O32" s="157"/>
      <c r="P32" s="157"/>
      <c r="Q32" s="157"/>
      <c r="R32" s="158"/>
      <c r="S32" s="158"/>
      <c r="T32" s="158"/>
      <c r="U32" s="158"/>
      <c r="V32" s="158"/>
      <c r="W32" s="158"/>
      <c r="X32" s="158"/>
      <c r="Y32" s="158"/>
      <c r="Z32" s="147"/>
      <c r="AA32" s="147"/>
      <c r="AB32" s="147"/>
      <c r="AC32" s="147"/>
      <c r="AD32" s="147"/>
      <c r="AE32" s="147"/>
      <c r="AF32" s="147"/>
      <c r="AG32" s="147" t="s">
        <v>126</v>
      </c>
      <c r="AH32" s="147">
        <v>0</v>
      </c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outlineLevel="3" x14ac:dyDescent="0.2">
      <c r="A33" s="154"/>
      <c r="B33" s="155"/>
      <c r="C33" s="186" t="s">
        <v>157</v>
      </c>
      <c r="D33" s="160"/>
      <c r="E33" s="161">
        <v>47.37</v>
      </c>
      <c r="F33" s="158"/>
      <c r="G33" s="158"/>
      <c r="H33" s="158"/>
      <c r="I33" s="158"/>
      <c r="J33" s="158"/>
      <c r="K33" s="158"/>
      <c r="L33" s="158"/>
      <c r="M33" s="158"/>
      <c r="N33" s="157"/>
      <c r="O33" s="157"/>
      <c r="P33" s="157"/>
      <c r="Q33" s="157"/>
      <c r="R33" s="158"/>
      <c r="S33" s="158"/>
      <c r="T33" s="158"/>
      <c r="U33" s="158"/>
      <c r="V33" s="158"/>
      <c r="W33" s="158"/>
      <c r="X33" s="158"/>
      <c r="Y33" s="158"/>
      <c r="Z33" s="147"/>
      <c r="AA33" s="147"/>
      <c r="AB33" s="147"/>
      <c r="AC33" s="147"/>
      <c r="AD33" s="147"/>
      <c r="AE33" s="147"/>
      <c r="AF33" s="147"/>
      <c r="AG33" s="147" t="s">
        <v>126</v>
      </c>
      <c r="AH33" s="147">
        <v>0</v>
      </c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outlineLevel="3" x14ac:dyDescent="0.2">
      <c r="A34" s="154"/>
      <c r="B34" s="155"/>
      <c r="C34" s="186" t="s">
        <v>158</v>
      </c>
      <c r="D34" s="160"/>
      <c r="E34" s="161">
        <v>19.86</v>
      </c>
      <c r="F34" s="158"/>
      <c r="G34" s="158"/>
      <c r="H34" s="158"/>
      <c r="I34" s="158"/>
      <c r="J34" s="158"/>
      <c r="K34" s="158"/>
      <c r="L34" s="158"/>
      <c r="M34" s="158"/>
      <c r="N34" s="157"/>
      <c r="O34" s="157"/>
      <c r="P34" s="157"/>
      <c r="Q34" s="157"/>
      <c r="R34" s="158"/>
      <c r="S34" s="158"/>
      <c r="T34" s="158"/>
      <c r="U34" s="158"/>
      <c r="V34" s="158"/>
      <c r="W34" s="158"/>
      <c r="X34" s="158"/>
      <c r="Y34" s="158"/>
      <c r="Z34" s="147"/>
      <c r="AA34" s="147"/>
      <c r="AB34" s="147"/>
      <c r="AC34" s="147"/>
      <c r="AD34" s="147"/>
      <c r="AE34" s="147"/>
      <c r="AF34" s="147"/>
      <c r="AG34" s="147" t="s">
        <v>126</v>
      </c>
      <c r="AH34" s="147">
        <v>0</v>
      </c>
      <c r="AI34" s="147"/>
      <c r="AJ34" s="147"/>
      <c r="AK34" s="147"/>
      <c r="AL34" s="147"/>
      <c r="AM34" s="147"/>
      <c r="AN34" s="147"/>
      <c r="AO34" s="147"/>
      <c r="AP34" s="147"/>
      <c r="AQ34" s="147"/>
      <c r="AR34" s="147"/>
      <c r="AS34" s="147"/>
      <c r="AT34" s="147"/>
      <c r="AU34" s="147"/>
      <c r="AV34" s="147"/>
      <c r="AW34" s="147"/>
      <c r="AX34" s="147"/>
      <c r="AY34" s="147"/>
      <c r="AZ34" s="147"/>
      <c r="BA34" s="147"/>
      <c r="BB34" s="147"/>
      <c r="BC34" s="147"/>
      <c r="BD34" s="147"/>
      <c r="BE34" s="147"/>
      <c r="BF34" s="147"/>
      <c r="BG34" s="147"/>
      <c r="BH34" s="147"/>
    </row>
    <row r="35" spans="1:60" outlineLevel="3" x14ac:dyDescent="0.2">
      <c r="A35" s="154"/>
      <c r="B35" s="155"/>
      <c r="C35" s="186" t="s">
        <v>159</v>
      </c>
      <c r="D35" s="160"/>
      <c r="E35" s="161">
        <v>27.63</v>
      </c>
      <c r="F35" s="158"/>
      <c r="G35" s="158"/>
      <c r="H35" s="158"/>
      <c r="I35" s="158"/>
      <c r="J35" s="158"/>
      <c r="K35" s="158"/>
      <c r="L35" s="158"/>
      <c r="M35" s="158"/>
      <c r="N35" s="157"/>
      <c r="O35" s="157"/>
      <c r="P35" s="157"/>
      <c r="Q35" s="157"/>
      <c r="R35" s="158"/>
      <c r="S35" s="158"/>
      <c r="T35" s="158"/>
      <c r="U35" s="158"/>
      <c r="V35" s="158"/>
      <c r="W35" s="158"/>
      <c r="X35" s="158"/>
      <c r="Y35" s="158"/>
      <c r="Z35" s="147"/>
      <c r="AA35" s="147"/>
      <c r="AB35" s="147"/>
      <c r="AC35" s="147"/>
      <c r="AD35" s="147"/>
      <c r="AE35" s="147"/>
      <c r="AF35" s="147"/>
      <c r="AG35" s="147" t="s">
        <v>126</v>
      </c>
      <c r="AH35" s="147">
        <v>0</v>
      </c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3" x14ac:dyDescent="0.2">
      <c r="A36" s="154"/>
      <c r="B36" s="155"/>
      <c r="C36" s="186" t="s">
        <v>160</v>
      </c>
      <c r="D36" s="160"/>
      <c r="E36" s="161">
        <v>10.24</v>
      </c>
      <c r="F36" s="158"/>
      <c r="G36" s="158"/>
      <c r="H36" s="158"/>
      <c r="I36" s="158"/>
      <c r="J36" s="158"/>
      <c r="K36" s="158"/>
      <c r="L36" s="158"/>
      <c r="M36" s="158"/>
      <c r="N36" s="157"/>
      <c r="O36" s="157"/>
      <c r="P36" s="157"/>
      <c r="Q36" s="157"/>
      <c r="R36" s="158"/>
      <c r="S36" s="158"/>
      <c r="T36" s="158"/>
      <c r="U36" s="158"/>
      <c r="V36" s="158"/>
      <c r="W36" s="158"/>
      <c r="X36" s="158"/>
      <c r="Y36" s="158"/>
      <c r="Z36" s="147"/>
      <c r="AA36" s="147"/>
      <c r="AB36" s="147"/>
      <c r="AC36" s="147"/>
      <c r="AD36" s="147"/>
      <c r="AE36" s="147"/>
      <c r="AF36" s="147"/>
      <c r="AG36" s="147" t="s">
        <v>126</v>
      </c>
      <c r="AH36" s="147">
        <v>0</v>
      </c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3" x14ac:dyDescent="0.2">
      <c r="A37" s="154"/>
      <c r="B37" s="155"/>
      <c r="C37" s="186" t="s">
        <v>161</v>
      </c>
      <c r="D37" s="160"/>
      <c r="E37" s="161">
        <v>7.19</v>
      </c>
      <c r="F37" s="158"/>
      <c r="G37" s="158"/>
      <c r="H37" s="158"/>
      <c r="I37" s="158"/>
      <c r="J37" s="158"/>
      <c r="K37" s="158"/>
      <c r="L37" s="158"/>
      <c r="M37" s="158"/>
      <c r="N37" s="157"/>
      <c r="O37" s="157"/>
      <c r="P37" s="157"/>
      <c r="Q37" s="157"/>
      <c r="R37" s="158"/>
      <c r="S37" s="158"/>
      <c r="T37" s="158"/>
      <c r="U37" s="158"/>
      <c r="V37" s="158"/>
      <c r="W37" s="158"/>
      <c r="X37" s="158"/>
      <c r="Y37" s="158"/>
      <c r="Z37" s="147"/>
      <c r="AA37" s="147"/>
      <c r="AB37" s="147"/>
      <c r="AC37" s="147"/>
      <c r="AD37" s="147"/>
      <c r="AE37" s="147"/>
      <c r="AF37" s="147"/>
      <c r="AG37" s="147" t="s">
        <v>126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3" x14ac:dyDescent="0.2">
      <c r="A38" s="154"/>
      <c r="B38" s="155"/>
      <c r="C38" s="186" t="s">
        <v>162</v>
      </c>
      <c r="D38" s="160"/>
      <c r="E38" s="161">
        <v>8.02</v>
      </c>
      <c r="F38" s="158"/>
      <c r="G38" s="158"/>
      <c r="H38" s="158"/>
      <c r="I38" s="158"/>
      <c r="J38" s="158"/>
      <c r="K38" s="158"/>
      <c r="L38" s="158"/>
      <c r="M38" s="158"/>
      <c r="N38" s="157"/>
      <c r="O38" s="157"/>
      <c r="P38" s="157"/>
      <c r="Q38" s="157"/>
      <c r="R38" s="158"/>
      <c r="S38" s="158"/>
      <c r="T38" s="158"/>
      <c r="U38" s="158"/>
      <c r="V38" s="158"/>
      <c r="W38" s="158"/>
      <c r="X38" s="158"/>
      <c r="Y38" s="158"/>
      <c r="Z38" s="147"/>
      <c r="AA38" s="147"/>
      <c r="AB38" s="147"/>
      <c r="AC38" s="147"/>
      <c r="AD38" s="147"/>
      <c r="AE38" s="147"/>
      <c r="AF38" s="147"/>
      <c r="AG38" s="147" t="s">
        <v>126</v>
      </c>
      <c r="AH38" s="147">
        <v>0</v>
      </c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3" x14ac:dyDescent="0.2">
      <c r="A39" s="154"/>
      <c r="B39" s="155"/>
      <c r="C39" s="186" t="s">
        <v>163</v>
      </c>
      <c r="D39" s="160"/>
      <c r="E39" s="161">
        <v>30.3</v>
      </c>
      <c r="F39" s="158"/>
      <c r="G39" s="158"/>
      <c r="H39" s="158"/>
      <c r="I39" s="158"/>
      <c r="J39" s="158"/>
      <c r="K39" s="158"/>
      <c r="L39" s="158"/>
      <c r="M39" s="158"/>
      <c r="N39" s="157"/>
      <c r="O39" s="157"/>
      <c r="P39" s="157"/>
      <c r="Q39" s="157"/>
      <c r="R39" s="158"/>
      <c r="S39" s="158"/>
      <c r="T39" s="158"/>
      <c r="U39" s="158"/>
      <c r="V39" s="158"/>
      <c r="W39" s="158"/>
      <c r="X39" s="158"/>
      <c r="Y39" s="158"/>
      <c r="Z39" s="147"/>
      <c r="AA39" s="147"/>
      <c r="AB39" s="147"/>
      <c r="AC39" s="147"/>
      <c r="AD39" s="147"/>
      <c r="AE39" s="147"/>
      <c r="AF39" s="147"/>
      <c r="AG39" s="147" t="s">
        <v>126</v>
      </c>
      <c r="AH39" s="147">
        <v>0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outlineLevel="3" x14ac:dyDescent="0.2">
      <c r="A40" s="154"/>
      <c r="B40" s="155"/>
      <c r="C40" s="186" t="s">
        <v>164</v>
      </c>
      <c r="D40" s="160"/>
      <c r="E40" s="161">
        <v>46.04</v>
      </c>
      <c r="F40" s="158"/>
      <c r="G40" s="158"/>
      <c r="H40" s="158"/>
      <c r="I40" s="158"/>
      <c r="J40" s="158"/>
      <c r="K40" s="158"/>
      <c r="L40" s="158"/>
      <c r="M40" s="158"/>
      <c r="N40" s="157"/>
      <c r="O40" s="157"/>
      <c r="P40" s="157"/>
      <c r="Q40" s="157"/>
      <c r="R40" s="158"/>
      <c r="S40" s="158"/>
      <c r="T40" s="158"/>
      <c r="U40" s="158"/>
      <c r="V40" s="158"/>
      <c r="W40" s="158"/>
      <c r="X40" s="158"/>
      <c r="Y40" s="158"/>
      <c r="Z40" s="147"/>
      <c r="AA40" s="147"/>
      <c r="AB40" s="147"/>
      <c r="AC40" s="147"/>
      <c r="AD40" s="147"/>
      <c r="AE40" s="147"/>
      <c r="AF40" s="147"/>
      <c r="AG40" s="147" t="s">
        <v>126</v>
      </c>
      <c r="AH40" s="147">
        <v>0</v>
      </c>
      <c r="AI40" s="147"/>
      <c r="AJ40" s="147"/>
      <c r="AK40" s="147"/>
      <c r="AL40" s="147"/>
      <c r="AM40" s="147"/>
      <c r="AN40" s="147"/>
      <c r="AO40" s="147"/>
      <c r="AP40" s="147"/>
      <c r="AQ40" s="147"/>
      <c r="AR40" s="147"/>
      <c r="AS40" s="147"/>
      <c r="AT40" s="147"/>
      <c r="AU40" s="147"/>
      <c r="AV40" s="147"/>
      <c r="AW40" s="147"/>
      <c r="AX40" s="147"/>
      <c r="AY40" s="147"/>
      <c r="AZ40" s="147"/>
      <c r="BA40" s="147"/>
      <c r="BB40" s="147"/>
      <c r="BC40" s="147"/>
      <c r="BD40" s="147"/>
      <c r="BE40" s="147"/>
      <c r="BF40" s="147"/>
      <c r="BG40" s="147"/>
      <c r="BH40" s="147"/>
    </row>
    <row r="41" spans="1:60" outlineLevel="3" x14ac:dyDescent="0.2">
      <c r="A41" s="154"/>
      <c r="B41" s="155"/>
      <c r="C41" s="186" t="s">
        <v>165</v>
      </c>
      <c r="D41" s="160"/>
      <c r="E41" s="161">
        <v>7.66</v>
      </c>
      <c r="F41" s="158"/>
      <c r="G41" s="158"/>
      <c r="H41" s="158"/>
      <c r="I41" s="158"/>
      <c r="J41" s="158"/>
      <c r="K41" s="158"/>
      <c r="L41" s="158"/>
      <c r="M41" s="158"/>
      <c r="N41" s="157"/>
      <c r="O41" s="157"/>
      <c r="P41" s="157"/>
      <c r="Q41" s="157"/>
      <c r="R41" s="158"/>
      <c r="S41" s="158"/>
      <c r="T41" s="158"/>
      <c r="U41" s="158"/>
      <c r="V41" s="158"/>
      <c r="W41" s="158"/>
      <c r="X41" s="158"/>
      <c r="Y41" s="158"/>
      <c r="Z41" s="147"/>
      <c r="AA41" s="147"/>
      <c r="AB41" s="147"/>
      <c r="AC41" s="147"/>
      <c r="AD41" s="147"/>
      <c r="AE41" s="147"/>
      <c r="AF41" s="147"/>
      <c r="AG41" s="147" t="s">
        <v>126</v>
      </c>
      <c r="AH41" s="147">
        <v>0</v>
      </c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1" x14ac:dyDescent="0.2">
      <c r="A42" s="171">
        <v>5</v>
      </c>
      <c r="B42" s="172" t="s">
        <v>166</v>
      </c>
      <c r="C42" s="185" t="s">
        <v>167</v>
      </c>
      <c r="D42" s="173" t="s">
        <v>139</v>
      </c>
      <c r="E42" s="174">
        <v>489.12</v>
      </c>
      <c r="F42" s="175"/>
      <c r="G42" s="176">
        <f>ROUND(E42*F42,2)</f>
        <v>0</v>
      </c>
      <c r="H42" s="159"/>
      <c r="I42" s="158">
        <f>ROUND(E42*H42,2)</f>
        <v>0</v>
      </c>
      <c r="J42" s="159"/>
      <c r="K42" s="158">
        <f>ROUND(E42*J42,2)</f>
        <v>0</v>
      </c>
      <c r="L42" s="158">
        <v>21</v>
      </c>
      <c r="M42" s="158">
        <f>G42*(1+L42/100)</f>
        <v>0</v>
      </c>
      <c r="N42" s="157">
        <v>8.6E-3</v>
      </c>
      <c r="O42" s="157">
        <f>ROUND(E42*N42,2)</f>
        <v>4.21</v>
      </c>
      <c r="P42" s="157">
        <v>0</v>
      </c>
      <c r="Q42" s="157">
        <f>ROUND(E42*P42,2)</f>
        <v>0</v>
      </c>
      <c r="R42" s="158"/>
      <c r="S42" s="158" t="s">
        <v>122</v>
      </c>
      <c r="T42" s="158" t="s">
        <v>122</v>
      </c>
      <c r="U42" s="158">
        <v>0.53</v>
      </c>
      <c r="V42" s="158">
        <f>ROUND(E42*U42,2)</f>
        <v>259.23</v>
      </c>
      <c r="W42" s="158"/>
      <c r="X42" s="158" t="s">
        <v>123</v>
      </c>
      <c r="Y42" s="158" t="s">
        <v>124</v>
      </c>
      <c r="Z42" s="147"/>
      <c r="AA42" s="147"/>
      <c r="AB42" s="147"/>
      <c r="AC42" s="147"/>
      <c r="AD42" s="147"/>
      <c r="AE42" s="147"/>
      <c r="AF42" s="147"/>
      <c r="AG42" s="147" t="s">
        <v>125</v>
      </c>
      <c r="AH42" s="147"/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outlineLevel="2" x14ac:dyDescent="0.2">
      <c r="A43" s="154"/>
      <c r="B43" s="155"/>
      <c r="C43" s="186" t="s">
        <v>168</v>
      </c>
      <c r="D43" s="160"/>
      <c r="E43" s="161">
        <v>25.41</v>
      </c>
      <c r="F43" s="158"/>
      <c r="G43" s="158"/>
      <c r="H43" s="158"/>
      <c r="I43" s="158"/>
      <c r="J43" s="158"/>
      <c r="K43" s="158"/>
      <c r="L43" s="158"/>
      <c r="M43" s="158"/>
      <c r="N43" s="157"/>
      <c r="O43" s="157"/>
      <c r="P43" s="157"/>
      <c r="Q43" s="157"/>
      <c r="R43" s="158"/>
      <c r="S43" s="158"/>
      <c r="T43" s="158"/>
      <c r="U43" s="158"/>
      <c r="V43" s="158"/>
      <c r="W43" s="158"/>
      <c r="X43" s="158"/>
      <c r="Y43" s="158"/>
      <c r="Z43" s="147"/>
      <c r="AA43" s="147"/>
      <c r="AB43" s="147"/>
      <c r="AC43" s="147"/>
      <c r="AD43" s="147"/>
      <c r="AE43" s="147"/>
      <c r="AF43" s="147"/>
      <c r="AG43" s="147" t="s">
        <v>126</v>
      </c>
      <c r="AH43" s="147">
        <v>0</v>
      </c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outlineLevel="3" x14ac:dyDescent="0.2">
      <c r="A44" s="154"/>
      <c r="B44" s="155"/>
      <c r="C44" s="186" t="s">
        <v>169</v>
      </c>
      <c r="D44" s="160"/>
      <c r="E44" s="161">
        <v>27.75</v>
      </c>
      <c r="F44" s="158"/>
      <c r="G44" s="158"/>
      <c r="H44" s="158"/>
      <c r="I44" s="158"/>
      <c r="J44" s="158"/>
      <c r="K44" s="158"/>
      <c r="L44" s="158"/>
      <c r="M44" s="158"/>
      <c r="N44" s="157"/>
      <c r="O44" s="157"/>
      <c r="P44" s="157"/>
      <c r="Q44" s="157"/>
      <c r="R44" s="158"/>
      <c r="S44" s="158"/>
      <c r="T44" s="158"/>
      <c r="U44" s="158"/>
      <c r="V44" s="158"/>
      <c r="W44" s="158"/>
      <c r="X44" s="158"/>
      <c r="Y44" s="158"/>
      <c r="Z44" s="147"/>
      <c r="AA44" s="147"/>
      <c r="AB44" s="147"/>
      <c r="AC44" s="147"/>
      <c r="AD44" s="147"/>
      <c r="AE44" s="147"/>
      <c r="AF44" s="147"/>
      <c r="AG44" s="147" t="s">
        <v>126</v>
      </c>
      <c r="AH44" s="147">
        <v>0</v>
      </c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3" x14ac:dyDescent="0.2">
      <c r="A45" s="154"/>
      <c r="B45" s="155"/>
      <c r="C45" s="186" t="s">
        <v>170</v>
      </c>
      <c r="D45" s="160"/>
      <c r="E45" s="161">
        <v>22.05</v>
      </c>
      <c r="F45" s="158"/>
      <c r="G45" s="158"/>
      <c r="H45" s="158"/>
      <c r="I45" s="158"/>
      <c r="J45" s="158"/>
      <c r="K45" s="158"/>
      <c r="L45" s="158"/>
      <c r="M45" s="158"/>
      <c r="N45" s="157"/>
      <c r="O45" s="157"/>
      <c r="P45" s="157"/>
      <c r="Q45" s="157"/>
      <c r="R45" s="158"/>
      <c r="S45" s="158"/>
      <c r="T45" s="158"/>
      <c r="U45" s="158"/>
      <c r="V45" s="158"/>
      <c r="W45" s="158"/>
      <c r="X45" s="158"/>
      <c r="Y45" s="158"/>
      <c r="Z45" s="147"/>
      <c r="AA45" s="147"/>
      <c r="AB45" s="147"/>
      <c r="AC45" s="147"/>
      <c r="AD45" s="147"/>
      <c r="AE45" s="147"/>
      <c r="AF45" s="147"/>
      <c r="AG45" s="147" t="s">
        <v>126</v>
      </c>
      <c r="AH45" s="147">
        <v>0</v>
      </c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3" x14ac:dyDescent="0.2">
      <c r="A46" s="154"/>
      <c r="B46" s="155"/>
      <c r="C46" s="186" t="s">
        <v>171</v>
      </c>
      <c r="D46" s="160"/>
      <c r="E46" s="161">
        <v>14.73</v>
      </c>
      <c r="F46" s="158"/>
      <c r="G46" s="158"/>
      <c r="H46" s="158"/>
      <c r="I46" s="158"/>
      <c r="J46" s="158"/>
      <c r="K46" s="158"/>
      <c r="L46" s="158"/>
      <c r="M46" s="158"/>
      <c r="N46" s="157"/>
      <c r="O46" s="157"/>
      <c r="P46" s="157"/>
      <c r="Q46" s="157"/>
      <c r="R46" s="158"/>
      <c r="S46" s="158"/>
      <c r="T46" s="158"/>
      <c r="U46" s="158"/>
      <c r="V46" s="158"/>
      <c r="W46" s="158"/>
      <c r="X46" s="158"/>
      <c r="Y46" s="158"/>
      <c r="Z46" s="147"/>
      <c r="AA46" s="147"/>
      <c r="AB46" s="147"/>
      <c r="AC46" s="147"/>
      <c r="AD46" s="147"/>
      <c r="AE46" s="147"/>
      <c r="AF46" s="147"/>
      <c r="AG46" s="147" t="s">
        <v>126</v>
      </c>
      <c r="AH46" s="147">
        <v>0</v>
      </c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outlineLevel="3" x14ac:dyDescent="0.2">
      <c r="A47" s="154"/>
      <c r="B47" s="155"/>
      <c r="C47" s="186" t="s">
        <v>172</v>
      </c>
      <c r="D47" s="160"/>
      <c r="E47" s="161">
        <v>89.18</v>
      </c>
      <c r="F47" s="158"/>
      <c r="G47" s="158"/>
      <c r="H47" s="158"/>
      <c r="I47" s="158"/>
      <c r="J47" s="158"/>
      <c r="K47" s="158"/>
      <c r="L47" s="158"/>
      <c r="M47" s="158"/>
      <c r="N47" s="157"/>
      <c r="O47" s="157"/>
      <c r="P47" s="157"/>
      <c r="Q47" s="157"/>
      <c r="R47" s="158"/>
      <c r="S47" s="158"/>
      <c r="T47" s="158"/>
      <c r="U47" s="158"/>
      <c r="V47" s="158"/>
      <c r="W47" s="158"/>
      <c r="X47" s="158"/>
      <c r="Y47" s="158"/>
      <c r="Z47" s="147"/>
      <c r="AA47" s="147"/>
      <c r="AB47" s="147"/>
      <c r="AC47" s="147"/>
      <c r="AD47" s="147"/>
      <c r="AE47" s="147"/>
      <c r="AF47" s="147"/>
      <c r="AG47" s="147" t="s">
        <v>126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3" x14ac:dyDescent="0.2">
      <c r="A48" s="154"/>
      <c r="B48" s="155"/>
      <c r="C48" s="186" t="s">
        <v>173</v>
      </c>
      <c r="D48" s="160"/>
      <c r="E48" s="161">
        <v>142.06</v>
      </c>
      <c r="F48" s="158"/>
      <c r="G48" s="158"/>
      <c r="H48" s="158"/>
      <c r="I48" s="158"/>
      <c r="J48" s="158"/>
      <c r="K48" s="158"/>
      <c r="L48" s="158"/>
      <c r="M48" s="158"/>
      <c r="N48" s="157"/>
      <c r="O48" s="157"/>
      <c r="P48" s="157"/>
      <c r="Q48" s="157"/>
      <c r="R48" s="158"/>
      <c r="S48" s="158"/>
      <c r="T48" s="158"/>
      <c r="U48" s="158"/>
      <c r="V48" s="158"/>
      <c r="W48" s="158"/>
      <c r="X48" s="158"/>
      <c r="Y48" s="158"/>
      <c r="Z48" s="147"/>
      <c r="AA48" s="147"/>
      <c r="AB48" s="147"/>
      <c r="AC48" s="147"/>
      <c r="AD48" s="147"/>
      <c r="AE48" s="147"/>
      <c r="AF48" s="147"/>
      <c r="AG48" s="147" t="s">
        <v>126</v>
      </c>
      <c r="AH48" s="147">
        <v>0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outlineLevel="3" x14ac:dyDescent="0.2">
      <c r="A49" s="154"/>
      <c r="B49" s="155"/>
      <c r="C49" s="186" t="s">
        <v>174</v>
      </c>
      <c r="D49" s="160"/>
      <c r="E49" s="161">
        <v>22.88</v>
      </c>
      <c r="F49" s="158"/>
      <c r="G49" s="158"/>
      <c r="H49" s="158"/>
      <c r="I49" s="158"/>
      <c r="J49" s="158"/>
      <c r="K49" s="158"/>
      <c r="L49" s="158"/>
      <c r="M49" s="158"/>
      <c r="N49" s="157"/>
      <c r="O49" s="157"/>
      <c r="P49" s="157"/>
      <c r="Q49" s="157"/>
      <c r="R49" s="158"/>
      <c r="S49" s="158"/>
      <c r="T49" s="158"/>
      <c r="U49" s="158"/>
      <c r="V49" s="158"/>
      <c r="W49" s="158"/>
      <c r="X49" s="158"/>
      <c r="Y49" s="158"/>
      <c r="Z49" s="147"/>
      <c r="AA49" s="147"/>
      <c r="AB49" s="147"/>
      <c r="AC49" s="147"/>
      <c r="AD49" s="147"/>
      <c r="AE49" s="147"/>
      <c r="AF49" s="147"/>
      <c r="AG49" s="147" t="s">
        <v>126</v>
      </c>
      <c r="AH49" s="147">
        <v>0</v>
      </c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outlineLevel="3" x14ac:dyDescent="0.2">
      <c r="A50" s="154"/>
      <c r="B50" s="155"/>
      <c r="C50" s="186" t="s">
        <v>175</v>
      </c>
      <c r="D50" s="160"/>
      <c r="E50" s="161">
        <v>74.75</v>
      </c>
      <c r="F50" s="158"/>
      <c r="G50" s="158"/>
      <c r="H50" s="158"/>
      <c r="I50" s="158"/>
      <c r="J50" s="158"/>
      <c r="K50" s="158"/>
      <c r="L50" s="158"/>
      <c r="M50" s="158"/>
      <c r="N50" s="157"/>
      <c r="O50" s="157"/>
      <c r="P50" s="157"/>
      <c r="Q50" s="157"/>
      <c r="R50" s="158"/>
      <c r="S50" s="158"/>
      <c r="T50" s="158"/>
      <c r="U50" s="158"/>
      <c r="V50" s="158"/>
      <c r="W50" s="158"/>
      <c r="X50" s="158"/>
      <c r="Y50" s="158"/>
      <c r="Z50" s="147"/>
      <c r="AA50" s="147"/>
      <c r="AB50" s="147"/>
      <c r="AC50" s="147"/>
      <c r="AD50" s="147"/>
      <c r="AE50" s="147"/>
      <c r="AF50" s="147"/>
      <c r="AG50" s="147" t="s">
        <v>126</v>
      </c>
      <c r="AH50" s="147">
        <v>0</v>
      </c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3" x14ac:dyDescent="0.2">
      <c r="A51" s="154"/>
      <c r="B51" s="155"/>
      <c r="C51" s="186" t="s">
        <v>176</v>
      </c>
      <c r="D51" s="160"/>
      <c r="E51" s="161">
        <v>70.31</v>
      </c>
      <c r="F51" s="158"/>
      <c r="G51" s="158"/>
      <c r="H51" s="158"/>
      <c r="I51" s="158"/>
      <c r="J51" s="158"/>
      <c r="K51" s="158"/>
      <c r="L51" s="158"/>
      <c r="M51" s="158"/>
      <c r="N51" s="157"/>
      <c r="O51" s="157"/>
      <c r="P51" s="157"/>
      <c r="Q51" s="157"/>
      <c r="R51" s="158"/>
      <c r="S51" s="158"/>
      <c r="T51" s="158"/>
      <c r="U51" s="158"/>
      <c r="V51" s="158"/>
      <c r="W51" s="158"/>
      <c r="X51" s="158"/>
      <c r="Y51" s="158"/>
      <c r="Z51" s="147"/>
      <c r="AA51" s="147"/>
      <c r="AB51" s="147"/>
      <c r="AC51" s="147"/>
      <c r="AD51" s="147"/>
      <c r="AE51" s="147"/>
      <c r="AF51" s="147"/>
      <c r="AG51" s="147" t="s">
        <v>126</v>
      </c>
      <c r="AH51" s="147">
        <v>0</v>
      </c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1" x14ac:dyDescent="0.2">
      <c r="A52" s="171">
        <v>6</v>
      </c>
      <c r="B52" s="172" t="s">
        <v>177</v>
      </c>
      <c r="C52" s="185" t="s">
        <v>178</v>
      </c>
      <c r="D52" s="173" t="s">
        <v>139</v>
      </c>
      <c r="E52" s="174">
        <v>189.33</v>
      </c>
      <c r="F52" s="175"/>
      <c r="G52" s="176">
        <f>ROUND(E52*F52,2)</f>
        <v>0</v>
      </c>
      <c r="H52" s="159"/>
      <c r="I52" s="158">
        <f>ROUND(E52*H52,2)</f>
        <v>0</v>
      </c>
      <c r="J52" s="159"/>
      <c r="K52" s="158">
        <f>ROUND(E52*J52,2)</f>
        <v>0</v>
      </c>
      <c r="L52" s="158">
        <v>21</v>
      </c>
      <c r="M52" s="158">
        <f>G52*(1+L52/100)</f>
        <v>0</v>
      </c>
      <c r="N52" s="157">
        <v>9.5399999999999999E-3</v>
      </c>
      <c r="O52" s="157">
        <f>ROUND(E52*N52,2)</f>
        <v>1.81</v>
      </c>
      <c r="P52" s="157">
        <v>0</v>
      </c>
      <c r="Q52" s="157">
        <f>ROUND(E52*P52,2)</f>
        <v>0</v>
      </c>
      <c r="R52" s="158"/>
      <c r="S52" s="158" t="s">
        <v>122</v>
      </c>
      <c r="T52" s="158" t="s">
        <v>122</v>
      </c>
      <c r="U52" s="158">
        <v>0.65</v>
      </c>
      <c r="V52" s="158">
        <f>ROUND(E52*U52,2)</f>
        <v>123.06</v>
      </c>
      <c r="W52" s="158"/>
      <c r="X52" s="158" t="s">
        <v>123</v>
      </c>
      <c r="Y52" s="158" t="s">
        <v>124</v>
      </c>
      <c r="Z52" s="147"/>
      <c r="AA52" s="147"/>
      <c r="AB52" s="147"/>
      <c r="AC52" s="147"/>
      <c r="AD52" s="147"/>
      <c r="AE52" s="147"/>
      <c r="AF52" s="147"/>
      <c r="AG52" s="147" t="s">
        <v>125</v>
      </c>
      <c r="AH52" s="147"/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2" x14ac:dyDescent="0.2">
      <c r="A53" s="154"/>
      <c r="B53" s="155"/>
      <c r="C53" s="186" t="s">
        <v>179</v>
      </c>
      <c r="D53" s="160"/>
      <c r="E53" s="161">
        <v>7.52</v>
      </c>
      <c r="F53" s="158"/>
      <c r="G53" s="158"/>
      <c r="H53" s="158"/>
      <c r="I53" s="158"/>
      <c r="J53" s="158"/>
      <c r="K53" s="158"/>
      <c r="L53" s="158"/>
      <c r="M53" s="158"/>
      <c r="N53" s="157"/>
      <c r="O53" s="157"/>
      <c r="P53" s="157"/>
      <c r="Q53" s="157"/>
      <c r="R53" s="158"/>
      <c r="S53" s="158"/>
      <c r="T53" s="158"/>
      <c r="U53" s="158"/>
      <c r="V53" s="158"/>
      <c r="W53" s="158"/>
      <c r="X53" s="158"/>
      <c r="Y53" s="158"/>
      <c r="Z53" s="147"/>
      <c r="AA53" s="147"/>
      <c r="AB53" s="147"/>
      <c r="AC53" s="147"/>
      <c r="AD53" s="147"/>
      <c r="AE53" s="147"/>
      <c r="AF53" s="147"/>
      <c r="AG53" s="147" t="s">
        <v>126</v>
      </c>
      <c r="AH53" s="147">
        <v>0</v>
      </c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3" x14ac:dyDescent="0.2">
      <c r="A54" s="154"/>
      <c r="B54" s="155"/>
      <c r="C54" s="186" t="s">
        <v>180</v>
      </c>
      <c r="D54" s="160"/>
      <c r="E54" s="161">
        <v>31.31</v>
      </c>
      <c r="F54" s="158"/>
      <c r="G54" s="158"/>
      <c r="H54" s="158"/>
      <c r="I54" s="158"/>
      <c r="J54" s="158"/>
      <c r="K54" s="158"/>
      <c r="L54" s="158"/>
      <c r="M54" s="158"/>
      <c r="N54" s="157"/>
      <c r="O54" s="157"/>
      <c r="P54" s="157"/>
      <c r="Q54" s="157"/>
      <c r="R54" s="158"/>
      <c r="S54" s="158"/>
      <c r="T54" s="158"/>
      <c r="U54" s="158"/>
      <c r="V54" s="158"/>
      <c r="W54" s="158"/>
      <c r="X54" s="158"/>
      <c r="Y54" s="158"/>
      <c r="Z54" s="147"/>
      <c r="AA54" s="147"/>
      <c r="AB54" s="147"/>
      <c r="AC54" s="147"/>
      <c r="AD54" s="147"/>
      <c r="AE54" s="147"/>
      <c r="AF54" s="147"/>
      <c r="AG54" s="147" t="s">
        <v>126</v>
      </c>
      <c r="AH54" s="147">
        <v>0</v>
      </c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3" x14ac:dyDescent="0.2">
      <c r="A55" s="154"/>
      <c r="B55" s="155"/>
      <c r="C55" s="186" t="s">
        <v>181</v>
      </c>
      <c r="D55" s="160"/>
      <c r="E55" s="161">
        <v>122.54</v>
      </c>
      <c r="F55" s="158"/>
      <c r="G55" s="158"/>
      <c r="H55" s="158"/>
      <c r="I55" s="158"/>
      <c r="J55" s="158"/>
      <c r="K55" s="158"/>
      <c r="L55" s="158"/>
      <c r="M55" s="158"/>
      <c r="N55" s="157"/>
      <c r="O55" s="157"/>
      <c r="P55" s="157"/>
      <c r="Q55" s="157"/>
      <c r="R55" s="158"/>
      <c r="S55" s="158"/>
      <c r="T55" s="158"/>
      <c r="U55" s="158"/>
      <c r="V55" s="158"/>
      <c r="W55" s="158"/>
      <c r="X55" s="158"/>
      <c r="Y55" s="158"/>
      <c r="Z55" s="147"/>
      <c r="AA55" s="147"/>
      <c r="AB55" s="147"/>
      <c r="AC55" s="147"/>
      <c r="AD55" s="147"/>
      <c r="AE55" s="147"/>
      <c r="AF55" s="147"/>
      <c r="AG55" s="147" t="s">
        <v>126</v>
      </c>
      <c r="AH55" s="147">
        <v>0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outlineLevel="3" x14ac:dyDescent="0.2">
      <c r="A56" s="154"/>
      <c r="B56" s="155"/>
      <c r="C56" s="186" t="s">
        <v>182</v>
      </c>
      <c r="D56" s="160"/>
      <c r="E56" s="161">
        <v>27.96</v>
      </c>
      <c r="F56" s="158"/>
      <c r="G56" s="158"/>
      <c r="H56" s="158"/>
      <c r="I56" s="158"/>
      <c r="J56" s="158"/>
      <c r="K56" s="158"/>
      <c r="L56" s="158"/>
      <c r="M56" s="158"/>
      <c r="N56" s="157"/>
      <c r="O56" s="157"/>
      <c r="P56" s="157"/>
      <c r="Q56" s="157"/>
      <c r="R56" s="158"/>
      <c r="S56" s="158"/>
      <c r="T56" s="158"/>
      <c r="U56" s="158"/>
      <c r="V56" s="158"/>
      <c r="W56" s="158"/>
      <c r="X56" s="158"/>
      <c r="Y56" s="158"/>
      <c r="Z56" s="147"/>
      <c r="AA56" s="147"/>
      <c r="AB56" s="147"/>
      <c r="AC56" s="147"/>
      <c r="AD56" s="147"/>
      <c r="AE56" s="147"/>
      <c r="AF56" s="147"/>
      <c r="AG56" s="147" t="s">
        <v>126</v>
      </c>
      <c r="AH56" s="147">
        <v>0</v>
      </c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ht="22.5" outlineLevel="1" x14ac:dyDescent="0.2">
      <c r="A57" s="171">
        <v>7</v>
      </c>
      <c r="B57" s="172" t="s">
        <v>183</v>
      </c>
      <c r="C57" s="185" t="s">
        <v>184</v>
      </c>
      <c r="D57" s="173" t="s">
        <v>139</v>
      </c>
      <c r="E57" s="174">
        <v>7.02</v>
      </c>
      <c r="F57" s="175"/>
      <c r="G57" s="176">
        <f>ROUND(E57*F57,2)</f>
        <v>0</v>
      </c>
      <c r="H57" s="159"/>
      <c r="I57" s="158">
        <f>ROUND(E57*H57,2)</f>
        <v>0</v>
      </c>
      <c r="J57" s="159"/>
      <c r="K57" s="158">
        <f>ROUND(E57*J57,2)</f>
        <v>0</v>
      </c>
      <c r="L57" s="158">
        <v>21</v>
      </c>
      <c r="M57" s="158">
        <f>G57*(1+L57/100)</f>
        <v>0</v>
      </c>
      <c r="N57" s="157">
        <v>1.24E-2</v>
      </c>
      <c r="O57" s="157">
        <f>ROUND(E57*N57,2)</f>
        <v>0.09</v>
      </c>
      <c r="P57" s="157">
        <v>0</v>
      </c>
      <c r="Q57" s="157">
        <f>ROUND(E57*P57,2)</f>
        <v>0</v>
      </c>
      <c r="R57" s="158"/>
      <c r="S57" s="158" t="s">
        <v>122</v>
      </c>
      <c r="T57" s="158" t="s">
        <v>122</v>
      </c>
      <c r="U57" s="158">
        <v>0.9</v>
      </c>
      <c r="V57" s="158">
        <f>ROUND(E57*U57,2)</f>
        <v>6.32</v>
      </c>
      <c r="W57" s="158"/>
      <c r="X57" s="158" t="s">
        <v>123</v>
      </c>
      <c r="Y57" s="158" t="s">
        <v>124</v>
      </c>
      <c r="Z57" s="147"/>
      <c r="AA57" s="147"/>
      <c r="AB57" s="147"/>
      <c r="AC57" s="147"/>
      <c r="AD57" s="147"/>
      <c r="AE57" s="147"/>
      <c r="AF57" s="147"/>
      <c r="AG57" s="147" t="s">
        <v>125</v>
      </c>
      <c r="AH57" s="147"/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2" x14ac:dyDescent="0.2">
      <c r="A58" s="154"/>
      <c r="B58" s="155"/>
      <c r="C58" s="186" t="s">
        <v>185</v>
      </c>
      <c r="D58" s="160"/>
      <c r="E58" s="161">
        <v>1.575</v>
      </c>
      <c r="F58" s="158"/>
      <c r="G58" s="158"/>
      <c r="H58" s="158"/>
      <c r="I58" s="158"/>
      <c r="J58" s="158"/>
      <c r="K58" s="158"/>
      <c r="L58" s="158"/>
      <c r="M58" s="158"/>
      <c r="N58" s="157"/>
      <c r="O58" s="157"/>
      <c r="P58" s="157"/>
      <c r="Q58" s="157"/>
      <c r="R58" s="158"/>
      <c r="S58" s="158"/>
      <c r="T58" s="158"/>
      <c r="U58" s="158"/>
      <c r="V58" s="158"/>
      <c r="W58" s="158"/>
      <c r="X58" s="158"/>
      <c r="Y58" s="158"/>
      <c r="Z58" s="147"/>
      <c r="AA58" s="147"/>
      <c r="AB58" s="147"/>
      <c r="AC58" s="147"/>
      <c r="AD58" s="147"/>
      <c r="AE58" s="147"/>
      <c r="AF58" s="147"/>
      <c r="AG58" s="147" t="s">
        <v>126</v>
      </c>
      <c r="AH58" s="147">
        <v>0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ht="22.5" outlineLevel="3" x14ac:dyDescent="0.2">
      <c r="A59" s="154"/>
      <c r="B59" s="155"/>
      <c r="C59" s="186" t="s">
        <v>186</v>
      </c>
      <c r="D59" s="160"/>
      <c r="E59" s="161">
        <v>0.64500000000000002</v>
      </c>
      <c r="F59" s="158"/>
      <c r="G59" s="158"/>
      <c r="H59" s="158"/>
      <c r="I59" s="158"/>
      <c r="J59" s="158"/>
      <c r="K59" s="158"/>
      <c r="L59" s="158"/>
      <c r="M59" s="158"/>
      <c r="N59" s="157"/>
      <c r="O59" s="157"/>
      <c r="P59" s="157"/>
      <c r="Q59" s="157"/>
      <c r="R59" s="158"/>
      <c r="S59" s="158"/>
      <c r="T59" s="158"/>
      <c r="U59" s="158"/>
      <c r="V59" s="158"/>
      <c r="W59" s="158"/>
      <c r="X59" s="158"/>
      <c r="Y59" s="158"/>
      <c r="Z59" s="147"/>
      <c r="AA59" s="147"/>
      <c r="AB59" s="147"/>
      <c r="AC59" s="147"/>
      <c r="AD59" s="147"/>
      <c r="AE59" s="147"/>
      <c r="AF59" s="147"/>
      <c r="AG59" s="147" t="s">
        <v>126</v>
      </c>
      <c r="AH59" s="147">
        <v>0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ht="22.5" outlineLevel="3" x14ac:dyDescent="0.2">
      <c r="A60" s="154"/>
      <c r="B60" s="155"/>
      <c r="C60" s="186" t="s">
        <v>187</v>
      </c>
      <c r="D60" s="160"/>
      <c r="E60" s="161">
        <v>2.74</v>
      </c>
      <c r="F60" s="158"/>
      <c r="G60" s="158"/>
      <c r="H60" s="158"/>
      <c r="I60" s="158"/>
      <c r="J60" s="158"/>
      <c r="K60" s="158"/>
      <c r="L60" s="158"/>
      <c r="M60" s="158"/>
      <c r="N60" s="157"/>
      <c r="O60" s="157"/>
      <c r="P60" s="157"/>
      <c r="Q60" s="157"/>
      <c r="R60" s="158"/>
      <c r="S60" s="158"/>
      <c r="T60" s="158"/>
      <c r="U60" s="158"/>
      <c r="V60" s="158"/>
      <c r="W60" s="158"/>
      <c r="X60" s="158"/>
      <c r="Y60" s="158"/>
      <c r="Z60" s="147"/>
      <c r="AA60" s="147"/>
      <c r="AB60" s="147"/>
      <c r="AC60" s="147"/>
      <c r="AD60" s="147"/>
      <c r="AE60" s="147"/>
      <c r="AF60" s="147"/>
      <c r="AG60" s="147" t="s">
        <v>126</v>
      </c>
      <c r="AH60" s="147">
        <v>0</v>
      </c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3" x14ac:dyDescent="0.2">
      <c r="A61" s="154"/>
      <c r="B61" s="155"/>
      <c r="C61" s="186" t="s">
        <v>188</v>
      </c>
      <c r="D61" s="160"/>
      <c r="E61" s="161">
        <v>2.06</v>
      </c>
      <c r="F61" s="158"/>
      <c r="G61" s="158"/>
      <c r="H61" s="158"/>
      <c r="I61" s="158"/>
      <c r="J61" s="158"/>
      <c r="K61" s="158"/>
      <c r="L61" s="158"/>
      <c r="M61" s="158"/>
      <c r="N61" s="157"/>
      <c r="O61" s="157"/>
      <c r="P61" s="157"/>
      <c r="Q61" s="157"/>
      <c r="R61" s="158"/>
      <c r="S61" s="158"/>
      <c r="T61" s="158"/>
      <c r="U61" s="158"/>
      <c r="V61" s="158"/>
      <c r="W61" s="158"/>
      <c r="X61" s="158"/>
      <c r="Y61" s="158"/>
      <c r="Z61" s="147"/>
      <c r="AA61" s="147"/>
      <c r="AB61" s="147"/>
      <c r="AC61" s="147"/>
      <c r="AD61" s="147"/>
      <c r="AE61" s="147"/>
      <c r="AF61" s="147"/>
      <c r="AG61" s="147" t="s">
        <v>126</v>
      </c>
      <c r="AH61" s="147">
        <v>0</v>
      </c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1" x14ac:dyDescent="0.2">
      <c r="A62" s="171">
        <v>8</v>
      </c>
      <c r="B62" s="172" t="s">
        <v>189</v>
      </c>
      <c r="C62" s="185" t="s">
        <v>190</v>
      </c>
      <c r="D62" s="173" t="s">
        <v>139</v>
      </c>
      <c r="E62" s="174">
        <v>1.28</v>
      </c>
      <c r="F62" s="175"/>
      <c r="G62" s="176">
        <f>ROUND(E62*F62,2)</f>
        <v>0</v>
      </c>
      <c r="H62" s="159"/>
      <c r="I62" s="158">
        <f>ROUND(E62*H62,2)</f>
        <v>0</v>
      </c>
      <c r="J62" s="159"/>
      <c r="K62" s="158">
        <f>ROUND(E62*J62,2)</f>
        <v>0</v>
      </c>
      <c r="L62" s="158">
        <v>21</v>
      </c>
      <c r="M62" s="158">
        <f>G62*(1+L62/100)</f>
        <v>0</v>
      </c>
      <c r="N62" s="157">
        <v>0</v>
      </c>
      <c r="O62" s="157">
        <f>ROUND(E62*N62,2)</f>
        <v>0</v>
      </c>
      <c r="P62" s="157">
        <v>0</v>
      </c>
      <c r="Q62" s="157">
        <f>ROUND(E62*P62,2)</f>
        <v>0</v>
      </c>
      <c r="R62" s="158"/>
      <c r="S62" s="158" t="s">
        <v>122</v>
      </c>
      <c r="T62" s="158" t="s">
        <v>122</v>
      </c>
      <c r="U62" s="158">
        <v>0.57999999999999996</v>
      </c>
      <c r="V62" s="158">
        <f>ROUND(E62*U62,2)</f>
        <v>0.74</v>
      </c>
      <c r="W62" s="158"/>
      <c r="X62" s="158" t="s">
        <v>123</v>
      </c>
      <c r="Y62" s="158" t="s">
        <v>124</v>
      </c>
      <c r="Z62" s="147"/>
      <c r="AA62" s="147"/>
      <c r="AB62" s="147"/>
      <c r="AC62" s="147"/>
      <c r="AD62" s="147"/>
      <c r="AE62" s="147"/>
      <c r="AF62" s="147"/>
      <c r="AG62" s="147" t="s">
        <v>125</v>
      </c>
      <c r="AH62" s="147"/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2" x14ac:dyDescent="0.2">
      <c r="A63" s="154"/>
      <c r="B63" s="155"/>
      <c r="C63" s="186" t="s">
        <v>148</v>
      </c>
      <c r="D63" s="160"/>
      <c r="E63" s="161">
        <v>1.28</v>
      </c>
      <c r="F63" s="158"/>
      <c r="G63" s="158"/>
      <c r="H63" s="158"/>
      <c r="I63" s="158"/>
      <c r="J63" s="158"/>
      <c r="K63" s="158"/>
      <c r="L63" s="158"/>
      <c r="M63" s="158"/>
      <c r="N63" s="157"/>
      <c r="O63" s="157"/>
      <c r="P63" s="157"/>
      <c r="Q63" s="157"/>
      <c r="R63" s="158"/>
      <c r="S63" s="158"/>
      <c r="T63" s="158"/>
      <c r="U63" s="158"/>
      <c r="V63" s="158"/>
      <c r="W63" s="158"/>
      <c r="X63" s="158"/>
      <c r="Y63" s="158"/>
      <c r="Z63" s="147"/>
      <c r="AA63" s="147"/>
      <c r="AB63" s="147"/>
      <c r="AC63" s="147"/>
      <c r="AD63" s="147"/>
      <c r="AE63" s="147"/>
      <c r="AF63" s="147"/>
      <c r="AG63" s="147" t="s">
        <v>126</v>
      </c>
      <c r="AH63" s="147">
        <v>0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1" x14ac:dyDescent="0.2">
      <c r="A64" s="171">
        <v>9</v>
      </c>
      <c r="B64" s="172" t="s">
        <v>191</v>
      </c>
      <c r="C64" s="185" t="s">
        <v>192</v>
      </c>
      <c r="D64" s="173" t="s">
        <v>139</v>
      </c>
      <c r="E64" s="174">
        <v>8</v>
      </c>
      <c r="F64" s="175"/>
      <c r="G64" s="176">
        <f>ROUND(E64*F64,2)</f>
        <v>0</v>
      </c>
      <c r="H64" s="159"/>
      <c r="I64" s="158">
        <f>ROUND(E64*H64,2)</f>
        <v>0</v>
      </c>
      <c r="J64" s="159"/>
      <c r="K64" s="158">
        <f>ROUND(E64*J64,2)</f>
        <v>0</v>
      </c>
      <c r="L64" s="158">
        <v>21</v>
      </c>
      <c r="M64" s="158">
        <f>G64*(1+L64/100)</f>
        <v>0</v>
      </c>
      <c r="N64" s="157">
        <v>0</v>
      </c>
      <c r="O64" s="157">
        <f>ROUND(E64*N64,2)</f>
        <v>0</v>
      </c>
      <c r="P64" s="157">
        <v>0</v>
      </c>
      <c r="Q64" s="157">
        <f>ROUND(E64*P64,2)</f>
        <v>0</v>
      </c>
      <c r="R64" s="158"/>
      <c r="S64" s="158" t="s">
        <v>122</v>
      </c>
      <c r="T64" s="158" t="s">
        <v>122</v>
      </c>
      <c r="U64" s="158">
        <v>0.43</v>
      </c>
      <c r="V64" s="158">
        <f>ROUND(E64*U64,2)</f>
        <v>3.44</v>
      </c>
      <c r="W64" s="158"/>
      <c r="X64" s="158" t="s">
        <v>123</v>
      </c>
      <c r="Y64" s="158" t="s">
        <v>124</v>
      </c>
      <c r="Z64" s="147"/>
      <c r="AA64" s="147"/>
      <c r="AB64" s="147"/>
      <c r="AC64" s="147"/>
      <c r="AD64" s="147"/>
      <c r="AE64" s="147"/>
      <c r="AF64" s="147"/>
      <c r="AG64" s="147" t="s">
        <v>125</v>
      </c>
      <c r="AH64" s="147"/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2" x14ac:dyDescent="0.2">
      <c r="A65" s="154"/>
      <c r="B65" s="155"/>
      <c r="C65" s="186" t="s">
        <v>149</v>
      </c>
      <c r="D65" s="160"/>
      <c r="E65" s="161">
        <v>3.98</v>
      </c>
      <c r="F65" s="158"/>
      <c r="G65" s="158"/>
      <c r="H65" s="158"/>
      <c r="I65" s="158"/>
      <c r="J65" s="158"/>
      <c r="K65" s="158"/>
      <c r="L65" s="158"/>
      <c r="M65" s="158"/>
      <c r="N65" s="157"/>
      <c r="O65" s="157"/>
      <c r="P65" s="157"/>
      <c r="Q65" s="157"/>
      <c r="R65" s="158"/>
      <c r="S65" s="158"/>
      <c r="T65" s="158"/>
      <c r="U65" s="158"/>
      <c r="V65" s="158"/>
      <c r="W65" s="158"/>
      <c r="X65" s="158"/>
      <c r="Y65" s="158"/>
      <c r="Z65" s="147"/>
      <c r="AA65" s="147"/>
      <c r="AB65" s="147"/>
      <c r="AC65" s="147"/>
      <c r="AD65" s="147"/>
      <c r="AE65" s="147"/>
      <c r="AF65" s="147"/>
      <c r="AG65" s="147" t="s">
        <v>126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3" x14ac:dyDescent="0.2">
      <c r="A66" s="154"/>
      <c r="B66" s="155"/>
      <c r="C66" s="186" t="s">
        <v>150</v>
      </c>
      <c r="D66" s="160"/>
      <c r="E66" s="161">
        <v>4.0199999999999996</v>
      </c>
      <c r="F66" s="158"/>
      <c r="G66" s="158"/>
      <c r="H66" s="158"/>
      <c r="I66" s="158"/>
      <c r="J66" s="158"/>
      <c r="K66" s="158"/>
      <c r="L66" s="158"/>
      <c r="M66" s="158"/>
      <c r="N66" s="157"/>
      <c r="O66" s="157"/>
      <c r="P66" s="157"/>
      <c r="Q66" s="157"/>
      <c r="R66" s="158"/>
      <c r="S66" s="158"/>
      <c r="T66" s="158"/>
      <c r="U66" s="158"/>
      <c r="V66" s="158"/>
      <c r="W66" s="158"/>
      <c r="X66" s="158"/>
      <c r="Y66" s="158"/>
      <c r="Z66" s="147"/>
      <c r="AA66" s="147"/>
      <c r="AB66" s="147"/>
      <c r="AC66" s="147"/>
      <c r="AD66" s="147"/>
      <c r="AE66" s="147"/>
      <c r="AF66" s="147"/>
      <c r="AG66" s="147" t="s">
        <v>126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ht="33.75" outlineLevel="1" x14ac:dyDescent="0.2">
      <c r="A67" s="171">
        <v>10</v>
      </c>
      <c r="B67" s="172" t="s">
        <v>193</v>
      </c>
      <c r="C67" s="185" t="s">
        <v>194</v>
      </c>
      <c r="D67" s="173" t="s">
        <v>195</v>
      </c>
      <c r="E67" s="174">
        <v>45.4</v>
      </c>
      <c r="F67" s="175"/>
      <c r="G67" s="176">
        <f>ROUND(E67*F67,2)</f>
        <v>0</v>
      </c>
      <c r="H67" s="159"/>
      <c r="I67" s="158">
        <f>ROUND(E67*H67,2)</f>
        <v>0</v>
      </c>
      <c r="J67" s="159"/>
      <c r="K67" s="158">
        <f>ROUND(E67*J67,2)</f>
        <v>0</v>
      </c>
      <c r="L67" s="158">
        <v>21</v>
      </c>
      <c r="M67" s="158">
        <f>G67*(1+L67/100)</f>
        <v>0</v>
      </c>
      <c r="N67" s="157">
        <v>7.5000000000000002E-4</v>
      </c>
      <c r="O67" s="157">
        <f>ROUND(E67*N67,2)</f>
        <v>0.03</v>
      </c>
      <c r="P67" s="157">
        <v>0</v>
      </c>
      <c r="Q67" s="157">
        <f>ROUND(E67*P67,2)</f>
        <v>0</v>
      </c>
      <c r="R67" s="158"/>
      <c r="S67" s="158" t="s">
        <v>122</v>
      </c>
      <c r="T67" s="158" t="s">
        <v>122</v>
      </c>
      <c r="U67" s="158">
        <v>0.34</v>
      </c>
      <c r="V67" s="158">
        <f>ROUND(E67*U67,2)</f>
        <v>15.44</v>
      </c>
      <c r="W67" s="158"/>
      <c r="X67" s="158" t="s">
        <v>123</v>
      </c>
      <c r="Y67" s="158" t="s">
        <v>124</v>
      </c>
      <c r="Z67" s="147"/>
      <c r="AA67" s="147"/>
      <c r="AB67" s="147"/>
      <c r="AC67" s="147"/>
      <c r="AD67" s="147"/>
      <c r="AE67" s="147"/>
      <c r="AF67" s="147"/>
      <c r="AG67" s="147" t="s">
        <v>125</v>
      </c>
      <c r="AH67" s="147"/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2" x14ac:dyDescent="0.2">
      <c r="A68" s="154"/>
      <c r="B68" s="155"/>
      <c r="C68" s="186" t="s">
        <v>196</v>
      </c>
      <c r="D68" s="160"/>
      <c r="E68" s="161">
        <v>5.5</v>
      </c>
      <c r="F68" s="158"/>
      <c r="G68" s="158"/>
      <c r="H68" s="158"/>
      <c r="I68" s="158"/>
      <c r="J68" s="158"/>
      <c r="K68" s="158"/>
      <c r="L68" s="158"/>
      <c r="M68" s="158"/>
      <c r="N68" s="157"/>
      <c r="O68" s="157"/>
      <c r="P68" s="157"/>
      <c r="Q68" s="157"/>
      <c r="R68" s="158"/>
      <c r="S68" s="158"/>
      <c r="T68" s="158"/>
      <c r="U68" s="158"/>
      <c r="V68" s="158"/>
      <c r="W68" s="158"/>
      <c r="X68" s="158"/>
      <c r="Y68" s="158"/>
      <c r="Z68" s="147"/>
      <c r="AA68" s="147"/>
      <c r="AB68" s="147"/>
      <c r="AC68" s="147"/>
      <c r="AD68" s="147"/>
      <c r="AE68" s="147"/>
      <c r="AF68" s="147"/>
      <c r="AG68" s="147" t="s">
        <v>126</v>
      </c>
      <c r="AH68" s="147">
        <v>0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outlineLevel="3" x14ac:dyDescent="0.2">
      <c r="A69" s="154"/>
      <c r="B69" s="155"/>
      <c r="C69" s="186" t="s">
        <v>197</v>
      </c>
      <c r="D69" s="160"/>
      <c r="E69" s="161">
        <v>10.3</v>
      </c>
      <c r="F69" s="158"/>
      <c r="G69" s="158"/>
      <c r="H69" s="158"/>
      <c r="I69" s="158"/>
      <c r="J69" s="158"/>
      <c r="K69" s="158"/>
      <c r="L69" s="158"/>
      <c r="M69" s="158"/>
      <c r="N69" s="157"/>
      <c r="O69" s="157"/>
      <c r="P69" s="157"/>
      <c r="Q69" s="157"/>
      <c r="R69" s="158"/>
      <c r="S69" s="158"/>
      <c r="T69" s="158"/>
      <c r="U69" s="158"/>
      <c r="V69" s="158"/>
      <c r="W69" s="158"/>
      <c r="X69" s="158"/>
      <c r="Y69" s="158"/>
      <c r="Z69" s="147"/>
      <c r="AA69" s="147"/>
      <c r="AB69" s="147"/>
      <c r="AC69" s="147"/>
      <c r="AD69" s="147"/>
      <c r="AE69" s="147"/>
      <c r="AF69" s="147"/>
      <c r="AG69" s="147" t="s">
        <v>126</v>
      </c>
      <c r="AH69" s="147">
        <v>0</v>
      </c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3" x14ac:dyDescent="0.2">
      <c r="A70" s="154"/>
      <c r="B70" s="155"/>
      <c r="C70" s="186" t="s">
        <v>198</v>
      </c>
      <c r="D70" s="160"/>
      <c r="E70" s="161">
        <v>9.1</v>
      </c>
      <c r="F70" s="158"/>
      <c r="G70" s="158"/>
      <c r="H70" s="158"/>
      <c r="I70" s="158"/>
      <c r="J70" s="158"/>
      <c r="K70" s="158"/>
      <c r="L70" s="158"/>
      <c r="M70" s="158"/>
      <c r="N70" s="157"/>
      <c r="O70" s="157"/>
      <c r="P70" s="157"/>
      <c r="Q70" s="157"/>
      <c r="R70" s="158"/>
      <c r="S70" s="158"/>
      <c r="T70" s="158"/>
      <c r="U70" s="158"/>
      <c r="V70" s="158"/>
      <c r="W70" s="158"/>
      <c r="X70" s="158"/>
      <c r="Y70" s="158"/>
      <c r="Z70" s="147"/>
      <c r="AA70" s="147"/>
      <c r="AB70" s="147"/>
      <c r="AC70" s="147"/>
      <c r="AD70" s="147"/>
      <c r="AE70" s="147"/>
      <c r="AF70" s="147"/>
      <c r="AG70" s="147" t="s">
        <v>126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3" x14ac:dyDescent="0.2">
      <c r="A71" s="154"/>
      <c r="B71" s="155"/>
      <c r="C71" s="186" t="s">
        <v>199</v>
      </c>
      <c r="D71" s="160"/>
      <c r="E71" s="161">
        <v>20.5</v>
      </c>
      <c r="F71" s="158"/>
      <c r="G71" s="158"/>
      <c r="H71" s="158"/>
      <c r="I71" s="158"/>
      <c r="J71" s="158"/>
      <c r="K71" s="158"/>
      <c r="L71" s="158"/>
      <c r="M71" s="158"/>
      <c r="N71" s="157"/>
      <c r="O71" s="157"/>
      <c r="P71" s="157"/>
      <c r="Q71" s="157"/>
      <c r="R71" s="158"/>
      <c r="S71" s="158"/>
      <c r="T71" s="158"/>
      <c r="U71" s="158"/>
      <c r="V71" s="158"/>
      <c r="W71" s="158"/>
      <c r="X71" s="158"/>
      <c r="Y71" s="158"/>
      <c r="Z71" s="147"/>
      <c r="AA71" s="147"/>
      <c r="AB71" s="147"/>
      <c r="AC71" s="147"/>
      <c r="AD71" s="147"/>
      <c r="AE71" s="147"/>
      <c r="AF71" s="147"/>
      <c r="AG71" s="147" t="s">
        <v>126</v>
      </c>
      <c r="AH71" s="147">
        <v>0</v>
      </c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x14ac:dyDescent="0.2">
      <c r="A72" s="164" t="s">
        <v>119</v>
      </c>
      <c r="B72" s="165" t="s">
        <v>62</v>
      </c>
      <c r="C72" s="184" t="s">
        <v>63</v>
      </c>
      <c r="D72" s="166"/>
      <c r="E72" s="167"/>
      <c r="F72" s="168"/>
      <c r="G72" s="169">
        <f>SUMIF(AG73:AG77,"&lt;&gt;NOR",G73:G77)</f>
        <v>0</v>
      </c>
      <c r="H72" s="163"/>
      <c r="I72" s="163">
        <f>SUM(I73:I77)</f>
        <v>0</v>
      </c>
      <c r="J72" s="163"/>
      <c r="K72" s="163">
        <f>SUM(K73:K77)</f>
        <v>0</v>
      </c>
      <c r="L72" s="163"/>
      <c r="M72" s="163">
        <f>SUM(M73:M77)</f>
        <v>0</v>
      </c>
      <c r="N72" s="162"/>
      <c r="O72" s="162">
        <f>SUM(O73:O77)</f>
        <v>0.05</v>
      </c>
      <c r="P72" s="162"/>
      <c r="Q72" s="162">
        <f>SUM(Q73:Q77)</f>
        <v>0</v>
      </c>
      <c r="R72" s="163"/>
      <c r="S72" s="163"/>
      <c r="T72" s="163"/>
      <c r="U72" s="163"/>
      <c r="V72" s="163">
        <f>SUM(V73:V77)</f>
        <v>2.79</v>
      </c>
      <c r="W72" s="163"/>
      <c r="X72" s="163"/>
      <c r="Y72" s="163"/>
      <c r="AG72" t="s">
        <v>120</v>
      </c>
    </row>
    <row r="73" spans="1:60" ht="22.5" outlineLevel="1" x14ac:dyDescent="0.2">
      <c r="A73" s="171">
        <v>11</v>
      </c>
      <c r="B73" s="172" t="s">
        <v>200</v>
      </c>
      <c r="C73" s="185" t="s">
        <v>201</v>
      </c>
      <c r="D73" s="173" t="s">
        <v>195</v>
      </c>
      <c r="E73" s="174">
        <v>3.5</v>
      </c>
      <c r="F73" s="175"/>
      <c r="G73" s="176">
        <f>ROUND(E73*F73,2)</f>
        <v>0</v>
      </c>
      <c r="H73" s="159"/>
      <c r="I73" s="158">
        <f>ROUND(E73*H73,2)</f>
        <v>0</v>
      </c>
      <c r="J73" s="159"/>
      <c r="K73" s="158">
        <f>ROUND(E73*J73,2)</f>
        <v>0</v>
      </c>
      <c r="L73" s="158">
        <v>21</v>
      </c>
      <c r="M73" s="158">
        <f>G73*(1+L73/100)</f>
        <v>0</v>
      </c>
      <c r="N73" s="157">
        <v>6.1799999999999997E-3</v>
      </c>
      <c r="O73" s="157">
        <f>ROUND(E73*N73,2)</f>
        <v>0.02</v>
      </c>
      <c r="P73" s="157">
        <v>0</v>
      </c>
      <c r="Q73" s="157">
        <f>ROUND(E73*P73,2)</f>
        <v>0</v>
      </c>
      <c r="R73" s="158"/>
      <c r="S73" s="158" t="s">
        <v>122</v>
      </c>
      <c r="T73" s="158" t="s">
        <v>122</v>
      </c>
      <c r="U73" s="158">
        <v>0.253</v>
      </c>
      <c r="V73" s="158">
        <f>ROUND(E73*U73,2)</f>
        <v>0.89</v>
      </c>
      <c r="W73" s="158"/>
      <c r="X73" s="158" t="s">
        <v>123</v>
      </c>
      <c r="Y73" s="158" t="s">
        <v>124</v>
      </c>
      <c r="Z73" s="147"/>
      <c r="AA73" s="147"/>
      <c r="AB73" s="147"/>
      <c r="AC73" s="147"/>
      <c r="AD73" s="147"/>
      <c r="AE73" s="147"/>
      <c r="AF73" s="147"/>
      <c r="AG73" s="147" t="s">
        <v>125</v>
      </c>
      <c r="AH73" s="147"/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2" x14ac:dyDescent="0.2">
      <c r="A74" s="154"/>
      <c r="B74" s="155"/>
      <c r="C74" s="186" t="s">
        <v>202</v>
      </c>
      <c r="D74" s="160"/>
      <c r="E74" s="161">
        <v>3.5</v>
      </c>
      <c r="F74" s="158"/>
      <c r="G74" s="158"/>
      <c r="H74" s="158"/>
      <c r="I74" s="158"/>
      <c r="J74" s="158"/>
      <c r="K74" s="158"/>
      <c r="L74" s="158"/>
      <c r="M74" s="158"/>
      <c r="N74" s="157"/>
      <c r="O74" s="157"/>
      <c r="P74" s="157"/>
      <c r="Q74" s="157"/>
      <c r="R74" s="158"/>
      <c r="S74" s="158"/>
      <c r="T74" s="158"/>
      <c r="U74" s="158"/>
      <c r="V74" s="158"/>
      <c r="W74" s="158"/>
      <c r="X74" s="158"/>
      <c r="Y74" s="158"/>
      <c r="Z74" s="147"/>
      <c r="AA74" s="147"/>
      <c r="AB74" s="147"/>
      <c r="AC74" s="147"/>
      <c r="AD74" s="147"/>
      <c r="AE74" s="147"/>
      <c r="AF74" s="147"/>
      <c r="AG74" s="147" t="s">
        <v>126</v>
      </c>
      <c r="AH74" s="147">
        <v>0</v>
      </c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ht="22.5" outlineLevel="1" x14ac:dyDescent="0.2">
      <c r="A75" s="171">
        <v>12</v>
      </c>
      <c r="B75" s="172" t="s">
        <v>203</v>
      </c>
      <c r="C75" s="185" t="s">
        <v>204</v>
      </c>
      <c r="D75" s="173" t="s">
        <v>195</v>
      </c>
      <c r="E75" s="174">
        <v>10.4</v>
      </c>
      <c r="F75" s="175"/>
      <c r="G75" s="176">
        <f>ROUND(E75*F75,2)</f>
        <v>0</v>
      </c>
      <c r="H75" s="159"/>
      <c r="I75" s="158">
        <f>ROUND(E75*H75,2)</f>
        <v>0</v>
      </c>
      <c r="J75" s="159"/>
      <c r="K75" s="158">
        <f>ROUND(E75*J75,2)</f>
        <v>0</v>
      </c>
      <c r="L75" s="158">
        <v>21</v>
      </c>
      <c r="M75" s="158">
        <f>G75*(1+L75/100)</f>
        <v>0</v>
      </c>
      <c r="N75" s="157">
        <v>2.5100000000000001E-3</v>
      </c>
      <c r="O75" s="157">
        <f>ROUND(E75*N75,2)</f>
        <v>0.03</v>
      </c>
      <c r="P75" s="157">
        <v>0</v>
      </c>
      <c r="Q75" s="157">
        <f>ROUND(E75*P75,2)</f>
        <v>0</v>
      </c>
      <c r="R75" s="158"/>
      <c r="S75" s="158" t="s">
        <v>122</v>
      </c>
      <c r="T75" s="158" t="s">
        <v>122</v>
      </c>
      <c r="U75" s="158">
        <v>0.18232999999999999</v>
      </c>
      <c r="V75" s="158">
        <f>ROUND(E75*U75,2)</f>
        <v>1.9</v>
      </c>
      <c r="W75" s="158"/>
      <c r="X75" s="158" t="s">
        <v>123</v>
      </c>
      <c r="Y75" s="158" t="s">
        <v>124</v>
      </c>
      <c r="Z75" s="147"/>
      <c r="AA75" s="147"/>
      <c r="AB75" s="147"/>
      <c r="AC75" s="147"/>
      <c r="AD75" s="147"/>
      <c r="AE75" s="147"/>
      <c r="AF75" s="147"/>
      <c r="AG75" s="147" t="s">
        <v>125</v>
      </c>
      <c r="AH75" s="147"/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2" x14ac:dyDescent="0.2">
      <c r="A76" s="154"/>
      <c r="B76" s="155"/>
      <c r="C76" s="186" t="s">
        <v>205</v>
      </c>
      <c r="D76" s="160"/>
      <c r="E76" s="161">
        <v>4</v>
      </c>
      <c r="F76" s="158"/>
      <c r="G76" s="158"/>
      <c r="H76" s="158"/>
      <c r="I76" s="158"/>
      <c r="J76" s="158"/>
      <c r="K76" s="158"/>
      <c r="L76" s="158"/>
      <c r="M76" s="158"/>
      <c r="N76" s="157"/>
      <c r="O76" s="157"/>
      <c r="P76" s="157"/>
      <c r="Q76" s="157"/>
      <c r="R76" s="158"/>
      <c r="S76" s="158"/>
      <c r="T76" s="158"/>
      <c r="U76" s="158"/>
      <c r="V76" s="158"/>
      <c r="W76" s="158"/>
      <c r="X76" s="158"/>
      <c r="Y76" s="158"/>
      <c r="Z76" s="147"/>
      <c r="AA76" s="147"/>
      <c r="AB76" s="147"/>
      <c r="AC76" s="147"/>
      <c r="AD76" s="147"/>
      <c r="AE76" s="147"/>
      <c r="AF76" s="147"/>
      <c r="AG76" s="147" t="s">
        <v>126</v>
      </c>
      <c r="AH76" s="147">
        <v>0</v>
      </c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3" x14ac:dyDescent="0.2">
      <c r="A77" s="154"/>
      <c r="B77" s="155"/>
      <c r="C77" s="186" t="s">
        <v>206</v>
      </c>
      <c r="D77" s="160"/>
      <c r="E77" s="161">
        <v>6.4</v>
      </c>
      <c r="F77" s="158"/>
      <c r="G77" s="158"/>
      <c r="H77" s="158"/>
      <c r="I77" s="158"/>
      <c r="J77" s="158"/>
      <c r="K77" s="158"/>
      <c r="L77" s="158"/>
      <c r="M77" s="158"/>
      <c r="N77" s="157"/>
      <c r="O77" s="157"/>
      <c r="P77" s="157"/>
      <c r="Q77" s="157"/>
      <c r="R77" s="158"/>
      <c r="S77" s="158"/>
      <c r="T77" s="158"/>
      <c r="U77" s="158"/>
      <c r="V77" s="158"/>
      <c r="W77" s="158"/>
      <c r="X77" s="158"/>
      <c r="Y77" s="158"/>
      <c r="Z77" s="147"/>
      <c r="AA77" s="147"/>
      <c r="AB77" s="147"/>
      <c r="AC77" s="147"/>
      <c r="AD77" s="147"/>
      <c r="AE77" s="147"/>
      <c r="AF77" s="147"/>
      <c r="AG77" s="147" t="s">
        <v>126</v>
      </c>
      <c r="AH77" s="147">
        <v>0</v>
      </c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x14ac:dyDescent="0.2">
      <c r="A78" s="164" t="s">
        <v>119</v>
      </c>
      <c r="B78" s="165" t="s">
        <v>64</v>
      </c>
      <c r="C78" s="184" t="s">
        <v>65</v>
      </c>
      <c r="D78" s="166"/>
      <c r="E78" s="167"/>
      <c r="F78" s="168"/>
      <c r="G78" s="169">
        <f>SUMIF(AG79:AG80,"&lt;&gt;NOR",G79:G80)</f>
        <v>0</v>
      </c>
      <c r="H78" s="163"/>
      <c r="I78" s="163">
        <f>SUM(I79:I80)</f>
        <v>0</v>
      </c>
      <c r="J78" s="163"/>
      <c r="K78" s="163">
        <f>SUM(K79:K80)</f>
        <v>0</v>
      </c>
      <c r="L78" s="163"/>
      <c r="M78" s="163">
        <f>SUM(M79:M80)</f>
        <v>0</v>
      </c>
      <c r="N78" s="162"/>
      <c r="O78" s="162">
        <f>SUM(O79:O80)</f>
        <v>0.1</v>
      </c>
      <c r="P78" s="162"/>
      <c r="Q78" s="162">
        <f>SUM(Q79:Q80)</f>
        <v>0</v>
      </c>
      <c r="R78" s="163"/>
      <c r="S78" s="163"/>
      <c r="T78" s="163"/>
      <c r="U78" s="163"/>
      <c r="V78" s="163">
        <f>SUM(V79:V80)</f>
        <v>1.43</v>
      </c>
      <c r="W78" s="163"/>
      <c r="X78" s="163"/>
      <c r="Y78" s="163"/>
      <c r="AG78" t="s">
        <v>120</v>
      </c>
    </row>
    <row r="79" spans="1:60" outlineLevel="1" x14ac:dyDescent="0.2">
      <c r="A79" s="171">
        <v>13</v>
      </c>
      <c r="B79" s="172" t="s">
        <v>207</v>
      </c>
      <c r="C79" s="185" t="s">
        <v>208</v>
      </c>
      <c r="D79" s="173" t="s">
        <v>139</v>
      </c>
      <c r="E79" s="174">
        <v>1.6</v>
      </c>
      <c r="F79" s="175"/>
      <c r="G79" s="176">
        <f>ROUND(E79*F79,2)</f>
        <v>0</v>
      </c>
      <c r="H79" s="159"/>
      <c r="I79" s="158">
        <f>ROUND(E79*H79,2)</f>
        <v>0</v>
      </c>
      <c r="J79" s="159"/>
      <c r="K79" s="158">
        <f>ROUND(E79*J79,2)</f>
        <v>0</v>
      </c>
      <c r="L79" s="158">
        <v>21</v>
      </c>
      <c r="M79" s="158">
        <f>G79*(1+L79/100)</f>
        <v>0</v>
      </c>
      <c r="N79" s="157">
        <v>6.5019999999999994E-2</v>
      </c>
      <c r="O79" s="157">
        <f>ROUND(E79*N79,2)</f>
        <v>0.1</v>
      </c>
      <c r="P79" s="157">
        <v>0</v>
      </c>
      <c r="Q79" s="157">
        <f>ROUND(E79*P79,2)</f>
        <v>0</v>
      </c>
      <c r="R79" s="158"/>
      <c r="S79" s="158" t="s">
        <v>122</v>
      </c>
      <c r="T79" s="158" t="s">
        <v>122</v>
      </c>
      <c r="U79" s="158">
        <v>0.89290000000000003</v>
      </c>
      <c r="V79" s="158">
        <f>ROUND(E79*U79,2)</f>
        <v>1.43</v>
      </c>
      <c r="W79" s="158"/>
      <c r="X79" s="158" t="s">
        <v>123</v>
      </c>
      <c r="Y79" s="158" t="s">
        <v>124</v>
      </c>
      <c r="Z79" s="147"/>
      <c r="AA79" s="147"/>
      <c r="AB79" s="147"/>
      <c r="AC79" s="147"/>
      <c r="AD79" s="147"/>
      <c r="AE79" s="147"/>
      <c r="AF79" s="147"/>
      <c r="AG79" s="147" t="s">
        <v>125</v>
      </c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2" x14ac:dyDescent="0.2">
      <c r="A80" s="154"/>
      <c r="B80" s="155"/>
      <c r="C80" s="186" t="s">
        <v>209</v>
      </c>
      <c r="D80" s="160"/>
      <c r="E80" s="161">
        <v>1.6</v>
      </c>
      <c r="F80" s="158"/>
      <c r="G80" s="158"/>
      <c r="H80" s="158"/>
      <c r="I80" s="158"/>
      <c r="J80" s="158"/>
      <c r="K80" s="158"/>
      <c r="L80" s="158"/>
      <c r="M80" s="158"/>
      <c r="N80" s="157"/>
      <c r="O80" s="157"/>
      <c r="P80" s="157"/>
      <c r="Q80" s="157"/>
      <c r="R80" s="158"/>
      <c r="S80" s="158"/>
      <c r="T80" s="158"/>
      <c r="U80" s="158"/>
      <c r="V80" s="158"/>
      <c r="W80" s="158"/>
      <c r="X80" s="158"/>
      <c r="Y80" s="158"/>
      <c r="Z80" s="147"/>
      <c r="AA80" s="147"/>
      <c r="AB80" s="147"/>
      <c r="AC80" s="147"/>
      <c r="AD80" s="147"/>
      <c r="AE80" s="147"/>
      <c r="AF80" s="147"/>
      <c r="AG80" s="147" t="s">
        <v>126</v>
      </c>
      <c r="AH80" s="147">
        <v>0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x14ac:dyDescent="0.2">
      <c r="A81" s="164" t="s">
        <v>119</v>
      </c>
      <c r="B81" s="165" t="s">
        <v>66</v>
      </c>
      <c r="C81" s="184" t="s">
        <v>67</v>
      </c>
      <c r="D81" s="166"/>
      <c r="E81" s="167"/>
      <c r="F81" s="168"/>
      <c r="G81" s="169">
        <f>SUMIF(AG82:AG113,"&lt;&gt;NOR",G82:G113)</f>
        <v>0</v>
      </c>
      <c r="H81" s="163"/>
      <c r="I81" s="163">
        <f>SUM(I82:I113)</f>
        <v>0</v>
      </c>
      <c r="J81" s="163"/>
      <c r="K81" s="163">
        <f>SUM(K82:K113)</f>
        <v>0</v>
      </c>
      <c r="L81" s="163"/>
      <c r="M81" s="163">
        <f>SUM(M82:M113)</f>
        <v>0</v>
      </c>
      <c r="N81" s="162"/>
      <c r="O81" s="162">
        <f>SUM(O82:O113)</f>
        <v>7.26</v>
      </c>
      <c r="P81" s="162"/>
      <c r="Q81" s="162">
        <f>SUM(Q82:Q113)</f>
        <v>0</v>
      </c>
      <c r="R81" s="163"/>
      <c r="S81" s="163"/>
      <c r="T81" s="163"/>
      <c r="U81" s="163"/>
      <c r="V81" s="163">
        <f>SUM(V82:V113)</f>
        <v>319.33999999999997</v>
      </c>
      <c r="W81" s="163"/>
      <c r="X81" s="163"/>
      <c r="Y81" s="163"/>
      <c r="AG81" t="s">
        <v>120</v>
      </c>
    </row>
    <row r="82" spans="1:60" outlineLevel="1" x14ac:dyDescent="0.2">
      <c r="A82" s="171">
        <v>14</v>
      </c>
      <c r="B82" s="172" t="s">
        <v>210</v>
      </c>
      <c r="C82" s="185" t="s">
        <v>211</v>
      </c>
      <c r="D82" s="173" t="s">
        <v>139</v>
      </c>
      <c r="E82" s="174">
        <v>1228.24</v>
      </c>
      <c r="F82" s="175"/>
      <c r="G82" s="176">
        <f>ROUND(E82*F82,2)</f>
        <v>0</v>
      </c>
      <c r="H82" s="159"/>
      <c r="I82" s="158">
        <f>ROUND(E82*H82,2)</f>
        <v>0</v>
      </c>
      <c r="J82" s="159"/>
      <c r="K82" s="158">
        <f>ROUND(E82*J82,2)</f>
        <v>0</v>
      </c>
      <c r="L82" s="158">
        <v>21</v>
      </c>
      <c r="M82" s="158">
        <f>G82*(1+L82/100)</f>
        <v>0</v>
      </c>
      <c r="N82" s="157">
        <v>5.9100000000000003E-3</v>
      </c>
      <c r="O82" s="157">
        <f>ROUND(E82*N82,2)</f>
        <v>7.26</v>
      </c>
      <c r="P82" s="157">
        <v>0</v>
      </c>
      <c r="Q82" s="157">
        <f>ROUND(E82*P82,2)</f>
        <v>0</v>
      </c>
      <c r="R82" s="158"/>
      <c r="S82" s="158" t="s">
        <v>122</v>
      </c>
      <c r="T82" s="158" t="s">
        <v>122</v>
      </c>
      <c r="U82" s="158">
        <v>0.26</v>
      </c>
      <c r="V82" s="158">
        <f>ROUND(E82*U82,2)</f>
        <v>319.33999999999997</v>
      </c>
      <c r="W82" s="158"/>
      <c r="X82" s="158" t="s">
        <v>123</v>
      </c>
      <c r="Y82" s="158" t="s">
        <v>124</v>
      </c>
      <c r="Z82" s="147"/>
      <c r="AA82" s="147"/>
      <c r="AB82" s="147"/>
      <c r="AC82" s="147"/>
      <c r="AD82" s="147"/>
      <c r="AE82" s="147"/>
      <c r="AF82" s="147"/>
      <c r="AG82" s="147" t="s">
        <v>125</v>
      </c>
      <c r="AH82" s="147"/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outlineLevel="2" x14ac:dyDescent="0.2">
      <c r="A83" s="154"/>
      <c r="B83" s="155"/>
      <c r="C83" s="186" t="s">
        <v>154</v>
      </c>
      <c r="D83" s="160"/>
      <c r="E83" s="161">
        <v>27.32</v>
      </c>
      <c r="F83" s="158"/>
      <c r="G83" s="158"/>
      <c r="H83" s="158"/>
      <c r="I83" s="158"/>
      <c r="J83" s="158"/>
      <c r="K83" s="158"/>
      <c r="L83" s="158"/>
      <c r="M83" s="158"/>
      <c r="N83" s="157"/>
      <c r="O83" s="157"/>
      <c r="P83" s="157"/>
      <c r="Q83" s="157"/>
      <c r="R83" s="158"/>
      <c r="S83" s="158"/>
      <c r="T83" s="158"/>
      <c r="U83" s="158"/>
      <c r="V83" s="158"/>
      <c r="W83" s="158"/>
      <c r="X83" s="158"/>
      <c r="Y83" s="158"/>
      <c r="Z83" s="147"/>
      <c r="AA83" s="147"/>
      <c r="AB83" s="147"/>
      <c r="AC83" s="147"/>
      <c r="AD83" s="147"/>
      <c r="AE83" s="147"/>
      <c r="AF83" s="147"/>
      <c r="AG83" s="147" t="s">
        <v>126</v>
      </c>
      <c r="AH83" s="147">
        <v>0</v>
      </c>
      <c r="AI83" s="147"/>
      <c r="AJ83" s="147"/>
      <c r="AK83" s="147"/>
      <c r="AL83" s="147"/>
      <c r="AM83" s="147"/>
      <c r="AN83" s="147"/>
      <c r="AO83" s="147"/>
      <c r="AP83" s="147"/>
      <c r="AQ83" s="147"/>
      <c r="AR83" s="147"/>
      <c r="AS83" s="147"/>
      <c r="AT83" s="147"/>
      <c r="AU83" s="147"/>
      <c r="AV83" s="147"/>
      <c r="AW83" s="147"/>
      <c r="AX83" s="147"/>
      <c r="AY83" s="147"/>
      <c r="AZ83" s="147"/>
      <c r="BA83" s="147"/>
      <c r="BB83" s="147"/>
      <c r="BC83" s="147"/>
      <c r="BD83" s="147"/>
      <c r="BE83" s="147"/>
      <c r="BF83" s="147"/>
      <c r="BG83" s="147"/>
      <c r="BH83" s="147"/>
    </row>
    <row r="84" spans="1:60" outlineLevel="3" x14ac:dyDescent="0.2">
      <c r="A84" s="154"/>
      <c r="B84" s="155"/>
      <c r="C84" s="186" t="s">
        <v>212</v>
      </c>
      <c r="D84" s="160"/>
      <c r="E84" s="161">
        <v>58.2</v>
      </c>
      <c r="F84" s="158"/>
      <c r="G84" s="158"/>
      <c r="H84" s="158"/>
      <c r="I84" s="158"/>
      <c r="J84" s="158"/>
      <c r="K84" s="158"/>
      <c r="L84" s="158"/>
      <c r="M84" s="158"/>
      <c r="N84" s="157"/>
      <c r="O84" s="157"/>
      <c r="P84" s="157"/>
      <c r="Q84" s="157"/>
      <c r="R84" s="158"/>
      <c r="S84" s="158"/>
      <c r="T84" s="158"/>
      <c r="U84" s="158"/>
      <c r="V84" s="158"/>
      <c r="W84" s="158"/>
      <c r="X84" s="158"/>
      <c r="Y84" s="158"/>
      <c r="Z84" s="147"/>
      <c r="AA84" s="147"/>
      <c r="AB84" s="147"/>
      <c r="AC84" s="147"/>
      <c r="AD84" s="147"/>
      <c r="AE84" s="147"/>
      <c r="AF84" s="147"/>
      <c r="AG84" s="147" t="s">
        <v>126</v>
      </c>
      <c r="AH84" s="147">
        <v>0</v>
      </c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3" x14ac:dyDescent="0.2">
      <c r="A85" s="154"/>
      <c r="B85" s="155"/>
      <c r="C85" s="186" t="s">
        <v>213</v>
      </c>
      <c r="D85" s="160"/>
      <c r="E85" s="161">
        <v>157.78</v>
      </c>
      <c r="F85" s="158"/>
      <c r="G85" s="158"/>
      <c r="H85" s="158"/>
      <c r="I85" s="158"/>
      <c r="J85" s="158"/>
      <c r="K85" s="158"/>
      <c r="L85" s="158"/>
      <c r="M85" s="158"/>
      <c r="N85" s="157"/>
      <c r="O85" s="157"/>
      <c r="P85" s="157"/>
      <c r="Q85" s="157"/>
      <c r="R85" s="158"/>
      <c r="S85" s="158"/>
      <c r="T85" s="158"/>
      <c r="U85" s="158"/>
      <c r="V85" s="158"/>
      <c r="W85" s="158"/>
      <c r="X85" s="158"/>
      <c r="Y85" s="158"/>
      <c r="Z85" s="147"/>
      <c r="AA85" s="147"/>
      <c r="AB85" s="147"/>
      <c r="AC85" s="147"/>
      <c r="AD85" s="147"/>
      <c r="AE85" s="147"/>
      <c r="AF85" s="147"/>
      <c r="AG85" s="147" t="s">
        <v>126</v>
      </c>
      <c r="AH85" s="147">
        <v>0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outlineLevel="3" x14ac:dyDescent="0.2">
      <c r="A86" s="154"/>
      <c r="B86" s="155"/>
      <c r="C86" s="186" t="s">
        <v>179</v>
      </c>
      <c r="D86" s="160"/>
      <c r="E86" s="161">
        <v>7.52</v>
      </c>
      <c r="F86" s="158"/>
      <c r="G86" s="158"/>
      <c r="H86" s="158"/>
      <c r="I86" s="158"/>
      <c r="J86" s="158"/>
      <c r="K86" s="158"/>
      <c r="L86" s="158"/>
      <c r="M86" s="158"/>
      <c r="N86" s="157"/>
      <c r="O86" s="157"/>
      <c r="P86" s="157"/>
      <c r="Q86" s="157"/>
      <c r="R86" s="158"/>
      <c r="S86" s="158"/>
      <c r="T86" s="158"/>
      <c r="U86" s="158"/>
      <c r="V86" s="158"/>
      <c r="W86" s="158"/>
      <c r="X86" s="158"/>
      <c r="Y86" s="158"/>
      <c r="Z86" s="147"/>
      <c r="AA86" s="147"/>
      <c r="AB86" s="147"/>
      <c r="AC86" s="147"/>
      <c r="AD86" s="147"/>
      <c r="AE86" s="147"/>
      <c r="AF86" s="147"/>
      <c r="AG86" s="147" t="s">
        <v>126</v>
      </c>
      <c r="AH86" s="147">
        <v>0</v>
      </c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3" x14ac:dyDescent="0.2">
      <c r="A87" s="154"/>
      <c r="B87" s="155"/>
      <c r="C87" s="186" t="s">
        <v>168</v>
      </c>
      <c r="D87" s="160"/>
      <c r="E87" s="161">
        <v>25.41</v>
      </c>
      <c r="F87" s="158"/>
      <c r="G87" s="158"/>
      <c r="H87" s="158"/>
      <c r="I87" s="158"/>
      <c r="J87" s="158"/>
      <c r="K87" s="158"/>
      <c r="L87" s="158"/>
      <c r="M87" s="158"/>
      <c r="N87" s="157"/>
      <c r="O87" s="157"/>
      <c r="P87" s="157"/>
      <c r="Q87" s="157"/>
      <c r="R87" s="158"/>
      <c r="S87" s="158"/>
      <c r="T87" s="158"/>
      <c r="U87" s="158"/>
      <c r="V87" s="158"/>
      <c r="W87" s="158"/>
      <c r="X87" s="158"/>
      <c r="Y87" s="158"/>
      <c r="Z87" s="147"/>
      <c r="AA87" s="147"/>
      <c r="AB87" s="147"/>
      <c r="AC87" s="147"/>
      <c r="AD87" s="147"/>
      <c r="AE87" s="147"/>
      <c r="AF87" s="147"/>
      <c r="AG87" s="147" t="s">
        <v>126</v>
      </c>
      <c r="AH87" s="147">
        <v>0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3" x14ac:dyDescent="0.2">
      <c r="A88" s="154"/>
      <c r="B88" s="155"/>
      <c r="C88" s="186" t="s">
        <v>169</v>
      </c>
      <c r="D88" s="160"/>
      <c r="E88" s="161">
        <v>27.75</v>
      </c>
      <c r="F88" s="158"/>
      <c r="G88" s="158"/>
      <c r="H88" s="158"/>
      <c r="I88" s="158"/>
      <c r="J88" s="158"/>
      <c r="K88" s="158"/>
      <c r="L88" s="158"/>
      <c r="M88" s="158"/>
      <c r="N88" s="157"/>
      <c r="O88" s="157"/>
      <c r="P88" s="157"/>
      <c r="Q88" s="157"/>
      <c r="R88" s="158"/>
      <c r="S88" s="158"/>
      <c r="T88" s="158"/>
      <c r="U88" s="158"/>
      <c r="V88" s="158"/>
      <c r="W88" s="158"/>
      <c r="X88" s="158"/>
      <c r="Y88" s="158"/>
      <c r="Z88" s="147"/>
      <c r="AA88" s="147"/>
      <c r="AB88" s="147"/>
      <c r="AC88" s="147"/>
      <c r="AD88" s="147"/>
      <c r="AE88" s="147"/>
      <c r="AF88" s="147"/>
      <c r="AG88" s="147" t="s">
        <v>126</v>
      </c>
      <c r="AH88" s="147">
        <v>0</v>
      </c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outlineLevel="3" x14ac:dyDescent="0.2">
      <c r="A89" s="154"/>
      <c r="B89" s="155"/>
      <c r="C89" s="186" t="s">
        <v>170</v>
      </c>
      <c r="D89" s="160"/>
      <c r="E89" s="161">
        <v>22.05</v>
      </c>
      <c r="F89" s="158"/>
      <c r="G89" s="158"/>
      <c r="H89" s="158"/>
      <c r="I89" s="158"/>
      <c r="J89" s="158"/>
      <c r="K89" s="158"/>
      <c r="L89" s="158"/>
      <c r="M89" s="158"/>
      <c r="N89" s="157"/>
      <c r="O89" s="157"/>
      <c r="P89" s="157"/>
      <c r="Q89" s="157"/>
      <c r="R89" s="158"/>
      <c r="S89" s="158"/>
      <c r="T89" s="158"/>
      <c r="U89" s="158"/>
      <c r="V89" s="158"/>
      <c r="W89" s="158"/>
      <c r="X89" s="158"/>
      <c r="Y89" s="158"/>
      <c r="Z89" s="147"/>
      <c r="AA89" s="147"/>
      <c r="AB89" s="147"/>
      <c r="AC89" s="147"/>
      <c r="AD89" s="147"/>
      <c r="AE89" s="147"/>
      <c r="AF89" s="147"/>
      <c r="AG89" s="147" t="s">
        <v>126</v>
      </c>
      <c r="AH89" s="147">
        <v>0</v>
      </c>
      <c r="AI89" s="147"/>
      <c r="AJ89" s="147"/>
      <c r="AK89" s="147"/>
      <c r="AL89" s="147"/>
      <c r="AM89" s="147"/>
      <c r="AN89" s="147"/>
      <c r="AO89" s="147"/>
      <c r="AP89" s="147"/>
      <c r="AQ89" s="147"/>
      <c r="AR89" s="147"/>
      <c r="AS89" s="147"/>
      <c r="AT89" s="147"/>
      <c r="AU89" s="147"/>
      <c r="AV89" s="147"/>
      <c r="AW89" s="147"/>
      <c r="AX89" s="147"/>
      <c r="AY89" s="147"/>
      <c r="AZ89" s="147"/>
      <c r="BA89" s="147"/>
      <c r="BB89" s="147"/>
      <c r="BC89" s="147"/>
      <c r="BD89" s="147"/>
      <c r="BE89" s="147"/>
      <c r="BF89" s="147"/>
      <c r="BG89" s="147"/>
      <c r="BH89" s="147"/>
    </row>
    <row r="90" spans="1:60" outlineLevel="3" x14ac:dyDescent="0.2">
      <c r="A90" s="154"/>
      <c r="B90" s="155"/>
      <c r="C90" s="186" t="s">
        <v>180</v>
      </c>
      <c r="D90" s="160"/>
      <c r="E90" s="161">
        <v>31.31</v>
      </c>
      <c r="F90" s="158"/>
      <c r="G90" s="158"/>
      <c r="H90" s="158"/>
      <c r="I90" s="158"/>
      <c r="J90" s="158"/>
      <c r="K90" s="158"/>
      <c r="L90" s="158"/>
      <c r="M90" s="158"/>
      <c r="N90" s="157"/>
      <c r="O90" s="157"/>
      <c r="P90" s="157"/>
      <c r="Q90" s="157"/>
      <c r="R90" s="158"/>
      <c r="S90" s="158"/>
      <c r="T90" s="158"/>
      <c r="U90" s="158"/>
      <c r="V90" s="158"/>
      <c r="W90" s="158"/>
      <c r="X90" s="158"/>
      <c r="Y90" s="158"/>
      <c r="Z90" s="147"/>
      <c r="AA90" s="147"/>
      <c r="AB90" s="147"/>
      <c r="AC90" s="147"/>
      <c r="AD90" s="147"/>
      <c r="AE90" s="147"/>
      <c r="AF90" s="147"/>
      <c r="AG90" s="147" t="s">
        <v>126</v>
      </c>
      <c r="AH90" s="147">
        <v>0</v>
      </c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outlineLevel="3" x14ac:dyDescent="0.2">
      <c r="A91" s="154"/>
      <c r="B91" s="155"/>
      <c r="C91" s="186" t="s">
        <v>155</v>
      </c>
      <c r="D91" s="160"/>
      <c r="E91" s="161">
        <v>50.32</v>
      </c>
      <c r="F91" s="158"/>
      <c r="G91" s="158"/>
      <c r="H91" s="158"/>
      <c r="I91" s="158"/>
      <c r="J91" s="158"/>
      <c r="K91" s="158"/>
      <c r="L91" s="158"/>
      <c r="M91" s="158"/>
      <c r="N91" s="157"/>
      <c r="O91" s="157"/>
      <c r="P91" s="157"/>
      <c r="Q91" s="157"/>
      <c r="R91" s="158"/>
      <c r="S91" s="158"/>
      <c r="T91" s="158"/>
      <c r="U91" s="158"/>
      <c r="V91" s="158"/>
      <c r="W91" s="158"/>
      <c r="X91" s="158"/>
      <c r="Y91" s="158"/>
      <c r="Z91" s="147"/>
      <c r="AA91" s="147"/>
      <c r="AB91" s="147"/>
      <c r="AC91" s="147"/>
      <c r="AD91" s="147"/>
      <c r="AE91" s="147"/>
      <c r="AF91" s="147"/>
      <c r="AG91" s="147" t="s">
        <v>126</v>
      </c>
      <c r="AH91" s="147">
        <v>0</v>
      </c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outlineLevel="3" x14ac:dyDescent="0.2">
      <c r="A92" s="154"/>
      <c r="B92" s="155"/>
      <c r="C92" s="186" t="s">
        <v>156</v>
      </c>
      <c r="D92" s="160"/>
      <c r="E92" s="161">
        <v>26.54</v>
      </c>
      <c r="F92" s="158"/>
      <c r="G92" s="158"/>
      <c r="H92" s="158"/>
      <c r="I92" s="158"/>
      <c r="J92" s="158"/>
      <c r="K92" s="158"/>
      <c r="L92" s="158"/>
      <c r="M92" s="158"/>
      <c r="N92" s="157"/>
      <c r="O92" s="157"/>
      <c r="P92" s="157"/>
      <c r="Q92" s="157"/>
      <c r="R92" s="158"/>
      <c r="S92" s="158"/>
      <c r="T92" s="158"/>
      <c r="U92" s="158"/>
      <c r="V92" s="158"/>
      <c r="W92" s="158"/>
      <c r="X92" s="158"/>
      <c r="Y92" s="158"/>
      <c r="Z92" s="147"/>
      <c r="AA92" s="147"/>
      <c r="AB92" s="147"/>
      <c r="AC92" s="147"/>
      <c r="AD92" s="147"/>
      <c r="AE92" s="147"/>
      <c r="AF92" s="147"/>
      <c r="AG92" s="147" t="s">
        <v>126</v>
      </c>
      <c r="AH92" s="147">
        <v>0</v>
      </c>
      <c r="AI92" s="147"/>
      <c r="AJ92" s="147"/>
      <c r="AK92" s="147"/>
      <c r="AL92" s="147"/>
      <c r="AM92" s="147"/>
      <c r="AN92" s="147"/>
      <c r="AO92" s="147"/>
      <c r="AP92" s="147"/>
      <c r="AQ92" s="147"/>
      <c r="AR92" s="147"/>
      <c r="AS92" s="147"/>
      <c r="AT92" s="147"/>
      <c r="AU92" s="147"/>
      <c r="AV92" s="147"/>
      <c r="AW92" s="147"/>
      <c r="AX92" s="147"/>
      <c r="AY92" s="147"/>
      <c r="AZ92" s="147"/>
      <c r="BA92" s="147"/>
      <c r="BB92" s="147"/>
      <c r="BC92" s="147"/>
      <c r="BD92" s="147"/>
      <c r="BE92" s="147"/>
      <c r="BF92" s="147"/>
      <c r="BG92" s="147"/>
      <c r="BH92" s="147"/>
    </row>
    <row r="93" spans="1:60" outlineLevel="3" x14ac:dyDescent="0.2">
      <c r="A93" s="154"/>
      <c r="B93" s="155"/>
      <c r="C93" s="186" t="s">
        <v>157</v>
      </c>
      <c r="D93" s="160"/>
      <c r="E93" s="161">
        <v>47.37</v>
      </c>
      <c r="F93" s="158"/>
      <c r="G93" s="158"/>
      <c r="H93" s="158"/>
      <c r="I93" s="158"/>
      <c r="J93" s="158"/>
      <c r="K93" s="158"/>
      <c r="L93" s="158"/>
      <c r="M93" s="158"/>
      <c r="N93" s="157"/>
      <c r="O93" s="157"/>
      <c r="P93" s="157"/>
      <c r="Q93" s="157"/>
      <c r="R93" s="158"/>
      <c r="S93" s="158"/>
      <c r="T93" s="158"/>
      <c r="U93" s="158"/>
      <c r="V93" s="158"/>
      <c r="W93" s="158"/>
      <c r="X93" s="158"/>
      <c r="Y93" s="158"/>
      <c r="Z93" s="147"/>
      <c r="AA93" s="147"/>
      <c r="AB93" s="147"/>
      <c r="AC93" s="147"/>
      <c r="AD93" s="147"/>
      <c r="AE93" s="147"/>
      <c r="AF93" s="147"/>
      <c r="AG93" s="147" t="s">
        <v>126</v>
      </c>
      <c r="AH93" s="147">
        <v>0</v>
      </c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3" x14ac:dyDescent="0.2">
      <c r="A94" s="154"/>
      <c r="B94" s="155"/>
      <c r="C94" s="186" t="s">
        <v>158</v>
      </c>
      <c r="D94" s="160"/>
      <c r="E94" s="161">
        <v>19.86</v>
      </c>
      <c r="F94" s="158"/>
      <c r="G94" s="158"/>
      <c r="H94" s="158"/>
      <c r="I94" s="158"/>
      <c r="J94" s="158"/>
      <c r="K94" s="158"/>
      <c r="L94" s="158"/>
      <c r="M94" s="158"/>
      <c r="N94" s="157"/>
      <c r="O94" s="157"/>
      <c r="P94" s="157"/>
      <c r="Q94" s="157"/>
      <c r="R94" s="158"/>
      <c r="S94" s="158"/>
      <c r="T94" s="158"/>
      <c r="U94" s="158"/>
      <c r="V94" s="158"/>
      <c r="W94" s="158"/>
      <c r="X94" s="158"/>
      <c r="Y94" s="158"/>
      <c r="Z94" s="147"/>
      <c r="AA94" s="147"/>
      <c r="AB94" s="147"/>
      <c r="AC94" s="147"/>
      <c r="AD94" s="147"/>
      <c r="AE94" s="147"/>
      <c r="AF94" s="147"/>
      <c r="AG94" s="147" t="s">
        <v>126</v>
      </c>
      <c r="AH94" s="147">
        <v>0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3" x14ac:dyDescent="0.2">
      <c r="A95" s="154"/>
      <c r="B95" s="155"/>
      <c r="C95" s="186" t="s">
        <v>159</v>
      </c>
      <c r="D95" s="160"/>
      <c r="E95" s="161">
        <v>27.63</v>
      </c>
      <c r="F95" s="158"/>
      <c r="G95" s="158"/>
      <c r="H95" s="158"/>
      <c r="I95" s="158"/>
      <c r="J95" s="158"/>
      <c r="K95" s="158"/>
      <c r="L95" s="158"/>
      <c r="M95" s="158"/>
      <c r="N95" s="157"/>
      <c r="O95" s="157"/>
      <c r="P95" s="157"/>
      <c r="Q95" s="157"/>
      <c r="R95" s="158"/>
      <c r="S95" s="158"/>
      <c r="T95" s="158"/>
      <c r="U95" s="158"/>
      <c r="V95" s="158"/>
      <c r="W95" s="158"/>
      <c r="X95" s="158"/>
      <c r="Y95" s="158"/>
      <c r="Z95" s="147"/>
      <c r="AA95" s="147"/>
      <c r="AB95" s="147"/>
      <c r="AC95" s="147"/>
      <c r="AD95" s="147"/>
      <c r="AE95" s="147"/>
      <c r="AF95" s="147"/>
      <c r="AG95" s="147" t="s">
        <v>126</v>
      </c>
      <c r="AH95" s="147">
        <v>0</v>
      </c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outlineLevel="3" x14ac:dyDescent="0.2">
      <c r="A96" s="154"/>
      <c r="B96" s="155"/>
      <c r="C96" s="186" t="s">
        <v>148</v>
      </c>
      <c r="D96" s="160"/>
      <c r="E96" s="161">
        <v>1.28</v>
      </c>
      <c r="F96" s="158"/>
      <c r="G96" s="158"/>
      <c r="H96" s="158"/>
      <c r="I96" s="158"/>
      <c r="J96" s="158"/>
      <c r="K96" s="158"/>
      <c r="L96" s="158"/>
      <c r="M96" s="158"/>
      <c r="N96" s="157"/>
      <c r="O96" s="157"/>
      <c r="P96" s="157"/>
      <c r="Q96" s="157"/>
      <c r="R96" s="158"/>
      <c r="S96" s="158"/>
      <c r="T96" s="158"/>
      <c r="U96" s="158"/>
      <c r="V96" s="158"/>
      <c r="W96" s="158"/>
      <c r="X96" s="158"/>
      <c r="Y96" s="158"/>
      <c r="Z96" s="147"/>
      <c r="AA96" s="147"/>
      <c r="AB96" s="147"/>
      <c r="AC96" s="147"/>
      <c r="AD96" s="147"/>
      <c r="AE96" s="147"/>
      <c r="AF96" s="147"/>
      <c r="AG96" s="147" t="s">
        <v>126</v>
      </c>
      <c r="AH96" s="147">
        <v>0</v>
      </c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outlineLevel="3" x14ac:dyDescent="0.2">
      <c r="A97" s="154"/>
      <c r="B97" s="155"/>
      <c r="C97" s="186" t="s">
        <v>160</v>
      </c>
      <c r="D97" s="160"/>
      <c r="E97" s="161">
        <v>10.24</v>
      </c>
      <c r="F97" s="158"/>
      <c r="G97" s="158"/>
      <c r="H97" s="158"/>
      <c r="I97" s="158"/>
      <c r="J97" s="158"/>
      <c r="K97" s="158"/>
      <c r="L97" s="158"/>
      <c r="M97" s="158"/>
      <c r="N97" s="157"/>
      <c r="O97" s="157"/>
      <c r="P97" s="157"/>
      <c r="Q97" s="157"/>
      <c r="R97" s="158"/>
      <c r="S97" s="158"/>
      <c r="T97" s="158"/>
      <c r="U97" s="158"/>
      <c r="V97" s="158"/>
      <c r="W97" s="158"/>
      <c r="X97" s="158"/>
      <c r="Y97" s="158"/>
      <c r="Z97" s="147"/>
      <c r="AA97" s="147"/>
      <c r="AB97" s="147"/>
      <c r="AC97" s="147"/>
      <c r="AD97" s="147"/>
      <c r="AE97" s="147"/>
      <c r="AF97" s="147"/>
      <c r="AG97" s="147" t="s">
        <v>126</v>
      </c>
      <c r="AH97" s="147">
        <v>0</v>
      </c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3" x14ac:dyDescent="0.2">
      <c r="A98" s="154"/>
      <c r="B98" s="155"/>
      <c r="C98" s="186" t="s">
        <v>161</v>
      </c>
      <c r="D98" s="160"/>
      <c r="E98" s="161">
        <v>7.19</v>
      </c>
      <c r="F98" s="158"/>
      <c r="G98" s="158"/>
      <c r="H98" s="158"/>
      <c r="I98" s="158"/>
      <c r="J98" s="158"/>
      <c r="K98" s="158"/>
      <c r="L98" s="158"/>
      <c r="M98" s="158"/>
      <c r="N98" s="157"/>
      <c r="O98" s="157"/>
      <c r="P98" s="157"/>
      <c r="Q98" s="157"/>
      <c r="R98" s="158"/>
      <c r="S98" s="158"/>
      <c r="T98" s="158"/>
      <c r="U98" s="158"/>
      <c r="V98" s="158"/>
      <c r="W98" s="158"/>
      <c r="X98" s="158"/>
      <c r="Y98" s="158"/>
      <c r="Z98" s="147"/>
      <c r="AA98" s="147"/>
      <c r="AB98" s="147"/>
      <c r="AC98" s="147"/>
      <c r="AD98" s="147"/>
      <c r="AE98" s="147"/>
      <c r="AF98" s="147"/>
      <c r="AG98" s="147" t="s">
        <v>126</v>
      </c>
      <c r="AH98" s="147">
        <v>0</v>
      </c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3" x14ac:dyDescent="0.2">
      <c r="A99" s="154"/>
      <c r="B99" s="155"/>
      <c r="C99" s="186" t="s">
        <v>162</v>
      </c>
      <c r="D99" s="160"/>
      <c r="E99" s="161">
        <v>8.02</v>
      </c>
      <c r="F99" s="158"/>
      <c r="G99" s="158"/>
      <c r="H99" s="158"/>
      <c r="I99" s="158"/>
      <c r="J99" s="158"/>
      <c r="K99" s="158"/>
      <c r="L99" s="158"/>
      <c r="M99" s="158"/>
      <c r="N99" s="157"/>
      <c r="O99" s="157"/>
      <c r="P99" s="157"/>
      <c r="Q99" s="157"/>
      <c r="R99" s="158"/>
      <c r="S99" s="158"/>
      <c r="T99" s="158"/>
      <c r="U99" s="158"/>
      <c r="V99" s="158"/>
      <c r="W99" s="158"/>
      <c r="X99" s="158"/>
      <c r="Y99" s="158"/>
      <c r="Z99" s="147"/>
      <c r="AA99" s="147"/>
      <c r="AB99" s="147"/>
      <c r="AC99" s="147"/>
      <c r="AD99" s="147"/>
      <c r="AE99" s="147"/>
      <c r="AF99" s="147"/>
      <c r="AG99" s="147" t="s">
        <v>126</v>
      </c>
      <c r="AH99" s="147">
        <v>0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3" x14ac:dyDescent="0.2">
      <c r="A100" s="154"/>
      <c r="B100" s="155"/>
      <c r="C100" s="186" t="s">
        <v>149</v>
      </c>
      <c r="D100" s="160"/>
      <c r="E100" s="161">
        <v>3.98</v>
      </c>
      <c r="F100" s="158"/>
      <c r="G100" s="158"/>
      <c r="H100" s="158"/>
      <c r="I100" s="158"/>
      <c r="J100" s="158"/>
      <c r="K100" s="158"/>
      <c r="L100" s="158"/>
      <c r="M100" s="158"/>
      <c r="N100" s="157"/>
      <c r="O100" s="157"/>
      <c r="P100" s="157"/>
      <c r="Q100" s="157"/>
      <c r="R100" s="158"/>
      <c r="S100" s="158"/>
      <c r="T100" s="158"/>
      <c r="U100" s="158"/>
      <c r="V100" s="158"/>
      <c r="W100" s="158"/>
      <c r="X100" s="158"/>
      <c r="Y100" s="158"/>
      <c r="Z100" s="147"/>
      <c r="AA100" s="147"/>
      <c r="AB100" s="147"/>
      <c r="AC100" s="147"/>
      <c r="AD100" s="147"/>
      <c r="AE100" s="147"/>
      <c r="AF100" s="147"/>
      <c r="AG100" s="147" t="s">
        <v>126</v>
      </c>
      <c r="AH100" s="147">
        <v>0</v>
      </c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3" x14ac:dyDescent="0.2">
      <c r="A101" s="154"/>
      <c r="B101" s="155"/>
      <c r="C101" s="186" t="s">
        <v>171</v>
      </c>
      <c r="D101" s="160"/>
      <c r="E101" s="161">
        <v>14.73</v>
      </c>
      <c r="F101" s="158"/>
      <c r="G101" s="158"/>
      <c r="H101" s="158"/>
      <c r="I101" s="158"/>
      <c r="J101" s="158"/>
      <c r="K101" s="158"/>
      <c r="L101" s="158"/>
      <c r="M101" s="158"/>
      <c r="N101" s="157"/>
      <c r="O101" s="157"/>
      <c r="P101" s="157"/>
      <c r="Q101" s="157"/>
      <c r="R101" s="158"/>
      <c r="S101" s="158"/>
      <c r="T101" s="158"/>
      <c r="U101" s="158"/>
      <c r="V101" s="158"/>
      <c r="W101" s="158"/>
      <c r="X101" s="158"/>
      <c r="Y101" s="158"/>
      <c r="Z101" s="147"/>
      <c r="AA101" s="147"/>
      <c r="AB101" s="147"/>
      <c r="AC101" s="147"/>
      <c r="AD101" s="147"/>
      <c r="AE101" s="147"/>
      <c r="AF101" s="147"/>
      <c r="AG101" s="147" t="s">
        <v>126</v>
      </c>
      <c r="AH101" s="147">
        <v>0</v>
      </c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3" x14ac:dyDescent="0.2">
      <c r="A102" s="154"/>
      <c r="B102" s="155"/>
      <c r="C102" s="186" t="s">
        <v>163</v>
      </c>
      <c r="D102" s="160"/>
      <c r="E102" s="161">
        <v>30.3</v>
      </c>
      <c r="F102" s="158"/>
      <c r="G102" s="158"/>
      <c r="H102" s="158"/>
      <c r="I102" s="158"/>
      <c r="J102" s="158"/>
      <c r="K102" s="158"/>
      <c r="L102" s="158"/>
      <c r="M102" s="158"/>
      <c r="N102" s="157"/>
      <c r="O102" s="157"/>
      <c r="P102" s="157"/>
      <c r="Q102" s="157"/>
      <c r="R102" s="158"/>
      <c r="S102" s="158"/>
      <c r="T102" s="158"/>
      <c r="U102" s="158"/>
      <c r="V102" s="158"/>
      <c r="W102" s="158"/>
      <c r="X102" s="158"/>
      <c r="Y102" s="158"/>
      <c r="Z102" s="147"/>
      <c r="AA102" s="147"/>
      <c r="AB102" s="147"/>
      <c r="AC102" s="147"/>
      <c r="AD102" s="147"/>
      <c r="AE102" s="147"/>
      <c r="AF102" s="147"/>
      <c r="AG102" s="147" t="s">
        <v>126</v>
      </c>
      <c r="AH102" s="147">
        <v>0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outlineLevel="3" x14ac:dyDescent="0.2">
      <c r="A103" s="154"/>
      <c r="B103" s="155"/>
      <c r="C103" s="186" t="s">
        <v>181</v>
      </c>
      <c r="D103" s="160"/>
      <c r="E103" s="161">
        <v>122.54</v>
      </c>
      <c r="F103" s="158"/>
      <c r="G103" s="158"/>
      <c r="H103" s="158"/>
      <c r="I103" s="158"/>
      <c r="J103" s="158"/>
      <c r="K103" s="158"/>
      <c r="L103" s="158"/>
      <c r="M103" s="158"/>
      <c r="N103" s="157"/>
      <c r="O103" s="157"/>
      <c r="P103" s="157"/>
      <c r="Q103" s="157"/>
      <c r="R103" s="158"/>
      <c r="S103" s="158"/>
      <c r="T103" s="158"/>
      <c r="U103" s="158"/>
      <c r="V103" s="158"/>
      <c r="W103" s="158"/>
      <c r="X103" s="158"/>
      <c r="Y103" s="158"/>
      <c r="Z103" s="147"/>
      <c r="AA103" s="147"/>
      <c r="AB103" s="147"/>
      <c r="AC103" s="147"/>
      <c r="AD103" s="147"/>
      <c r="AE103" s="147"/>
      <c r="AF103" s="147"/>
      <c r="AG103" s="147" t="s">
        <v>126</v>
      </c>
      <c r="AH103" s="147">
        <v>0</v>
      </c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3" x14ac:dyDescent="0.2">
      <c r="A104" s="154"/>
      <c r="B104" s="155"/>
      <c r="C104" s="186" t="s">
        <v>150</v>
      </c>
      <c r="D104" s="160"/>
      <c r="E104" s="161">
        <v>4.0199999999999996</v>
      </c>
      <c r="F104" s="158"/>
      <c r="G104" s="158"/>
      <c r="H104" s="158"/>
      <c r="I104" s="158"/>
      <c r="J104" s="158"/>
      <c r="K104" s="158"/>
      <c r="L104" s="158"/>
      <c r="M104" s="158"/>
      <c r="N104" s="157"/>
      <c r="O104" s="157"/>
      <c r="P104" s="157"/>
      <c r="Q104" s="157"/>
      <c r="R104" s="158"/>
      <c r="S104" s="158"/>
      <c r="T104" s="158"/>
      <c r="U104" s="158"/>
      <c r="V104" s="158"/>
      <c r="W104" s="158"/>
      <c r="X104" s="158"/>
      <c r="Y104" s="158"/>
      <c r="Z104" s="147"/>
      <c r="AA104" s="147"/>
      <c r="AB104" s="147"/>
      <c r="AC104" s="147"/>
      <c r="AD104" s="147"/>
      <c r="AE104" s="147"/>
      <c r="AF104" s="147"/>
      <c r="AG104" s="147" t="s">
        <v>126</v>
      </c>
      <c r="AH104" s="147">
        <v>0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3" x14ac:dyDescent="0.2">
      <c r="A105" s="154"/>
      <c r="B105" s="155"/>
      <c r="C105" s="186" t="s">
        <v>182</v>
      </c>
      <c r="D105" s="160"/>
      <c r="E105" s="161">
        <v>27.96</v>
      </c>
      <c r="F105" s="158"/>
      <c r="G105" s="158"/>
      <c r="H105" s="158"/>
      <c r="I105" s="158"/>
      <c r="J105" s="158"/>
      <c r="K105" s="158"/>
      <c r="L105" s="158"/>
      <c r="M105" s="158"/>
      <c r="N105" s="157"/>
      <c r="O105" s="157"/>
      <c r="P105" s="157"/>
      <c r="Q105" s="157"/>
      <c r="R105" s="158"/>
      <c r="S105" s="158"/>
      <c r="T105" s="158"/>
      <c r="U105" s="158"/>
      <c r="V105" s="158"/>
      <c r="W105" s="158"/>
      <c r="X105" s="158"/>
      <c r="Y105" s="158"/>
      <c r="Z105" s="147"/>
      <c r="AA105" s="147"/>
      <c r="AB105" s="147"/>
      <c r="AC105" s="147"/>
      <c r="AD105" s="147"/>
      <c r="AE105" s="147"/>
      <c r="AF105" s="147"/>
      <c r="AG105" s="147" t="s">
        <v>126</v>
      </c>
      <c r="AH105" s="147">
        <v>0</v>
      </c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3" x14ac:dyDescent="0.2">
      <c r="A106" s="154"/>
      <c r="B106" s="155"/>
      <c r="C106" s="186" t="s">
        <v>164</v>
      </c>
      <c r="D106" s="160"/>
      <c r="E106" s="161">
        <v>46.04</v>
      </c>
      <c r="F106" s="158"/>
      <c r="G106" s="158"/>
      <c r="H106" s="158"/>
      <c r="I106" s="158"/>
      <c r="J106" s="158"/>
      <c r="K106" s="158"/>
      <c r="L106" s="158"/>
      <c r="M106" s="158"/>
      <c r="N106" s="157"/>
      <c r="O106" s="157"/>
      <c r="P106" s="157"/>
      <c r="Q106" s="157"/>
      <c r="R106" s="158"/>
      <c r="S106" s="158"/>
      <c r="T106" s="158"/>
      <c r="U106" s="158"/>
      <c r="V106" s="158"/>
      <c r="W106" s="158"/>
      <c r="X106" s="158"/>
      <c r="Y106" s="158"/>
      <c r="Z106" s="147"/>
      <c r="AA106" s="147"/>
      <c r="AB106" s="147"/>
      <c r="AC106" s="147"/>
      <c r="AD106" s="147"/>
      <c r="AE106" s="147"/>
      <c r="AF106" s="147"/>
      <c r="AG106" s="147" t="s">
        <v>126</v>
      </c>
      <c r="AH106" s="147">
        <v>0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3" x14ac:dyDescent="0.2">
      <c r="A107" s="154"/>
      <c r="B107" s="155"/>
      <c r="C107" s="186" t="s">
        <v>165</v>
      </c>
      <c r="D107" s="160"/>
      <c r="E107" s="161">
        <v>7.66</v>
      </c>
      <c r="F107" s="158"/>
      <c r="G107" s="158"/>
      <c r="H107" s="158"/>
      <c r="I107" s="158"/>
      <c r="J107" s="158"/>
      <c r="K107" s="158"/>
      <c r="L107" s="158"/>
      <c r="M107" s="158"/>
      <c r="N107" s="157"/>
      <c r="O107" s="157"/>
      <c r="P107" s="157"/>
      <c r="Q107" s="157"/>
      <c r="R107" s="158"/>
      <c r="S107" s="158"/>
      <c r="T107" s="158"/>
      <c r="U107" s="158"/>
      <c r="V107" s="158"/>
      <c r="W107" s="158"/>
      <c r="X107" s="158"/>
      <c r="Y107" s="158"/>
      <c r="Z107" s="147"/>
      <c r="AA107" s="147"/>
      <c r="AB107" s="147"/>
      <c r="AC107" s="147"/>
      <c r="AD107" s="147"/>
      <c r="AE107" s="147"/>
      <c r="AF107" s="147"/>
      <c r="AG107" s="147" t="s">
        <v>126</v>
      </c>
      <c r="AH107" s="147">
        <v>0</v>
      </c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3" x14ac:dyDescent="0.2">
      <c r="A108" s="154"/>
      <c r="B108" s="155"/>
      <c r="C108" s="186" t="s">
        <v>172</v>
      </c>
      <c r="D108" s="160"/>
      <c r="E108" s="161">
        <v>89.18</v>
      </c>
      <c r="F108" s="158"/>
      <c r="G108" s="158"/>
      <c r="H108" s="158"/>
      <c r="I108" s="158"/>
      <c r="J108" s="158"/>
      <c r="K108" s="158"/>
      <c r="L108" s="158"/>
      <c r="M108" s="158"/>
      <c r="N108" s="157"/>
      <c r="O108" s="157"/>
      <c r="P108" s="157"/>
      <c r="Q108" s="157"/>
      <c r="R108" s="158"/>
      <c r="S108" s="158"/>
      <c r="T108" s="158"/>
      <c r="U108" s="158"/>
      <c r="V108" s="158"/>
      <c r="W108" s="158"/>
      <c r="X108" s="158"/>
      <c r="Y108" s="158"/>
      <c r="Z108" s="147"/>
      <c r="AA108" s="147"/>
      <c r="AB108" s="147"/>
      <c r="AC108" s="147"/>
      <c r="AD108" s="147"/>
      <c r="AE108" s="147"/>
      <c r="AF108" s="147"/>
      <c r="AG108" s="147" t="s">
        <v>126</v>
      </c>
      <c r="AH108" s="147">
        <v>0</v>
      </c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3" x14ac:dyDescent="0.2">
      <c r="A109" s="154"/>
      <c r="B109" s="155"/>
      <c r="C109" s="186" t="s">
        <v>173</v>
      </c>
      <c r="D109" s="160"/>
      <c r="E109" s="161">
        <v>142.06</v>
      </c>
      <c r="F109" s="158"/>
      <c r="G109" s="158"/>
      <c r="H109" s="158"/>
      <c r="I109" s="158"/>
      <c r="J109" s="158"/>
      <c r="K109" s="158"/>
      <c r="L109" s="158"/>
      <c r="M109" s="158"/>
      <c r="N109" s="157"/>
      <c r="O109" s="157"/>
      <c r="P109" s="157"/>
      <c r="Q109" s="157"/>
      <c r="R109" s="158"/>
      <c r="S109" s="158"/>
      <c r="T109" s="158"/>
      <c r="U109" s="158"/>
      <c r="V109" s="158"/>
      <c r="W109" s="158"/>
      <c r="X109" s="158"/>
      <c r="Y109" s="158"/>
      <c r="Z109" s="147"/>
      <c r="AA109" s="147"/>
      <c r="AB109" s="147"/>
      <c r="AC109" s="147"/>
      <c r="AD109" s="147"/>
      <c r="AE109" s="147"/>
      <c r="AF109" s="147"/>
      <c r="AG109" s="147" t="s">
        <v>126</v>
      </c>
      <c r="AH109" s="147">
        <v>0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outlineLevel="3" x14ac:dyDescent="0.2">
      <c r="A110" s="154"/>
      <c r="B110" s="155"/>
      <c r="C110" s="186" t="s">
        <v>174</v>
      </c>
      <c r="D110" s="160"/>
      <c r="E110" s="161">
        <v>22.88</v>
      </c>
      <c r="F110" s="158"/>
      <c r="G110" s="158"/>
      <c r="H110" s="158"/>
      <c r="I110" s="158"/>
      <c r="J110" s="158"/>
      <c r="K110" s="158"/>
      <c r="L110" s="158"/>
      <c r="M110" s="158"/>
      <c r="N110" s="157"/>
      <c r="O110" s="157"/>
      <c r="P110" s="157"/>
      <c r="Q110" s="157"/>
      <c r="R110" s="158"/>
      <c r="S110" s="158"/>
      <c r="T110" s="158"/>
      <c r="U110" s="158"/>
      <c r="V110" s="158"/>
      <c r="W110" s="158"/>
      <c r="X110" s="158"/>
      <c r="Y110" s="158"/>
      <c r="Z110" s="147"/>
      <c r="AA110" s="147"/>
      <c r="AB110" s="147"/>
      <c r="AC110" s="147"/>
      <c r="AD110" s="147"/>
      <c r="AE110" s="147"/>
      <c r="AF110" s="147"/>
      <c r="AG110" s="147" t="s">
        <v>126</v>
      </c>
      <c r="AH110" s="147">
        <v>0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outlineLevel="3" x14ac:dyDescent="0.2">
      <c r="A111" s="154"/>
      <c r="B111" s="155"/>
      <c r="C111" s="186" t="s">
        <v>175</v>
      </c>
      <c r="D111" s="160"/>
      <c r="E111" s="161">
        <v>74.75</v>
      </c>
      <c r="F111" s="158"/>
      <c r="G111" s="158"/>
      <c r="H111" s="158"/>
      <c r="I111" s="158"/>
      <c r="J111" s="158"/>
      <c r="K111" s="158"/>
      <c r="L111" s="158"/>
      <c r="M111" s="158"/>
      <c r="N111" s="157"/>
      <c r="O111" s="157"/>
      <c r="P111" s="157"/>
      <c r="Q111" s="157"/>
      <c r="R111" s="158"/>
      <c r="S111" s="158"/>
      <c r="T111" s="158"/>
      <c r="U111" s="158"/>
      <c r="V111" s="158"/>
      <c r="W111" s="158"/>
      <c r="X111" s="158"/>
      <c r="Y111" s="158"/>
      <c r="Z111" s="147"/>
      <c r="AA111" s="147"/>
      <c r="AB111" s="147"/>
      <c r="AC111" s="147"/>
      <c r="AD111" s="147"/>
      <c r="AE111" s="147"/>
      <c r="AF111" s="147"/>
      <c r="AG111" s="147" t="s">
        <v>126</v>
      </c>
      <c r="AH111" s="147">
        <v>0</v>
      </c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3" x14ac:dyDescent="0.2">
      <c r="A112" s="154"/>
      <c r="B112" s="155"/>
      <c r="C112" s="186" t="s">
        <v>176</v>
      </c>
      <c r="D112" s="160"/>
      <c r="E112" s="161">
        <v>70.31</v>
      </c>
      <c r="F112" s="158"/>
      <c r="G112" s="158"/>
      <c r="H112" s="158"/>
      <c r="I112" s="158"/>
      <c r="J112" s="158"/>
      <c r="K112" s="158"/>
      <c r="L112" s="158"/>
      <c r="M112" s="158"/>
      <c r="N112" s="157"/>
      <c r="O112" s="157"/>
      <c r="P112" s="157"/>
      <c r="Q112" s="157"/>
      <c r="R112" s="158"/>
      <c r="S112" s="158"/>
      <c r="T112" s="158"/>
      <c r="U112" s="158"/>
      <c r="V112" s="158"/>
      <c r="W112" s="158"/>
      <c r="X112" s="158"/>
      <c r="Y112" s="158"/>
      <c r="Z112" s="147"/>
      <c r="AA112" s="147"/>
      <c r="AB112" s="147"/>
      <c r="AC112" s="147"/>
      <c r="AD112" s="147"/>
      <c r="AE112" s="147"/>
      <c r="AF112" s="147"/>
      <c r="AG112" s="147" t="s">
        <v>126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3" x14ac:dyDescent="0.2">
      <c r="A113" s="154"/>
      <c r="B113" s="155"/>
      <c r="C113" s="186" t="s">
        <v>151</v>
      </c>
      <c r="D113" s="160"/>
      <c r="E113" s="161">
        <v>16.04</v>
      </c>
      <c r="F113" s="158"/>
      <c r="G113" s="158"/>
      <c r="H113" s="158"/>
      <c r="I113" s="158"/>
      <c r="J113" s="158"/>
      <c r="K113" s="158"/>
      <c r="L113" s="158"/>
      <c r="M113" s="158"/>
      <c r="N113" s="157"/>
      <c r="O113" s="157"/>
      <c r="P113" s="157"/>
      <c r="Q113" s="157"/>
      <c r="R113" s="158"/>
      <c r="S113" s="158"/>
      <c r="T113" s="158"/>
      <c r="U113" s="158"/>
      <c r="V113" s="158"/>
      <c r="W113" s="158"/>
      <c r="X113" s="158"/>
      <c r="Y113" s="158"/>
      <c r="Z113" s="147"/>
      <c r="AA113" s="147"/>
      <c r="AB113" s="147"/>
      <c r="AC113" s="147"/>
      <c r="AD113" s="147"/>
      <c r="AE113" s="147"/>
      <c r="AF113" s="147"/>
      <c r="AG113" s="147" t="s">
        <v>126</v>
      </c>
      <c r="AH113" s="147">
        <v>0</v>
      </c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x14ac:dyDescent="0.2">
      <c r="A114" s="164" t="s">
        <v>119</v>
      </c>
      <c r="B114" s="165" t="s">
        <v>68</v>
      </c>
      <c r="C114" s="184" t="s">
        <v>69</v>
      </c>
      <c r="D114" s="166"/>
      <c r="E114" s="167"/>
      <c r="F114" s="168"/>
      <c r="G114" s="169">
        <f>SUMIF(AG115:AG118,"&lt;&gt;NOR",G115:G118)</f>
        <v>0</v>
      </c>
      <c r="H114" s="163"/>
      <c r="I114" s="163">
        <f>SUM(I115:I118)</f>
        <v>0</v>
      </c>
      <c r="J114" s="163"/>
      <c r="K114" s="163">
        <f>SUM(K115:K118)</f>
        <v>0</v>
      </c>
      <c r="L114" s="163"/>
      <c r="M114" s="163">
        <f>SUM(M115:M118)</f>
        <v>0</v>
      </c>
      <c r="N114" s="162"/>
      <c r="O114" s="162">
        <f>SUM(O115:O118)</f>
        <v>0</v>
      </c>
      <c r="P114" s="162"/>
      <c r="Q114" s="162">
        <f>SUM(Q115:Q118)</f>
        <v>0.33</v>
      </c>
      <c r="R114" s="163"/>
      <c r="S114" s="163"/>
      <c r="T114" s="163"/>
      <c r="U114" s="163"/>
      <c r="V114" s="163">
        <f>SUM(V115:V118)</f>
        <v>4.8499999999999996</v>
      </c>
      <c r="W114" s="163"/>
      <c r="X114" s="163"/>
      <c r="Y114" s="163"/>
      <c r="AG114" t="s">
        <v>120</v>
      </c>
    </row>
    <row r="115" spans="1:60" outlineLevel="1" x14ac:dyDescent="0.2">
      <c r="A115" s="171">
        <v>15</v>
      </c>
      <c r="B115" s="172" t="s">
        <v>214</v>
      </c>
      <c r="C115" s="185" t="s">
        <v>215</v>
      </c>
      <c r="D115" s="173" t="s">
        <v>195</v>
      </c>
      <c r="E115" s="174">
        <v>3.5</v>
      </c>
      <c r="F115" s="175"/>
      <c r="G115" s="176">
        <f>ROUND(E115*F115,2)</f>
        <v>0</v>
      </c>
      <c r="H115" s="159"/>
      <c r="I115" s="158">
        <f>ROUND(E115*H115,2)</f>
        <v>0</v>
      </c>
      <c r="J115" s="159"/>
      <c r="K115" s="158">
        <f>ROUND(E115*J115,2)</f>
        <v>0</v>
      </c>
      <c r="L115" s="158">
        <v>21</v>
      </c>
      <c r="M115" s="158">
        <f>G115*(1+L115/100)</f>
        <v>0</v>
      </c>
      <c r="N115" s="157">
        <v>4.8999999999999998E-4</v>
      </c>
      <c r="O115" s="157">
        <f>ROUND(E115*N115,2)</f>
        <v>0</v>
      </c>
      <c r="P115" s="157">
        <v>1.7999999999999999E-2</v>
      </c>
      <c r="Q115" s="157">
        <f>ROUND(E115*P115,2)</f>
        <v>0.06</v>
      </c>
      <c r="R115" s="158"/>
      <c r="S115" s="158" t="s">
        <v>122</v>
      </c>
      <c r="T115" s="158" t="s">
        <v>122</v>
      </c>
      <c r="U115" s="158">
        <v>0.34200000000000003</v>
      </c>
      <c r="V115" s="158">
        <f>ROUND(E115*U115,2)</f>
        <v>1.2</v>
      </c>
      <c r="W115" s="158"/>
      <c r="X115" s="158" t="s">
        <v>123</v>
      </c>
      <c r="Y115" s="158" t="s">
        <v>124</v>
      </c>
      <c r="Z115" s="147"/>
      <c r="AA115" s="147"/>
      <c r="AB115" s="147"/>
      <c r="AC115" s="147"/>
      <c r="AD115" s="147"/>
      <c r="AE115" s="147"/>
      <c r="AF115" s="147"/>
      <c r="AG115" s="147" t="s">
        <v>125</v>
      </c>
      <c r="AH115" s="147"/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2" x14ac:dyDescent="0.2">
      <c r="A116" s="154"/>
      <c r="B116" s="155"/>
      <c r="C116" s="186" t="s">
        <v>202</v>
      </c>
      <c r="D116" s="160"/>
      <c r="E116" s="161">
        <v>3.5</v>
      </c>
      <c r="F116" s="158"/>
      <c r="G116" s="158"/>
      <c r="H116" s="158"/>
      <c r="I116" s="158"/>
      <c r="J116" s="158"/>
      <c r="K116" s="158"/>
      <c r="L116" s="158"/>
      <c r="M116" s="158"/>
      <c r="N116" s="157"/>
      <c r="O116" s="157"/>
      <c r="P116" s="157"/>
      <c r="Q116" s="157"/>
      <c r="R116" s="158"/>
      <c r="S116" s="158"/>
      <c r="T116" s="158"/>
      <c r="U116" s="158"/>
      <c r="V116" s="158"/>
      <c r="W116" s="158"/>
      <c r="X116" s="158"/>
      <c r="Y116" s="158"/>
      <c r="Z116" s="147"/>
      <c r="AA116" s="147"/>
      <c r="AB116" s="147"/>
      <c r="AC116" s="147"/>
      <c r="AD116" s="147"/>
      <c r="AE116" s="147"/>
      <c r="AF116" s="147"/>
      <c r="AG116" s="147" t="s">
        <v>126</v>
      </c>
      <c r="AH116" s="147">
        <v>0</v>
      </c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1" x14ac:dyDescent="0.2">
      <c r="A117" s="171">
        <v>16</v>
      </c>
      <c r="B117" s="172" t="s">
        <v>216</v>
      </c>
      <c r="C117" s="185" t="s">
        <v>217</v>
      </c>
      <c r="D117" s="173" t="s">
        <v>195</v>
      </c>
      <c r="E117" s="174">
        <v>5</v>
      </c>
      <c r="F117" s="175"/>
      <c r="G117" s="176">
        <f>ROUND(E117*F117,2)</f>
        <v>0</v>
      </c>
      <c r="H117" s="159"/>
      <c r="I117" s="158">
        <f>ROUND(E117*H117,2)</f>
        <v>0</v>
      </c>
      <c r="J117" s="159"/>
      <c r="K117" s="158">
        <f>ROUND(E117*J117,2)</f>
        <v>0</v>
      </c>
      <c r="L117" s="158">
        <v>21</v>
      </c>
      <c r="M117" s="158">
        <f>G117*(1+L117/100)</f>
        <v>0</v>
      </c>
      <c r="N117" s="157">
        <v>4.8999999999999998E-4</v>
      </c>
      <c r="O117" s="157">
        <f>ROUND(E117*N117,2)</f>
        <v>0</v>
      </c>
      <c r="P117" s="157">
        <v>5.3999999999999999E-2</v>
      </c>
      <c r="Q117" s="157">
        <f>ROUND(E117*P117,2)</f>
        <v>0.27</v>
      </c>
      <c r="R117" s="158"/>
      <c r="S117" s="158" t="s">
        <v>122</v>
      </c>
      <c r="T117" s="158" t="s">
        <v>122</v>
      </c>
      <c r="U117" s="158">
        <v>0.72899999999999998</v>
      </c>
      <c r="V117" s="158">
        <f>ROUND(E117*U117,2)</f>
        <v>3.65</v>
      </c>
      <c r="W117" s="158"/>
      <c r="X117" s="158" t="s">
        <v>123</v>
      </c>
      <c r="Y117" s="158" t="s">
        <v>124</v>
      </c>
      <c r="Z117" s="147"/>
      <c r="AA117" s="147"/>
      <c r="AB117" s="147"/>
      <c r="AC117" s="147"/>
      <c r="AD117" s="147"/>
      <c r="AE117" s="147"/>
      <c r="AF117" s="147"/>
      <c r="AG117" s="147" t="s">
        <v>125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2" x14ac:dyDescent="0.2">
      <c r="A118" s="154"/>
      <c r="B118" s="155"/>
      <c r="C118" s="186" t="s">
        <v>218</v>
      </c>
      <c r="D118" s="160"/>
      <c r="E118" s="161">
        <v>5</v>
      </c>
      <c r="F118" s="158"/>
      <c r="G118" s="158"/>
      <c r="H118" s="158"/>
      <c r="I118" s="158"/>
      <c r="J118" s="158"/>
      <c r="K118" s="158"/>
      <c r="L118" s="158"/>
      <c r="M118" s="158"/>
      <c r="N118" s="157"/>
      <c r="O118" s="157"/>
      <c r="P118" s="157"/>
      <c r="Q118" s="157"/>
      <c r="R118" s="158"/>
      <c r="S118" s="158"/>
      <c r="T118" s="158"/>
      <c r="U118" s="158"/>
      <c r="V118" s="158"/>
      <c r="W118" s="158"/>
      <c r="X118" s="158"/>
      <c r="Y118" s="158"/>
      <c r="Z118" s="147"/>
      <c r="AA118" s="147"/>
      <c r="AB118" s="147"/>
      <c r="AC118" s="147"/>
      <c r="AD118" s="147"/>
      <c r="AE118" s="147"/>
      <c r="AF118" s="147"/>
      <c r="AG118" s="147" t="s">
        <v>126</v>
      </c>
      <c r="AH118" s="147">
        <v>0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x14ac:dyDescent="0.2">
      <c r="A119" s="164" t="s">
        <v>119</v>
      </c>
      <c r="B119" s="165" t="s">
        <v>70</v>
      </c>
      <c r="C119" s="184" t="s">
        <v>71</v>
      </c>
      <c r="D119" s="166"/>
      <c r="E119" s="167"/>
      <c r="F119" s="168"/>
      <c r="G119" s="169">
        <f>SUMIF(AG120:AG120,"&lt;&gt;NOR",G120:G120)</f>
        <v>0</v>
      </c>
      <c r="H119" s="163"/>
      <c r="I119" s="163">
        <f>SUM(I120:I120)</f>
        <v>0</v>
      </c>
      <c r="J119" s="163"/>
      <c r="K119" s="163">
        <f>SUM(K120:K120)</f>
        <v>0</v>
      </c>
      <c r="L119" s="163"/>
      <c r="M119" s="163">
        <f>SUM(M120:M120)</f>
        <v>0</v>
      </c>
      <c r="N119" s="162"/>
      <c r="O119" s="162">
        <f>SUM(O120:O120)</f>
        <v>0</v>
      </c>
      <c r="P119" s="162"/>
      <c r="Q119" s="162">
        <f>SUM(Q120:Q120)</f>
        <v>0</v>
      </c>
      <c r="R119" s="163"/>
      <c r="S119" s="163"/>
      <c r="T119" s="163"/>
      <c r="U119" s="163"/>
      <c r="V119" s="163">
        <f>SUM(V120:V120)</f>
        <v>5.4</v>
      </c>
      <c r="W119" s="163"/>
      <c r="X119" s="163"/>
      <c r="Y119" s="163"/>
      <c r="AG119" t="s">
        <v>120</v>
      </c>
    </row>
    <row r="120" spans="1:60" outlineLevel="1" x14ac:dyDescent="0.2">
      <c r="A120" s="177">
        <v>17</v>
      </c>
      <c r="B120" s="178" t="s">
        <v>219</v>
      </c>
      <c r="C120" s="187" t="s">
        <v>220</v>
      </c>
      <c r="D120" s="179" t="s">
        <v>221</v>
      </c>
      <c r="E120" s="180">
        <v>17.596019999999999</v>
      </c>
      <c r="F120" s="181"/>
      <c r="G120" s="182">
        <f>ROUND(E120*F120,2)</f>
        <v>0</v>
      </c>
      <c r="H120" s="159"/>
      <c r="I120" s="158">
        <f>ROUND(E120*H120,2)</f>
        <v>0</v>
      </c>
      <c r="J120" s="159"/>
      <c r="K120" s="158">
        <f>ROUND(E120*J120,2)</f>
        <v>0</v>
      </c>
      <c r="L120" s="158">
        <v>21</v>
      </c>
      <c r="M120" s="158">
        <f>G120*(1+L120/100)</f>
        <v>0</v>
      </c>
      <c r="N120" s="157">
        <v>0</v>
      </c>
      <c r="O120" s="157">
        <f>ROUND(E120*N120,2)</f>
        <v>0</v>
      </c>
      <c r="P120" s="157">
        <v>0</v>
      </c>
      <c r="Q120" s="157">
        <f>ROUND(E120*P120,2)</f>
        <v>0</v>
      </c>
      <c r="R120" s="158"/>
      <c r="S120" s="158" t="s">
        <v>122</v>
      </c>
      <c r="T120" s="158" t="s">
        <v>122</v>
      </c>
      <c r="U120" s="158">
        <v>0.307</v>
      </c>
      <c r="V120" s="158">
        <f>ROUND(E120*U120,2)</f>
        <v>5.4</v>
      </c>
      <c r="W120" s="158"/>
      <c r="X120" s="158" t="s">
        <v>222</v>
      </c>
      <c r="Y120" s="158" t="s">
        <v>124</v>
      </c>
      <c r="Z120" s="147"/>
      <c r="AA120" s="147"/>
      <c r="AB120" s="147"/>
      <c r="AC120" s="147"/>
      <c r="AD120" s="147"/>
      <c r="AE120" s="147"/>
      <c r="AF120" s="147"/>
      <c r="AG120" s="147" t="s">
        <v>223</v>
      </c>
      <c r="AH120" s="147"/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x14ac:dyDescent="0.2">
      <c r="A121" s="164" t="s">
        <v>119</v>
      </c>
      <c r="B121" s="165" t="s">
        <v>74</v>
      </c>
      <c r="C121" s="184" t="s">
        <v>75</v>
      </c>
      <c r="D121" s="166"/>
      <c r="E121" s="167"/>
      <c r="F121" s="168"/>
      <c r="G121" s="169">
        <f>SUMIF(AG122:AG125,"&lt;&gt;NOR",G122:G125)</f>
        <v>0</v>
      </c>
      <c r="H121" s="163"/>
      <c r="I121" s="163">
        <f>SUM(I122:I125)</f>
        <v>0</v>
      </c>
      <c r="J121" s="163"/>
      <c r="K121" s="163">
        <f>SUM(K122:K125)</f>
        <v>0</v>
      </c>
      <c r="L121" s="163"/>
      <c r="M121" s="163">
        <f>SUM(M122:M125)</f>
        <v>0</v>
      </c>
      <c r="N121" s="162"/>
      <c r="O121" s="162">
        <f>SUM(O122:O125)</f>
        <v>0.33</v>
      </c>
      <c r="P121" s="162"/>
      <c r="Q121" s="162">
        <f>SUM(Q122:Q125)</f>
        <v>0</v>
      </c>
      <c r="R121" s="163"/>
      <c r="S121" s="163"/>
      <c r="T121" s="163"/>
      <c r="U121" s="163"/>
      <c r="V121" s="163">
        <f>SUM(V122:V125)</f>
        <v>66.94</v>
      </c>
      <c r="W121" s="163"/>
      <c r="X121" s="163"/>
      <c r="Y121" s="163"/>
      <c r="AG121" t="s">
        <v>120</v>
      </c>
    </row>
    <row r="122" spans="1:60" ht="22.5" outlineLevel="1" x14ac:dyDescent="0.2">
      <c r="A122" s="177">
        <v>18</v>
      </c>
      <c r="B122" s="178" t="s">
        <v>224</v>
      </c>
      <c r="C122" s="187" t="s">
        <v>225</v>
      </c>
      <c r="D122" s="179" t="s">
        <v>195</v>
      </c>
      <c r="E122" s="180">
        <v>25</v>
      </c>
      <c r="F122" s="181"/>
      <c r="G122" s="182">
        <f>ROUND(E122*F122,2)</f>
        <v>0</v>
      </c>
      <c r="H122" s="159"/>
      <c r="I122" s="158">
        <f>ROUND(E122*H122,2)</f>
        <v>0</v>
      </c>
      <c r="J122" s="159"/>
      <c r="K122" s="158">
        <f>ROUND(E122*J122,2)</f>
        <v>0</v>
      </c>
      <c r="L122" s="158">
        <v>21</v>
      </c>
      <c r="M122" s="158">
        <f>G122*(1+L122/100)</f>
        <v>0</v>
      </c>
      <c r="N122" s="157">
        <v>3.3999999999999998E-3</v>
      </c>
      <c r="O122" s="157">
        <f>ROUND(E122*N122,2)</f>
        <v>0.09</v>
      </c>
      <c r="P122" s="157">
        <v>0</v>
      </c>
      <c r="Q122" s="157">
        <f>ROUND(E122*P122,2)</f>
        <v>0</v>
      </c>
      <c r="R122" s="158"/>
      <c r="S122" s="158" t="s">
        <v>122</v>
      </c>
      <c r="T122" s="158" t="s">
        <v>122</v>
      </c>
      <c r="U122" s="158">
        <v>0.79349999999999998</v>
      </c>
      <c r="V122" s="158">
        <f>ROUND(E122*U122,2)</f>
        <v>19.84</v>
      </c>
      <c r="W122" s="158"/>
      <c r="X122" s="158" t="s">
        <v>123</v>
      </c>
      <c r="Y122" s="158" t="s">
        <v>124</v>
      </c>
      <c r="Z122" s="147"/>
      <c r="AA122" s="147"/>
      <c r="AB122" s="147"/>
      <c r="AC122" s="147"/>
      <c r="AD122" s="147"/>
      <c r="AE122" s="147"/>
      <c r="AF122" s="147"/>
      <c r="AG122" s="147" t="s">
        <v>125</v>
      </c>
      <c r="AH122" s="147"/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ht="22.5" outlineLevel="1" x14ac:dyDescent="0.2">
      <c r="A123" s="177">
        <v>19</v>
      </c>
      <c r="B123" s="178" t="s">
        <v>226</v>
      </c>
      <c r="C123" s="187" t="s">
        <v>227</v>
      </c>
      <c r="D123" s="179" t="s">
        <v>195</v>
      </c>
      <c r="E123" s="180">
        <v>25</v>
      </c>
      <c r="F123" s="181"/>
      <c r="G123" s="182">
        <f>ROUND(E123*F123,2)</f>
        <v>0</v>
      </c>
      <c r="H123" s="159"/>
      <c r="I123" s="158">
        <f>ROUND(E123*H123,2)</f>
        <v>0</v>
      </c>
      <c r="J123" s="159"/>
      <c r="K123" s="158">
        <f>ROUND(E123*J123,2)</f>
        <v>0</v>
      </c>
      <c r="L123" s="158">
        <v>21</v>
      </c>
      <c r="M123" s="158">
        <f>G123*(1+L123/100)</f>
        <v>0</v>
      </c>
      <c r="N123" s="157">
        <v>4.2900000000000004E-3</v>
      </c>
      <c r="O123" s="157">
        <f>ROUND(E123*N123,2)</f>
        <v>0.11</v>
      </c>
      <c r="P123" s="157">
        <v>0</v>
      </c>
      <c r="Q123" s="157">
        <f>ROUND(E123*P123,2)</f>
        <v>0</v>
      </c>
      <c r="R123" s="158"/>
      <c r="S123" s="158" t="s">
        <v>122</v>
      </c>
      <c r="T123" s="158" t="s">
        <v>122</v>
      </c>
      <c r="U123" s="158">
        <v>0.89470000000000005</v>
      </c>
      <c r="V123" s="158">
        <f>ROUND(E123*U123,2)</f>
        <v>22.37</v>
      </c>
      <c r="W123" s="158"/>
      <c r="X123" s="158" t="s">
        <v>123</v>
      </c>
      <c r="Y123" s="158" t="s">
        <v>124</v>
      </c>
      <c r="Z123" s="147"/>
      <c r="AA123" s="147"/>
      <c r="AB123" s="147"/>
      <c r="AC123" s="147"/>
      <c r="AD123" s="147"/>
      <c r="AE123" s="147"/>
      <c r="AF123" s="147"/>
      <c r="AG123" s="147" t="s">
        <v>125</v>
      </c>
      <c r="AH123" s="147"/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ht="22.5" outlineLevel="1" x14ac:dyDescent="0.2">
      <c r="A124" s="171">
        <v>20</v>
      </c>
      <c r="B124" s="172" t="s">
        <v>228</v>
      </c>
      <c r="C124" s="185" t="s">
        <v>229</v>
      </c>
      <c r="D124" s="173" t="s">
        <v>195</v>
      </c>
      <c r="E124" s="174">
        <v>25</v>
      </c>
      <c r="F124" s="175"/>
      <c r="G124" s="176">
        <f>ROUND(E124*F124,2)</f>
        <v>0</v>
      </c>
      <c r="H124" s="159"/>
      <c r="I124" s="158">
        <f>ROUND(E124*H124,2)</f>
        <v>0</v>
      </c>
      <c r="J124" s="159"/>
      <c r="K124" s="158">
        <f>ROUND(E124*J124,2)</f>
        <v>0</v>
      </c>
      <c r="L124" s="158">
        <v>21</v>
      </c>
      <c r="M124" s="158">
        <f>G124*(1+L124/100)</f>
        <v>0</v>
      </c>
      <c r="N124" s="157">
        <v>5.1900000000000002E-3</v>
      </c>
      <c r="O124" s="157">
        <f>ROUND(E124*N124,2)</f>
        <v>0.13</v>
      </c>
      <c r="P124" s="157">
        <v>0</v>
      </c>
      <c r="Q124" s="157">
        <f>ROUND(E124*P124,2)</f>
        <v>0</v>
      </c>
      <c r="R124" s="158"/>
      <c r="S124" s="158" t="s">
        <v>122</v>
      </c>
      <c r="T124" s="158" t="s">
        <v>122</v>
      </c>
      <c r="U124" s="158">
        <v>0.98899999999999999</v>
      </c>
      <c r="V124" s="158">
        <f>ROUND(E124*U124,2)</f>
        <v>24.73</v>
      </c>
      <c r="W124" s="158"/>
      <c r="X124" s="158" t="s">
        <v>123</v>
      </c>
      <c r="Y124" s="158" t="s">
        <v>124</v>
      </c>
      <c r="Z124" s="147"/>
      <c r="AA124" s="147"/>
      <c r="AB124" s="147"/>
      <c r="AC124" s="147"/>
      <c r="AD124" s="147"/>
      <c r="AE124" s="147"/>
      <c r="AF124" s="147"/>
      <c r="AG124" s="147" t="s">
        <v>125</v>
      </c>
      <c r="AH124" s="147"/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outlineLevel="1" x14ac:dyDescent="0.2">
      <c r="A125" s="154">
        <v>21</v>
      </c>
      <c r="B125" s="155" t="s">
        <v>230</v>
      </c>
      <c r="C125" s="188" t="s">
        <v>231</v>
      </c>
      <c r="D125" s="156" t="s">
        <v>0</v>
      </c>
      <c r="E125" s="183"/>
      <c r="F125" s="159"/>
      <c r="G125" s="158">
        <f>ROUND(E125*F125,2)</f>
        <v>0</v>
      </c>
      <c r="H125" s="159"/>
      <c r="I125" s="158">
        <f>ROUND(E125*H125,2)</f>
        <v>0</v>
      </c>
      <c r="J125" s="159"/>
      <c r="K125" s="158">
        <f>ROUND(E125*J125,2)</f>
        <v>0</v>
      </c>
      <c r="L125" s="158">
        <v>21</v>
      </c>
      <c r="M125" s="158">
        <f>G125*(1+L125/100)</f>
        <v>0</v>
      </c>
      <c r="N125" s="157">
        <v>0</v>
      </c>
      <c r="O125" s="157">
        <f>ROUND(E125*N125,2)</f>
        <v>0</v>
      </c>
      <c r="P125" s="157">
        <v>0</v>
      </c>
      <c r="Q125" s="157">
        <f>ROUND(E125*P125,2)</f>
        <v>0</v>
      </c>
      <c r="R125" s="158"/>
      <c r="S125" s="158" t="s">
        <v>122</v>
      </c>
      <c r="T125" s="158" t="s">
        <v>122</v>
      </c>
      <c r="U125" s="158">
        <v>0</v>
      </c>
      <c r="V125" s="158">
        <f>ROUND(E125*U125,2)</f>
        <v>0</v>
      </c>
      <c r="W125" s="158"/>
      <c r="X125" s="158" t="s">
        <v>222</v>
      </c>
      <c r="Y125" s="158" t="s">
        <v>124</v>
      </c>
      <c r="Z125" s="147"/>
      <c r="AA125" s="147"/>
      <c r="AB125" s="147"/>
      <c r="AC125" s="147"/>
      <c r="AD125" s="147"/>
      <c r="AE125" s="147"/>
      <c r="AF125" s="147"/>
      <c r="AG125" s="147" t="s">
        <v>223</v>
      </c>
      <c r="AH125" s="147"/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x14ac:dyDescent="0.2">
      <c r="A126" s="164" t="s">
        <v>119</v>
      </c>
      <c r="B126" s="165" t="s">
        <v>78</v>
      </c>
      <c r="C126" s="184" t="s">
        <v>79</v>
      </c>
      <c r="D126" s="166"/>
      <c r="E126" s="167"/>
      <c r="F126" s="168"/>
      <c r="G126" s="169">
        <f>SUMIF(AG127:AG146,"&lt;&gt;NOR",G127:G146)</f>
        <v>0</v>
      </c>
      <c r="H126" s="163"/>
      <c r="I126" s="163">
        <f>SUM(I127:I146)</f>
        <v>0</v>
      </c>
      <c r="J126" s="163"/>
      <c r="K126" s="163">
        <f>SUM(K127:K146)</f>
        <v>0</v>
      </c>
      <c r="L126" s="163"/>
      <c r="M126" s="163">
        <f>SUM(M127:M146)</f>
        <v>0</v>
      </c>
      <c r="N126" s="162"/>
      <c r="O126" s="162">
        <f>SUM(O127:O146)</f>
        <v>0</v>
      </c>
      <c r="P126" s="162"/>
      <c r="Q126" s="162">
        <f>SUM(Q127:Q146)</f>
        <v>0.04</v>
      </c>
      <c r="R126" s="163"/>
      <c r="S126" s="163"/>
      <c r="T126" s="163"/>
      <c r="U126" s="163"/>
      <c r="V126" s="163">
        <f>SUM(V127:V146)</f>
        <v>17.560000000000002</v>
      </c>
      <c r="W126" s="163"/>
      <c r="X126" s="163"/>
      <c r="Y126" s="163"/>
      <c r="AG126" t="s">
        <v>120</v>
      </c>
    </row>
    <row r="127" spans="1:60" outlineLevel="1" x14ac:dyDescent="0.2">
      <c r="A127" s="171">
        <v>22</v>
      </c>
      <c r="B127" s="172" t="s">
        <v>240</v>
      </c>
      <c r="C127" s="185" t="s">
        <v>241</v>
      </c>
      <c r="D127" s="173" t="s">
        <v>121</v>
      </c>
      <c r="E127" s="174">
        <v>10</v>
      </c>
      <c r="F127" s="175"/>
      <c r="G127" s="176">
        <f>ROUND(E127*F127,2)</f>
        <v>0</v>
      </c>
      <c r="H127" s="159"/>
      <c r="I127" s="158">
        <f>ROUND(E127*H127,2)</f>
        <v>0</v>
      </c>
      <c r="J127" s="159"/>
      <c r="K127" s="158">
        <f>ROUND(E127*J127,2)</f>
        <v>0</v>
      </c>
      <c r="L127" s="158">
        <v>21</v>
      </c>
      <c r="M127" s="158">
        <f>G127*(1+L127/100)</f>
        <v>0</v>
      </c>
      <c r="N127" s="157">
        <v>1.6000000000000001E-4</v>
      </c>
      <c r="O127" s="157">
        <f>ROUND(E127*N127,2)</f>
        <v>0</v>
      </c>
      <c r="P127" s="157">
        <v>0</v>
      </c>
      <c r="Q127" s="157">
        <f>ROUND(E127*P127,2)</f>
        <v>0</v>
      </c>
      <c r="R127" s="158"/>
      <c r="S127" s="158" t="s">
        <v>122</v>
      </c>
      <c r="T127" s="158" t="s">
        <v>122</v>
      </c>
      <c r="U127" s="158">
        <v>0.94</v>
      </c>
      <c r="V127" s="158">
        <f>ROUND(E127*U127,2)</f>
        <v>9.4</v>
      </c>
      <c r="W127" s="158"/>
      <c r="X127" s="158" t="s">
        <v>123</v>
      </c>
      <c r="Y127" s="158" t="s">
        <v>124</v>
      </c>
      <c r="Z127" s="147"/>
      <c r="AA127" s="147"/>
      <c r="AB127" s="147"/>
      <c r="AC127" s="147"/>
      <c r="AD127" s="147"/>
      <c r="AE127" s="147"/>
      <c r="AF127" s="147"/>
      <c r="AG127" s="147" t="s">
        <v>125</v>
      </c>
      <c r="AH127" s="147"/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outlineLevel="2" x14ac:dyDescent="0.2">
      <c r="A128" s="154"/>
      <c r="B128" s="155"/>
      <c r="C128" s="186" t="s">
        <v>239</v>
      </c>
      <c r="D128" s="160"/>
      <c r="E128" s="161"/>
      <c r="F128" s="158"/>
      <c r="G128" s="158"/>
      <c r="H128" s="158"/>
      <c r="I128" s="158"/>
      <c r="J128" s="158"/>
      <c r="K128" s="158"/>
      <c r="L128" s="158"/>
      <c r="M128" s="158"/>
      <c r="N128" s="157"/>
      <c r="O128" s="157"/>
      <c r="P128" s="157"/>
      <c r="Q128" s="157"/>
      <c r="R128" s="158"/>
      <c r="S128" s="158"/>
      <c r="T128" s="158"/>
      <c r="U128" s="158"/>
      <c r="V128" s="158"/>
      <c r="W128" s="158"/>
      <c r="X128" s="158"/>
      <c r="Y128" s="158"/>
      <c r="Z128" s="147"/>
      <c r="AA128" s="147"/>
      <c r="AB128" s="147"/>
      <c r="AC128" s="147"/>
      <c r="AD128" s="147"/>
      <c r="AE128" s="147"/>
      <c r="AF128" s="147"/>
      <c r="AG128" s="147" t="s">
        <v>126</v>
      </c>
      <c r="AH128" s="147">
        <v>0</v>
      </c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3" x14ac:dyDescent="0.2">
      <c r="A129" s="154"/>
      <c r="B129" s="155"/>
      <c r="C129" s="186" t="s">
        <v>242</v>
      </c>
      <c r="D129" s="160"/>
      <c r="E129" s="161">
        <v>2</v>
      </c>
      <c r="F129" s="158"/>
      <c r="G129" s="158"/>
      <c r="H129" s="158"/>
      <c r="I129" s="158"/>
      <c r="J129" s="158"/>
      <c r="K129" s="158"/>
      <c r="L129" s="158"/>
      <c r="M129" s="158"/>
      <c r="N129" s="157"/>
      <c r="O129" s="157"/>
      <c r="P129" s="157"/>
      <c r="Q129" s="157"/>
      <c r="R129" s="158"/>
      <c r="S129" s="158"/>
      <c r="T129" s="158"/>
      <c r="U129" s="158"/>
      <c r="V129" s="158"/>
      <c r="W129" s="158"/>
      <c r="X129" s="158"/>
      <c r="Y129" s="158"/>
      <c r="Z129" s="147"/>
      <c r="AA129" s="147"/>
      <c r="AB129" s="147"/>
      <c r="AC129" s="147"/>
      <c r="AD129" s="147"/>
      <c r="AE129" s="147"/>
      <c r="AF129" s="147"/>
      <c r="AG129" s="147" t="s">
        <v>126</v>
      </c>
      <c r="AH129" s="147">
        <v>0</v>
      </c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3" x14ac:dyDescent="0.2">
      <c r="A130" s="154"/>
      <c r="B130" s="155"/>
      <c r="C130" s="186" t="s">
        <v>232</v>
      </c>
      <c r="D130" s="160"/>
      <c r="E130" s="161">
        <v>2</v>
      </c>
      <c r="F130" s="158"/>
      <c r="G130" s="158"/>
      <c r="H130" s="158"/>
      <c r="I130" s="158"/>
      <c r="J130" s="158"/>
      <c r="K130" s="158"/>
      <c r="L130" s="158"/>
      <c r="M130" s="158"/>
      <c r="N130" s="157"/>
      <c r="O130" s="157"/>
      <c r="P130" s="157"/>
      <c r="Q130" s="157"/>
      <c r="R130" s="158"/>
      <c r="S130" s="158"/>
      <c r="T130" s="158"/>
      <c r="U130" s="158"/>
      <c r="V130" s="158"/>
      <c r="W130" s="158"/>
      <c r="X130" s="158"/>
      <c r="Y130" s="158"/>
      <c r="Z130" s="147"/>
      <c r="AA130" s="147"/>
      <c r="AB130" s="147"/>
      <c r="AC130" s="147"/>
      <c r="AD130" s="147"/>
      <c r="AE130" s="147"/>
      <c r="AF130" s="147"/>
      <c r="AG130" s="147" t="s">
        <v>126</v>
      </c>
      <c r="AH130" s="147">
        <v>0</v>
      </c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3" x14ac:dyDescent="0.2">
      <c r="A131" s="154"/>
      <c r="B131" s="155"/>
      <c r="C131" s="186" t="s">
        <v>233</v>
      </c>
      <c r="D131" s="160"/>
      <c r="E131" s="161">
        <v>2</v>
      </c>
      <c r="F131" s="158"/>
      <c r="G131" s="158"/>
      <c r="H131" s="158"/>
      <c r="I131" s="158"/>
      <c r="J131" s="158"/>
      <c r="K131" s="158"/>
      <c r="L131" s="158"/>
      <c r="M131" s="158"/>
      <c r="N131" s="157"/>
      <c r="O131" s="157"/>
      <c r="P131" s="157"/>
      <c r="Q131" s="157"/>
      <c r="R131" s="158"/>
      <c r="S131" s="158"/>
      <c r="T131" s="158"/>
      <c r="U131" s="158"/>
      <c r="V131" s="158"/>
      <c r="W131" s="158"/>
      <c r="X131" s="158"/>
      <c r="Y131" s="158"/>
      <c r="Z131" s="147"/>
      <c r="AA131" s="147"/>
      <c r="AB131" s="147"/>
      <c r="AC131" s="147"/>
      <c r="AD131" s="147"/>
      <c r="AE131" s="147"/>
      <c r="AF131" s="147"/>
      <c r="AG131" s="147" t="s">
        <v>126</v>
      </c>
      <c r="AH131" s="147">
        <v>0</v>
      </c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3" x14ac:dyDescent="0.2">
      <c r="A132" s="154"/>
      <c r="B132" s="155"/>
      <c r="C132" s="186" t="s">
        <v>243</v>
      </c>
      <c r="D132" s="160"/>
      <c r="E132" s="161">
        <v>4</v>
      </c>
      <c r="F132" s="158"/>
      <c r="G132" s="158"/>
      <c r="H132" s="158"/>
      <c r="I132" s="158"/>
      <c r="J132" s="158"/>
      <c r="K132" s="158"/>
      <c r="L132" s="158"/>
      <c r="M132" s="158"/>
      <c r="N132" s="157"/>
      <c r="O132" s="157"/>
      <c r="P132" s="157"/>
      <c r="Q132" s="157"/>
      <c r="R132" s="158"/>
      <c r="S132" s="158"/>
      <c r="T132" s="158"/>
      <c r="U132" s="158"/>
      <c r="V132" s="158"/>
      <c r="W132" s="158"/>
      <c r="X132" s="158"/>
      <c r="Y132" s="158"/>
      <c r="Z132" s="147"/>
      <c r="AA132" s="147"/>
      <c r="AB132" s="147"/>
      <c r="AC132" s="147"/>
      <c r="AD132" s="147"/>
      <c r="AE132" s="147"/>
      <c r="AF132" s="147"/>
      <c r="AG132" s="147" t="s">
        <v>126</v>
      </c>
      <c r="AH132" s="147">
        <v>0</v>
      </c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1" x14ac:dyDescent="0.2">
      <c r="A133" s="171">
        <v>23</v>
      </c>
      <c r="B133" s="172" t="s">
        <v>244</v>
      </c>
      <c r="C133" s="185" t="s">
        <v>245</v>
      </c>
      <c r="D133" s="173" t="s">
        <v>121</v>
      </c>
      <c r="E133" s="174">
        <v>12</v>
      </c>
      <c r="F133" s="175"/>
      <c r="G133" s="176">
        <f>ROUND(E133*F133,2)</f>
        <v>0</v>
      </c>
      <c r="H133" s="159"/>
      <c r="I133" s="158">
        <f>ROUND(E133*H133,2)</f>
        <v>0</v>
      </c>
      <c r="J133" s="159"/>
      <c r="K133" s="158">
        <f>ROUND(E133*J133,2)</f>
        <v>0</v>
      </c>
      <c r="L133" s="158">
        <v>21</v>
      </c>
      <c r="M133" s="158">
        <f>G133*(1+L133/100)</f>
        <v>0</v>
      </c>
      <c r="N133" s="157">
        <v>0</v>
      </c>
      <c r="O133" s="157">
        <f>ROUND(E133*N133,2)</f>
        <v>0</v>
      </c>
      <c r="P133" s="157">
        <v>3.2000000000000002E-3</v>
      </c>
      <c r="Q133" s="157">
        <f>ROUND(E133*P133,2)</f>
        <v>0.04</v>
      </c>
      <c r="R133" s="158"/>
      <c r="S133" s="158" t="s">
        <v>122</v>
      </c>
      <c r="T133" s="158" t="s">
        <v>122</v>
      </c>
      <c r="U133" s="158">
        <v>0.68</v>
      </c>
      <c r="V133" s="158">
        <f>ROUND(E133*U133,2)</f>
        <v>8.16</v>
      </c>
      <c r="W133" s="158"/>
      <c r="X133" s="158" t="s">
        <v>123</v>
      </c>
      <c r="Y133" s="158" t="s">
        <v>124</v>
      </c>
      <c r="Z133" s="147"/>
      <c r="AA133" s="147"/>
      <c r="AB133" s="147"/>
      <c r="AC133" s="147"/>
      <c r="AD133" s="147"/>
      <c r="AE133" s="147"/>
      <c r="AF133" s="147"/>
      <c r="AG133" s="147" t="s">
        <v>125</v>
      </c>
      <c r="AH133" s="147"/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2" x14ac:dyDescent="0.2">
      <c r="A134" s="154"/>
      <c r="B134" s="155"/>
      <c r="C134" s="186" t="s">
        <v>246</v>
      </c>
      <c r="D134" s="160"/>
      <c r="E134" s="161"/>
      <c r="F134" s="158"/>
      <c r="G134" s="158"/>
      <c r="H134" s="158"/>
      <c r="I134" s="158"/>
      <c r="J134" s="158"/>
      <c r="K134" s="158"/>
      <c r="L134" s="158"/>
      <c r="M134" s="158"/>
      <c r="N134" s="157"/>
      <c r="O134" s="157"/>
      <c r="P134" s="157"/>
      <c r="Q134" s="157"/>
      <c r="R134" s="158"/>
      <c r="S134" s="158"/>
      <c r="T134" s="158"/>
      <c r="U134" s="158"/>
      <c r="V134" s="158"/>
      <c r="W134" s="158"/>
      <c r="X134" s="158"/>
      <c r="Y134" s="158"/>
      <c r="Z134" s="147"/>
      <c r="AA134" s="147"/>
      <c r="AB134" s="147"/>
      <c r="AC134" s="147"/>
      <c r="AD134" s="147"/>
      <c r="AE134" s="147"/>
      <c r="AF134" s="147"/>
      <c r="AG134" s="147" t="s">
        <v>126</v>
      </c>
      <c r="AH134" s="147">
        <v>0</v>
      </c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3" x14ac:dyDescent="0.2">
      <c r="A135" s="154"/>
      <c r="B135" s="155"/>
      <c r="C135" s="186" t="s">
        <v>247</v>
      </c>
      <c r="D135" s="160"/>
      <c r="E135" s="161">
        <v>2</v>
      </c>
      <c r="F135" s="158"/>
      <c r="G135" s="158"/>
      <c r="H135" s="158"/>
      <c r="I135" s="158"/>
      <c r="J135" s="158"/>
      <c r="K135" s="158"/>
      <c r="L135" s="158"/>
      <c r="M135" s="158"/>
      <c r="N135" s="157"/>
      <c r="O135" s="157"/>
      <c r="P135" s="157"/>
      <c r="Q135" s="157"/>
      <c r="R135" s="158"/>
      <c r="S135" s="158"/>
      <c r="T135" s="158"/>
      <c r="U135" s="158"/>
      <c r="V135" s="158"/>
      <c r="W135" s="158"/>
      <c r="X135" s="158"/>
      <c r="Y135" s="158"/>
      <c r="Z135" s="147"/>
      <c r="AA135" s="147"/>
      <c r="AB135" s="147"/>
      <c r="AC135" s="147"/>
      <c r="AD135" s="147"/>
      <c r="AE135" s="147"/>
      <c r="AF135" s="147"/>
      <c r="AG135" s="147" t="s">
        <v>126</v>
      </c>
      <c r="AH135" s="147">
        <v>0</v>
      </c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3" x14ac:dyDescent="0.2">
      <c r="A136" s="154"/>
      <c r="B136" s="155"/>
      <c r="C136" s="186" t="s">
        <v>248</v>
      </c>
      <c r="D136" s="160"/>
      <c r="E136" s="161">
        <v>2</v>
      </c>
      <c r="F136" s="158"/>
      <c r="G136" s="158"/>
      <c r="H136" s="158"/>
      <c r="I136" s="158"/>
      <c r="J136" s="158"/>
      <c r="K136" s="158"/>
      <c r="L136" s="158"/>
      <c r="M136" s="158"/>
      <c r="N136" s="157"/>
      <c r="O136" s="157"/>
      <c r="P136" s="157"/>
      <c r="Q136" s="157"/>
      <c r="R136" s="158"/>
      <c r="S136" s="158"/>
      <c r="T136" s="158"/>
      <c r="U136" s="158"/>
      <c r="V136" s="158"/>
      <c r="W136" s="158"/>
      <c r="X136" s="158"/>
      <c r="Y136" s="158"/>
      <c r="Z136" s="147"/>
      <c r="AA136" s="147"/>
      <c r="AB136" s="147"/>
      <c r="AC136" s="147"/>
      <c r="AD136" s="147"/>
      <c r="AE136" s="147"/>
      <c r="AF136" s="147"/>
      <c r="AG136" s="147" t="s">
        <v>126</v>
      </c>
      <c r="AH136" s="147">
        <v>0</v>
      </c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3" x14ac:dyDescent="0.2">
      <c r="A137" s="154"/>
      <c r="B137" s="155"/>
      <c r="C137" s="186" t="s">
        <v>249</v>
      </c>
      <c r="D137" s="160"/>
      <c r="E137" s="161">
        <v>2</v>
      </c>
      <c r="F137" s="158"/>
      <c r="G137" s="158"/>
      <c r="H137" s="158"/>
      <c r="I137" s="158"/>
      <c r="J137" s="158"/>
      <c r="K137" s="158"/>
      <c r="L137" s="158"/>
      <c r="M137" s="158"/>
      <c r="N137" s="157"/>
      <c r="O137" s="157"/>
      <c r="P137" s="157"/>
      <c r="Q137" s="157"/>
      <c r="R137" s="158"/>
      <c r="S137" s="158"/>
      <c r="T137" s="158"/>
      <c r="U137" s="158"/>
      <c r="V137" s="158"/>
      <c r="W137" s="158"/>
      <c r="X137" s="158"/>
      <c r="Y137" s="158"/>
      <c r="Z137" s="147"/>
      <c r="AA137" s="147"/>
      <c r="AB137" s="147"/>
      <c r="AC137" s="147"/>
      <c r="AD137" s="147"/>
      <c r="AE137" s="147"/>
      <c r="AF137" s="147"/>
      <c r="AG137" s="147" t="s">
        <v>126</v>
      </c>
      <c r="AH137" s="147">
        <v>0</v>
      </c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outlineLevel="3" x14ac:dyDescent="0.2">
      <c r="A138" s="154"/>
      <c r="B138" s="155"/>
      <c r="C138" s="186" t="s">
        <v>250</v>
      </c>
      <c r="D138" s="160"/>
      <c r="E138" s="161">
        <v>4</v>
      </c>
      <c r="F138" s="158"/>
      <c r="G138" s="158"/>
      <c r="H138" s="158"/>
      <c r="I138" s="158"/>
      <c r="J138" s="158"/>
      <c r="K138" s="158"/>
      <c r="L138" s="158"/>
      <c r="M138" s="158"/>
      <c r="N138" s="157"/>
      <c r="O138" s="157"/>
      <c r="P138" s="157"/>
      <c r="Q138" s="157"/>
      <c r="R138" s="158"/>
      <c r="S138" s="158"/>
      <c r="T138" s="158"/>
      <c r="U138" s="158"/>
      <c r="V138" s="158"/>
      <c r="W138" s="158"/>
      <c r="X138" s="158"/>
      <c r="Y138" s="158"/>
      <c r="Z138" s="147"/>
      <c r="AA138" s="147"/>
      <c r="AB138" s="147"/>
      <c r="AC138" s="147"/>
      <c r="AD138" s="147"/>
      <c r="AE138" s="147"/>
      <c r="AF138" s="147"/>
      <c r="AG138" s="147" t="s">
        <v>126</v>
      </c>
      <c r="AH138" s="147">
        <v>0</v>
      </c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3" x14ac:dyDescent="0.2">
      <c r="A139" s="154"/>
      <c r="B139" s="155"/>
      <c r="C139" s="186" t="s">
        <v>251</v>
      </c>
      <c r="D139" s="160"/>
      <c r="E139" s="161">
        <v>2</v>
      </c>
      <c r="F139" s="158"/>
      <c r="G139" s="158"/>
      <c r="H139" s="158"/>
      <c r="I139" s="158"/>
      <c r="J139" s="158"/>
      <c r="K139" s="158"/>
      <c r="L139" s="158"/>
      <c r="M139" s="158"/>
      <c r="N139" s="157"/>
      <c r="O139" s="157"/>
      <c r="P139" s="157"/>
      <c r="Q139" s="157"/>
      <c r="R139" s="158"/>
      <c r="S139" s="158"/>
      <c r="T139" s="158"/>
      <c r="U139" s="158"/>
      <c r="V139" s="158"/>
      <c r="W139" s="158"/>
      <c r="X139" s="158"/>
      <c r="Y139" s="158"/>
      <c r="Z139" s="147"/>
      <c r="AA139" s="147"/>
      <c r="AB139" s="147"/>
      <c r="AC139" s="147"/>
      <c r="AD139" s="147"/>
      <c r="AE139" s="147"/>
      <c r="AF139" s="147"/>
      <c r="AG139" s="147" t="s">
        <v>126</v>
      </c>
      <c r="AH139" s="147">
        <v>0</v>
      </c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outlineLevel="1" x14ac:dyDescent="0.2">
      <c r="A140" s="171">
        <v>24</v>
      </c>
      <c r="B140" s="172" t="s">
        <v>234</v>
      </c>
      <c r="C140" s="185" t="s">
        <v>235</v>
      </c>
      <c r="D140" s="173" t="s">
        <v>121</v>
      </c>
      <c r="E140" s="174">
        <v>8</v>
      </c>
      <c r="F140" s="175"/>
      <c r="G140" s="176">
        <f>ROUND(E140*F140,2)</f>
        <v>0</v>
      </c>
      <c r="H140" s="159"/>
      <c r="I140" s="158">
        <f>ROUND(E140*H140,2)</f>
        <v>0</v>
      </c>
      <c r="J140" s="159"/>
      <c r="K140" s="158">
        <f>ROUND(E140*J140,2)</f>
        <v>0</v>
      </c>
      <c r="L140" s="158">
        <v>21</v>
      </c>
      <c r="M140" s="158">
        <f>G140*(1+L140/100)</f>
        <v>0</v>
      </c>
      <c r="N140" s="157">
        <v>0</v>
      </c>
      <c r="O140" s="157">
        <f>ROUND(E140*N140,2)</f>
        <v>0</v>
      </c>
      <c r="P140" s="157">
        <v>0</v>
      </c>
      <c r="Q140" s="157">
        <f>ROUND(E140*P140,2)</f>
        <v>0</v>
      </c>
      <c r="R140" s="158" t="s">
        <v>236</v>
      </c>
      <c r="S140" s="158" t="s">
        <v>122</v>
      </c>
      <c r="T140" s="158" t="s">
        <v>122</v>
      </c>
      <c r="U140" s="158">
        <v>0</v>
      </c>
      <c r="V140" s="158">
        <f>ROUND(E140*U140,2)</f>
        <v>0</v>
      </c>
      <c r="W140" s="158"/>
      <c r="X140" s="158" t="s">
        <v>237</v>
      </c>
      <c r="Y140" s="158" t="s">
        <v>124</v>
      </c>
      <c r="Z140" s="147"/>
      <c r="AA140" s="147"/>
      <c r="AB140" s="147"/>
      <c r="AC140" s="147"/>
      <c r="AD140" s="147"/>
      <c r="AE140" s="147"/>
      <c r="AF140" s="147"/>
      <c r="AG140" s="147" t="s">
        <v>238</v>
      </c>
      <c r="AH140" s="147"/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2" x14ac:dyDescent="0.2">
      <c r="A141" s="154"/>
      <c r="B141" s="155"/>
      <c r="C141" s="186" t="s">
        <v>239</v>
      </c>
      <c r="D141" s="160"/>
      <c r="E141" s="161"/>
      <c r="F141" s="158"/>
      <c r="G141" s="158"/>
      <c r="H141" s="158"/>
      <c r="I141" s="158"/>
      <c r="J141" s="158"/>
      <c r="K141" s="158"/>
      <c r="L141" s="158"/>
      <c r="M141" s="158"/>
      <c r="N141" s="157"/>
      <c r="O141" s="157"/>
      <c r="P141" s="157"/>
      <c r="Q141" s="157"/>
      <c r="R141" s="158"/>
      <c r="S141" s="158"/>
      <c r="T141" s="158"/>
      <c r="U141" s="158"/>
      <c r="V141" s="158"/>
      <c r="W141" s="158"/>
      <c r="X141" s="158"/>
      <c r="Y141" s="158"/>
      <c r="Z141" s="147"/>
      <c r="AA141" s="147"/>
      <c r="AB141" s="147"/>
      <c r="AC141" s="147"/>
      <c r="AD141" s="147"/>
      <c r="AE141" s="147"/>
      <c r="AF141" s="147"/>
      <c r="AG141" s="147" t="s">
        <v>126</v>
      </c>
      <c r="AH141" s="147">
        <v>0</v>
      </c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3" x14ac:dyDescent="0.2">
      <c r="A142" s="154"/>
      <c r="B142" s="155"/>
      <c r="C142" s="186" t="s">
        <v>247</v>
      </c>
      <c r="D142" s="160"/>
      <c r="E142" s="161">
        <v>2</v>
      </c>
      <c r="F142" s="158"/>
      <c r="G142" s="158"/>
      <c r="H142" s="158"/>
      <c r="I142" s="158"/>
      <c r="J142" s="158"/>
      <c r="K142" s="158"/>
      <c r="L142" s="158"/>
      <c r="M142" s="158"/>
      <c r="N142" s="157"/>
      <c r="O142" s="157"/>
      <c r="P142" s="157"/>
      <c r="Q142" s="157"/>
      <c r="R142" s="158"/>
      <c r="S142" s="158"/>
      <c r="T142" s="158"/>
      <c r="U142" s="158"/>
      <c r="V142" s="158"/>
      <c r="W142" s="158"/>
      <c r="X142" s="158"/>
      <c r="Y142" s="158"/>
      <c r="Z142" s="147"/>
      <c r="AA142" s="147"/>
      <c r="AB142" s="147"/>
      <c r="AC142" s="147"/>
      <c r="AD142" s="147"/>
      <c r="AE142" s="147"/>
      <c r="AF142" s="147"/>
      <c r="AG142" s="147" t="s">
        <v>126</v>
      </c>
      <c r="AH142" s="147">
        <v>0</v>
      </c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3" x14ac:dyDescent="0.2">
      <c r="A143" s="154"/>
      <c r="B143" s="155"/>
      <c r="C143" s="186" t="s">
        <v>248</v>
      </c>
      <c r="D143" s="160"/>
      <c r="E143" s="161">
        <v>2</v>
      </c>
      <c r="F143" s="158"/>
      <c r="G143" s="158"/>
      <c r="H143" s="158"/>
      <c r="I143" s="158"/>
      <c r="J143" s="158"/>
      <c r="K143" s="158"/>
      <c r="L143" s="158"/>
      <c r="M143" s="158"/>
      <c r="N143" s="157"/>
      <c r="O143" s="157"/>
      <c r="P143" s="157"/>
      <c r="Q143" s="157"/>
      <c r="R143" s="158"/>
      <c r="S143" s="158"/>
      <c r="T143" s="158"/>
      <c r="U143" s="158"/>
      <c r="V143" s="158"/>
      <c r="W143" s="158"/>
      <c r="X143" s="158"/>
      <c r="Y143" s="158"/>
      <c r="Z143" s="147"/>
      <c r="AA143" s="147"/>
      <c r="AB143" s="147"/>
      <c r="AC143" s="147"/>
      <c r="AD143" s="147"/>
      <c r="AE143" s="147"/>
      <c r="AF143" s="147"/>
      <c r="AG143" s="147" t="s">
        <v>126</v>
      </c>
      <c r="AH143" s="147">
        <v>0</v>
      </c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3" x14ac:dyDescent="0.2">
      <c r="A144" s="154"/>
      <c r="B144" s="155"/>
      <c r="C144" s="186" t="s">
        <v>249</v>
      </c>
      <c r="D144" s="160"/>
      <c r="E144" s="161">
        <v>2</v>
      </c>
      <c r="F144" s="158"/>
      <c r="G144" s="158"/>
      <c r="H144" s="158"/>
      <c r="I144" s="158"/>
      <c r="J144" s="158"/>
      <c r="K144" s="158"/>
      <c r="L144" s="158"/>
      <c r="M144" s="158"/>
      <c r="N144" s="157"/>
      <c r="O144" s="157"/>
      <c r="P144" s="157"/>
      <c r="Q144" s="157"/>
      <c r="R144" s="158"/>
      <c r="S144" s="158"/>
      <c r="T144" s="158"/>
      <c r="U144" s="158"/>
      <c r="V144" s="158"/>
      <c r="W144" s="158"/>
      <c r="X144" s="158"/>
      <c r="Y144" s="158"/>
      <c r="Z144" s="147"/>
      <c r="AA144" s="147"/>
      <c r="AB144" s="147"/>
      <c r="AC144" s="147"/>
      <c r="AD144" s="147"/>
      <c r="AE144" s="147"/>
      <c r="AF144" s="147"/>
      <c r="AG144" s="147" t="s">
        <v>126</v>
      </c>
      <c r="AH144" s="147">
        <v>0</v>
      </c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3" x14ac:dyDescent="0.2">
      <c r="A145" s="154"/>
      <c r="B145" s="155"/>
      <c r="C145" s="186" t="s">
        <v>251</v>
      </c>
      <c r="D145" s="160"/>
      <c r="E145" s="161">
        <v>2</v>
      </c>
      <c r="F145" s="158"/>
      <c r="G145" s="158"/>
      <c r="H145" s="158"/>
      <c r="I145" s="158"/>
      <c r="J145" s="158"/>
      <c r="K145" s="158"/>
      <c r="L145" s="158"/>
      <c r="M145" s="158"/>
      <c r="N145" s="157"/>
      <c r="O145" s="157"/>
      <c r="P145" s="157"/>
      <c r="Q145" s="157"/>
      <c r="R145" s="158"/>
      <c r="S145" s="158"/>
      <c r="T145" s="158"/>
      <c r="U145" s="158"/>
      <c r="V145" s="158"/>
      <c r="W145" s="158"/>
      <c r="X145" s="158"/>
      <c r="Y145" s="158"/>
      <c r="Z145" s="147"/>
      <c r="AA145" s="147"/>
      <c r="AB145" s="147"/>
      <c r="AC145" s="147"/>
      <c r="AD145" s="147"/>
      <c r="AE145" s="147"/>
      <c r="AF145" s="147"/>
      <c r="AG145" s="147" t="s">
        <v>126</v>
      </c>
      <c r="AH145" s="147">
        <v>0</v>
      </c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1" x14ac:dyDescent="0.2">
      <c r="A146" s="154">
        <v>25</v>
      </c>
      <c r="B146" s="155" t="s">
        <v>252</v>
      </c>
      <c r="C146" s="188" t="s">
        <v>253</v>
      </c>
      <c r="D146" s="156" t="s">
        <v>0</v>
      </c>
      <c r="E146" s="183"/>
      <c r="F146" s="159"/>
      <c r="G146" s="158">
        <f>ROUND(E146*F146,2)</f>
        <v>0</v>
      </c>
      <c r="H146" s="159"/>
      <c r="I146" s="158">
        <f>ROUND(E146*H146,2)</f>
        <v>0</v>
      </c>
      <c r="J146" s="159"/>
      <c r="K146" s="158">
        <f>ROUND(E146*J146,2)</f>
        <v>0</v>
      </c>
      <c r="L146" s="158">
        <v>21</v>
      </c>
      <c r="M146" s="158">
        <f>G146*(1+L146/100)</f>
        <v>0</v>
      </c>
      <c r="N146" s="157">
        <v>0</v>
      </c>
      <c r="O146" s="157">
        <f>ROUND(E146*N146,2)</f>
        <v>0</v>
      </c>
      <c r="P146" s="157">
        <v>0</v>
      </c>
      <c r="Q146" s="157">
        <f>ROUND(E146*P146,2)</f>
        <v>0</v>
      </c>
      <c r="R146" s="158"/>
      <c r="S146" s="158" t="s">
        <v>122</v>
      </c>
      <c r="T146" s="158" t="s">
        <v>122</v>
      </c>
      <c r="U146" s="158">
        <v>0</v>
      </c>
      <c r="V146" s="158">
        <f>ROUND(E146*U146,2)</f>
        <v>0</v>
      </c>
      <c r="W146" s="158"/>
      <c r="X146" s="158" t="s">
        <v>222</v>
      </c>
      <c r="Y146" s="158" t="s">
        <v>124</v>
      </c>
      <c r="Z146" s="147"/>
      <c r="AA146" s="147"/>
      <c r="AB146" s="147"/>
      <c r="AC146" s="147"/>
      <c r="AD146" s="147"/>
      <c r="AE146" s="147"/>
      <c r="AF146" s="147"/>
      <c r="AG146" s="147" t="s">
        <v>223</v>
      </c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x14ac:dyDescent="0.2">
      <c r="A147" s="164" t="s">
        <v>119</v>
      </c>
      <c r="B147" s="165" t="s">
        <v>82</v>
      </c>
      <c r="C147" s="184" t="s">
        <v>83</v>
      </c>
      <c r="D147" s="166"/>
      <c r="E147" s="167"/>
      <c r="F147" s="168"/>
      <c r="G147" s="169">
        <f>SUMIF(AG148:AG203,"&lt;&gt;NOR",G148:G203)</f>
        <v>0</v>
      </c>
      <c r="H147" s="163"/>
      <c r="I147" s="163">
        <f>SUM(I148:I203)</f>
        <v>0</v>
      </c>
      <c r="J147" s="163"/>
      <c r="K147" s="163">
        <f>SUM(K148:K203)</f>
        <v>0</v>
      </c>
      <c r="L147" s="163"/>
      <c r="M147" s="163">
        <f>SUM(M148:M203)</f>
        <v>0</v>
      </c>
      <c r="N147" s="162"/>
      <c r="O147" s="162">
        <f>SUM(O148:O203)</f>
        <v>7.0000000000000007E-2</v>
      </c>
      <c r="P147" s="162"/>
      <c r="Q147" s="162">
        <f>SUM(Q148:Q203)</f>
        <v>0</v>
      </c>
      <c r="R147" s="163"/>
      <c r="S147" s="163"/>
      <c r="T147" s="163"/>
      <c r="U147" s="163"/>
      <c r="V147" s="163">
        <f>SUM(V148:V203)</f>
        <v>23.8</v>
      </c>
      <c r="W147" s="163"/>
      <c r="X147" s="163"/>
      <c r="Y147" s="163"/>
      <c r="AG147" t="s">
        <v>120</v>
      </c>
    </row>
    <row r="148" spans="1:60" outlineLevel="1" x14ac:dyDescent="0.2">
      <c r="A148" s="171">
        <v>26</v>
      </c>
      <c r="B148" s="172" t="s">
        <v>254</v>
      </c>
      <c r="C148" s="185" t="s">
        <v>255</v>
      </c>
      <c r="D148" s="173" t="s">
        <v>139</v>
      </c>
      <c r="E148" s="174">
        <v>177.07249999999999</v>
      </c>
      <c r="F148" s="175"/>
      <c r="G148" s="176">
        <f>ROUND(E148*F148,2)</f>
        <v>0</v>
      </c>
      <c r="H148" s="159"/>
      <c r="I148" s="158">
        <f>ROUND(E148*H148,2)</f>
        <v>0</v>
      </c>
      <c r="J148" s="159"/>
      <c r="K148" s="158">
        <f>ROUND(E148*J148,2)</f>
        <v>0</v>
      </c>
      <c r="L148" s="158">
        <v>21</v>
      </c>
      <c r="M148" s="158">
        <f>G148*(1+L148/100)</f>
        <v>0</v>
      </c>
      <c r="N148" s="157">
        <v>1E-4</v>
      </c>
      <c r="O148" s="157">
        <f>ROUND(E148*N148,2)</f>
        <v>0.02</v>
      </c>
      <c r="P148" s="157">
        <v>0</v>
      </c>
      <c r="Q148" s="157">
        <f>ROUND(E148*P148,2)</f>
        <v>0</v>
      </c>
      <c r="R148" s="158"/>
      <c r="S148" s="158" t="s">
        <v>122</v>
      </c>
      <c r="T148" s="158" t="s">
        <v>122</v>
      </c>
      <c r="U148" s="158">
        <v>3.2480000000000002E-2</v>
      </c>
      <c r="V148" s="158">
        <f>ROUND(E148*U148,2)</f>
        <v>5.75</v>
      </c>
      <c r="W148" s="158"/>
      <c r="X148" s="158" t="s">
        <v>123</v>
      </c>
      <c r="Y148" s="158" t="s">
        <v>124</v>
      </c>
      <c r="Z148" s="147"/>
      <c r="AA148" s="147"/>
      <c r="AB148" s="147"/>
      <c r="AC148" s="147"/>
      <c r="AD148" s="147"/>
      <c r="AE148" s="147"/>
      <c r="AF148" s="147"/>
      <c r="AG148" s="147" t="s">
        <v>125</v>
      </c>
      <c r="AH148" s="147"/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2" x14ac:dyDescent="0.2">
      <c r="A149" s="154"/>
      <c r="B149" s="155"/>
      <c r="C149" s="186" t="s">
        <v>256</v>
      </c>
      <c r="D149" s="160"/>
      <c r="E149" s="161"/>
      <c r="F149" s="158"/>
      <c r="G149" s="158"/>
      <c r="H149" s="158"/>
      <c r="I149" s="158"/>
      <c r="J149" s="158"/>
      <c r="K149" s="158"/>
      <c r="L149" s="158"/>
      <c r="M149" s="158"/>
      <c r="N149" s="157"/>
      <c r="O149" s="157"/>
      <c r="P149" s="157"/>
      <c r="Q149" s="157"/>
      <c r="R149" s="158"/>
      <c r="S149" s="158"/>
      <c r="T149" s="158"/>
      <c r="U149" s="158"/>
      <c r="V149" s="158"/>
      <c r="W149" s="158"/>
      <c r="X149" s="158"/>
      <c r="Y149" s="158"/>
      <c r="Z149" s="147"/>
      <c r="AA149" s="147"/>
      <c r="AB149" s="147"/>
      <c r="AC149" s="147"/>
      <c r="AD149" s="147"/>
      <c r="AE149" s="147"/>
      <c r="AF149" s="147"/>
      <c r="AG149" s="147" t="s">
        <v>126</v>
      </c>
      <c r="AH149" s="147">
        <v>0</v>
      </c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3" x14ac:dyDescent="0.2">
      <c r="A150" s="154"/>
      <c r="B150" s="155"/>
      <c r="C150" s="186" t="s">
        <v>257</v>
      </c>
      <c r="D150" s="160"/>
      <c r="E150" s="161">
        <v>3.5</v>
      </c>
      <c r="F150" s="158"/>
      <c r="G150" s="158"/>
      <c r="H150" s="158"/>
      <c r="I150" s="158"/>
      <c r="J150" s="158"/>
      <c r="K150" s="158"/>
      <c r="L150" s="158"/>
      <c r="M150" s="158"/>
      <c r="N150" s="157"/>
      <c r="O150" s="157"/>
      <c r="P150" s="157"/>
      <c r="Q150" s="157"/>
      <c r="R150" s="158"/>
      <c r="S150" s="158"/>
      <c r="T150" s="158"/>
      <c r="U150" s="158"/>
      <c r="V150" s="158"/>
      <c r="W150" s="158"/>
      <c r="X150" s="158"/>
      <c r="Y150" s="158"/>
      <c r="Z150" s="147"/>
      <c r="AA150" s="147"/>
      <c r="AB150" s="147"/>
      <c r="AC150" s="147"/>
      <c r="AD150" s="147"/>
      <c r="AE150" s="147"/>
      <c r="AF150" s="147"/>
      <c r="AG150" s="147" t="s">
        <v>126</v>
      </c>
      <c r="AH150" s="147">
        <v>0</v>
      </c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3" x14ac:dyDescent="0.2">
      <c r="A151" s="154"/>
      <c r="B151" s="155"/>
      <c r="C151" s="186" t="s">
        <v>258</v>
      </c>
      <c r="D151" s="160"/>
      <c r="E151" s="161">
        <v>5.0999999999999996</v>
      </c>
      <c r="F151" s="158"/>
      <c r="G151" s="158"/>
      <c r="H151" s="158"/>
      <c r="I151" s="158"/>
      <c r="J151" s="158"/>
      <c r="K151" s="158"/>
      <c r="L151" s="158"/>
      <c r="M151" s="158"/>
      <c r="N151" s="157"/>
      <c r="O151" s="157"/>
      <c r="P151" s="157"/>
      <c r="Q151" s="157"/>
      <c r="R151" s="158"/>
      <c r="S151" s="158"/>
      <c r="T151" s="158"/>
      <c r="U151" s="158"/>
      <c r="V151" s="158"/>
      <c r="W151" s="158"/>
      <c r="X151" s="158"/>
      <c r="Y151" s="158"/>
      <c r="Z151" s="147"/>
      <c r="AA151" s="147"/>
      <c r="AB151" s="147"/>
      <c r="AC151" s="147"/>
      <c r="AD151" s="147"/>
      <c r="AE151" s="147"/>
      <c r="AF151" s="147"/>
      <c r="AG151" s="147" t="s">
        <v>126</v>
      </c>
      <c r="AH151" s="147">
        <v>0</v>
      </c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3" x14ac:dyDescent="0.2">
      <c r="A152" s="154"/>
      <c r="B152" s="155"/>
      <c r="C152" s="186" t="s">
        <v>259</v>
      </c>
      <c r="D152" s="160"/>
      <c r="E152" s="161">
        <v>5.3</v>
      </c>
      <c r="F152" s="158"/>
      <c r="G152" s="158"/>
      <c r="H152" s="158"/>
      <c r="I152" s="158"/>
      <c r="J152" s="158"/>
      <c r="K152" s="158"/>
      <c r="L152" s="158"/>
      <c r="M152" s="158"/>
      <c r="N152" s="157"/>
      <c r="O152" s="157"/>
      <c r="P152" s="157"/>
      <c r="Q152" s="157"/>
      <c r="R152" s="158"/>
      <c r="S152" s="158"/>
      <c r="T152" s="158"/>
      <c r="U152" s="158"/>
      <c r="V152" s="158"/>
      <c r="W152" s="158"/>
      <c r="X152" s="158"/>
      <c r="Y152" s="158"/>
      <c r="Z152" s="147"/>
      <c r="AA152" s="147"/>
      <c r="AB152" s="147"/>
      <c r="AC152" s="147"/>
      <c r="AD152" s="147"/>
      <c r="AE152" s="147"/>
      <c r="AF152" s="147"/>
      <c r="AG152" s="147" t="s">
        <v>126</v>
      </c>
      <c r="AH152" s="147">
        <v>0</v>
      </c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3" x14ac:dyDescent="0.2">
      <c r="A153" s="154"/>
      <c r="B153" s="155"/>
      <c r="C153" s="186" t="s">
        <v>260</v>
      </c>
      <c r="D153" s="160"/>
      <c r="E153" s="161">
        <v>4.8250000000000002</v>
      </c>
      <c r="F153" s="158"/>
      <c r="G153" s="158"/>
      <c r="H153" s="158"/>
      <c r="I153" s="158"/>
      <c r="J153" s="158"/>
      <c r="K153" s="158"/>
      <c r="L153" s="158"/>
      <c r="M153" s="158"/>
      <c r="N153" s="157"/>
      <c r="O153" s="157"/>
      <c r="P153" s="157"/>
      <c r="Q153" s="157"/>
      <c r="R153" s="158"/>
      <c r="S153" s="158"/>
      <c r="T153" s="158"/>
      <c r="U153" s="158"/>
      <c r="V153" s="158"/>
      <c r="W153" s="158"/>
      <c r="X153" s="158"/>
      <c r="Y153" s="158"/>
      <c r="Z153" s="147"/>
      <c r="AA153" s="147"/>
      <c r="AB153" s="147"/>
      <c r="AC153" s="147"/>
      <c r="AD153" s="147"/>
      <c r="AE153" s="147"/>
      <c r="AF153" s="147"/>
      <c r="AG153" s="147" t="s">
        <v>126</v>
      </c>
      <c r="AH153" s="147">
        <v>0</v>
      </c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3" x14ac:dyDescent="0.2">
      <c r="A154" s="154"/>
      <c r="B154" s="155"/>
      <c r="C154" s="186" t="s">
        <v>261</v>
      </c>
      <c r="D154" s="160"/>
      <c r="E154" s="161">
        <v>17.875</v>
      </c>
      <c r="F154" s="158"/>
      <c r="G154" s="158"/>
      <c r="H154" s="158"/>
      <c r="I154" s="158"/>
      <c r="J154" s="158"/>
      <c r="K154" s="158"/>
      <c r="L154" s="158"/>
      <c r="M154" s="158"/>
      <c r="N154" s="157"/>
      <c r="O154" s="157"/>
      <c r="P154" s="157"/>
      <c r="Q154" s="157"/>
      <c r="R154" s="158"/>
      <c r="S154" s="158"/>
      <c r="T154" s="158"/>
      <c r="U154" s="158"/>
      <c r="V154" s="158"/>
      <c r="W154" s="158"/>
      <c r="X154" s="158"/>
      <c r="Y154" s="158"/>
      <c r="Z154" s="147"/>
      <c r="AA154" s="147"/>
      <c r="AB154" s="147"/>
      <c r="AC154" s="147"/>
      <c r="AD154" s="147"/>
      <c r="AE154" s="147"/>
      <c r="AF154" s="147"/>
      <c r="AG154" s="147" t="s">
        <v>126</v>
      </c>
      <c r="AH154" s="147">
        <v>0</v>
      </c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3" x14ac:dyDescent="0.2">
      <c r="A155" s="154"/>
      <c r="B155" s="155"/>
      <c r="C155" s="186" t="s">
        <v>262</v>
      </c>
      <c r="D155" s="160"/>
      <c r="E155" s="161">
        <v>18.75</v>
      </c>
      <c r="F155" s="158"/>
      <c r="G155" s="158"/>
      <c r="H155" s="158"/>
      <c r="I155" s="158"/>
      <c r="J155" s="158"/>
      <c r="K155" s="158"/>
      <c r="L155" s="158"/>
      <c r="M155" s="158"/>
      <c r="N155" s="157"/>
      <c r="O155" s="157"/>
      <c r="P155" s="157"/>
      <c r="Q155" s="157"/>
      <c r="R155" s="158"/>
      <c r="S155" s="158"/>
      <c r="T155" s="158"/>
      <c r="U155" s="158"/>
      <c r="V155" s="158"/>
      <c r="W155" s="158"/>
      <c r="X155" s="158"/>
      <c r="Y155" s="158"/>
      <c r="Z155" s="147"/>
      <c r="AA155" s="147"/>
      <c r="AB155" s="147"/>
      <c r="AC155" s="147"/>
      <c r="AD155" s="147"/>
      <c r="AE155" s="147"/>
      <c r="AF155" s="147"/>
      <c r="AG155" s="147" t="s">
        <v>126</v>
      </c>
      <c r="AH155" s="147">
        <v>0</v>
      </c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outlineLevel="3" x14ac:dyDescent="0.2">
      <c r="A156" s="154"/>
      <c r="B156" s="155"/>
      <c r="C156" s="186" t="s">
        <v>263</v>
      </c>
      <c r="D156" s="160"/>
      <c r="E156" s="161">
        <v>9</v>
      </c>
      <c r="F156" s="158"/>
      <c r="G156" s="158"/>
      <c r="H156" s="158"/>
      <c r="I156" s="158"/>
      <c r="J156" s="158"/>
      <c r="K156" s="158"/>
      <c r="L156" s="158"/>
      <c r="M156" s="158"/>
      <c r="N156" s="157"/>
      <c r="O156" s="157"/>
      <c r="P156" s="157"/>
      <c r="Q156" s="157"/>
      <c r="R156" s="158"/>
      <c r="S156" s="158"/>
      <c r="T156" s="158"/>
      <c r="U156" s="158"/>
      <c r="V156" s="158"/>
      <c r="W156" s="158"/>
      <c r="X156" s="158"/>
      <c r="Y156" s="158"/>
      <c r="Z156" s="147"/>
      <c r="AA156" s="147"/>
      <c r="AB156" s="147"/>
      <c r="AC156" s="147"/>
      <c r="AD156" s="147"/>
      <c r="AE156" s="147"/>
      <c r="AF156" s="147"/>
      <c r="AG156" s="147" t="s">
        <v>126</v>
      </c>
      <c r="AH156" s="147">
        <v>0</v>
      </c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3" x14ac:dyDescent="0.2">
      <c r="A157" s="154"/>
      <c r="B157" s="155"/>
      <c r="C157" s="186" t="s">
        <v>264</v>
      </c>
      <c r="D157" s="160"/>
      <c r="E157" s="161">
        <v>28.16</v>
      </c>
      <c r="F157" s="158"/>
      <c r="G157" s="158"/>
      <c r="H157" s="158"/>
      <c r="I157" s="158"/>
      <c r="J157" s="158"/>
      <c r="K157" s="158"/>
      <c r="L157" s="158"/>
      <c r="M157" s="158"/>
      <c r="N157" s="157"/>
      <c r="O157" s="157"/>
      <c r="P157" s="157"/>
      <c r="Q157" s="157"/>
      <c r="R157" s="158"/>
      <c r="S157" s="158"/>
      <c r="T157" s="158"/>
      <c r="U157" s="158"/>
      <c r="V157" s="158"/>
      <c r="W157" s="158"/>
      <c r="X157" s="158"/>
      <c r="Y157" s="158"/>
      <c r="Z157" s="147"/>
      <c r="AA157" s="147"/>
      <c r="AB157" s="147"/>
      <c r="AC157" s="147"/>
      <c r="AD157" s="147"/>
      <c r="AE157" s="147"/>
      <c r="AF157" s="147"/>
      <c r="AG157" s="147" t="s">
        <v>126</v>
      </c>
      <c r="AH157" s="147">
        <v>0</v>
      </c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outlineLevel="3" x14ac:dyDescent="0.2">
      <c r="A158" s="154"/>
      <c r="B158" s="155"/>
      <c r="C158" s="186" t="s">
        <v>265</v>
      </c>
      <c r="D158" s="160"/>
      <c r="E158" s="161">
        <v>28.65</v>
      </c>
      <c r="F158" s="158"/>
      <c r="G158" s="158"/>
      <c r="H158" s="158"/>
      <c r="I158" s="158"/>
      <c r="J158" s="158"/>
      <c r="K158" s="158"/>
      <c r="L158" s="158"/>
      <c r="M158" s="158"/>
      <c r="N158" s="157"/>
      <c r="O158" s="157"/>
      <c r="P158" s="157"/>
      <c r="Q158" s="157"/>
      <c r="R158" s="158"/>
      <c r="S158" s="158"/>
      <c r="T158" s="158"/>
      <c r="U158" s="158"/>
      <c r="V158" s="158"/>
      <c r="W158" s="158"/>
      <c r="X158" s="158"/>
      <c r="Y158" s="158"/>
      <c r="Z158" s="147"/>
      <c r="AA158" s="147"/>
      <c r="AB158" s="147"/>
      <c r="AC158" s="147"/>
      <c r="AD158" s="147"/>
      <c r="AE158" s="147"/>
      <c r="AF158" s="147"/>
      <c r="AG158" s="147" t="s">
        <v>126</v>
      </c>
      <c r="AH158" s="147">
        <v>0</v>
      </c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3" x14ac:dyDescent="0.2">
      <c r="A159" s="154"/>
      <c r="B159" s="155"/>
      <c r="C159" s="186" t="s">
        <v>266</v>
      </c>
      <c r="D159" s="160"/>
      <c r="E159" s="161"/>
      <c r="F159" s="158"/>
      <c r="G159" s="158"/>
      <c r="H159" s="158"/>
      <c r="I159" s="158"/>
      <c r="J159" s="158"/>
      <c r="K159" s="158"/>
      <c r="L159" s="158"/>
      <c r="M159" s="158"/>
      <c r="N159" s="157"/>
      <c r="O159" s="157"/>
      <c r="P159" s="157"/>
      <c r="Q159" s="157"/>
      <c r="R159" s="158"/>
      <c r="S159" s="158"/>
      <c r="T159" s="158"/>
      <c r="U159" s="158"/>
      <c r="V159" s="158"/>
      <c r="W159" s="158"/>
      <c r="X159" s="158"/>
      <c r="Y159" s="158"/>
      <c r="Z159" s="147"/>
      <c r="AA159" s="147"/>
      <c r="AB159" s="147"/>
      <c r="AC159" s="147"/>
      <c r="AD159" s="147"/>
      <c r="AE159" s="147"/>
      <c r="AF159" s="147"/>
      <c r="AG159" s="147" t="s">
        <v>126</v>
      </c>
      <c r="AH159" s="147">
        <v>0</v>
      </c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3" x14ac:dyDescent="0.2">
      <c r="A160" s="154"/>
      <c r="B160" s="155"/>
      <c r="C160" s="186" t="s">
        <v>140</v>
      </c>
      <c r="D160" s="160"/>
      <c r="E160" s="161">
        <v>2.6</v>
      </c>
      <c r="F160" s="158"/>
      <c r="G160" s="158"/>
      <c r="H160" s="158"/>
      <c r="I160" s="158"/>
      <c r="J160" s="158"/>
      <c r="K160" s="158"/>
      <c r="L160" s="158"/>
      <c r="M160" s="158"/>
      <c r="N160" s="157"/>
      <c r="O160" s="157"/>
      <c r="P160" s="157"/>
      <c r="Q160" s="157"/>
      <c r="R160" s="158"/>
      <c r="S160" s="158"/>
      <c r="T160" s="158"/>
      <c r="U160" s="158"/>
      <c r="V160" s="158"/>
      <c r="W160" s="158"/>
      <c r="X160" s="158"/>
      <c r="Y160" s="158"/>
      <c r="Z160" s="147"/>
      <c r="AA160" s="147"/>
      <c r="AB160" s="147"/>
      <c r="AC160" s="147"/>
      <c r="AD160" s="147"/>
      <c r="AE160" s="147"/>
      <c r="AF160" s="147"/>
      <c r="AG160" s="147" t="s">
        <v>126</v>
      </c>
      <c r="AH160" s="147">
        <v>0</v>
      </c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outlineLevel="3" x14ac:dyDescent="0.2">
      <c r="A161" s="154"/>
      <c r="B161" s="155"/>
      <c r="C161" s="186" t="s">
        <v>141</v>
      </c>
      <c r="D161" s="160"/>
      <c r="E161" s="161">
        <v>4.5</v>
      </c>
      <c r="F161" s="158"/>
      <c r="G161" s="158"/>
      <c r="H161" s="158"/>
      <c r="I161" s="158"/>
      <c r="J161" s="158"/>
      <c r="K161" s="158"/>
      <c r="L161" s="158"/>
      <c r="M161" s="158"/>
      <c r="N161" s="157"/>
      <c r="O161" s="157"/>
      <c r="P161" s="157"/>
      <c r="Q161" s="157"/>
      <c r="R161" s="158"/>
      <c r="S161" s="158"/>
      <c r="T161" s="158"/>
      <c r="U161" s="158"/>
      <c r="V161" s="158"/>
      <c r="W161" s="158"/>
      <c r="X161" s="158"/>
      <c r="Y161" s="158"/>
      <c r="Z161" s="147"/>
      <c r="AA161" s="147"/>
      <c r="AB161" s="147"/>
      <c r="AC161" s="147"/>
      <c r="AD161" s="147"/>
      <c r="AE161" s="147"/>
      <c r="AF161" s="147"/>
      <c r="AG161" s="147" t="s">
        <v>126</v>
      </c>
      <c r="AH161" s="147">
        <v>0</v>
      </c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ht="22.5" outlineLevel="3" x14ac:dyDescent="0.2">
      <c r="A162" s="154"/>
      <c r="B162" s="155"/>
      <c r="C162" s="186" t="s">
        <v>142</v>
      </c>
      <c r="D162" s="160"/>
      <c r="E162" s="161">
        <v>7.56</v>
      </c>
      <c r="F162" s="158"/>
      <c r="G162" s="158"/>
      <c r="H162" s="158"/>
      <c r="I162" s="158"/>
      <c r="J162" s="158"/>
      <c r="K162" s="158"/>
      <c r="L162" s="158"/>
      <c r="M162" s="158"/>
      <c r="N162" s="157"/>
      <c r="O162" s="157"/>
      <c r="P162" s="157"/>
      <c r="Q162" s="157"/>
      <c r="R162" s="158"/>
      <c r="S162" s="158"/>
      <c r="T162" s="158"/>
      <c r="U162" s="158"/>
      <c r="V162" s="158"/>
      <c r="W162" s="158"/>
      <c r="X162" s="158"/>
      <c r="Y162" s="158"/>
      <c r="Z162" s="147"/>
      <c r="AA162" s="147"/>
      <c r="AB162" s="147"/>
      <c r="AC162" s="147"/>
      <c r="AD162" s="147"/>
      <c r="AE162" s="147"/>
      <c r="AF162" s="147"/>
      <c r="AG162" s="147" t="s">
        <v>126</v>
      </c>
      <c r="AH162" s="147">
        <v>0</v>
      </c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3" x14ac:dyDescent="0.2">
      <c r="A163" s="154"/>
      <c r="B163" s="155"/>
      <c r="C163" s="186" t="s">
        <v>143</v>
      </c>
      <c r="D163" s="160"/>
      <c r="E163" s="161">
        <v>2.52</v>
      </c>
      <c r="F163" s="158"/>
      <c r="G163" s="158"/>
      <c r="H163" s="158"/>
      <c r="I163" s="158"/>
      <c r="J163" s="158"/>
      <c r="K163" s="158"/>
      <c r="L163" s="158"/>
      <c r="M163" s="158"/>
      <c r="N163" s="157"/>
      <c r="O163" s="157"/>
      <c r="P163" s="157"/>
      <c r="Q163" s="157"/>
      <c r="R163" s="158"/>
      <c r="S163" s="158"/>
      <c r="T163" s="158"/>
      <c r="U163" s="158"/>
      <c r="V163" s="158"/>
      <c r="W163" s="158"/>
      <c r="X163" s="158"/>
      <c r="Y163" s="158"/>
      <c r="Z163" s="147"/>
      <c r="AA163" s="147"/>
      <c r="AB163" s="147"/>
      <c r="AC163" s="147"/>
      <c r="AD163" s="147"/>
      <c r="AE163" s="147"/>
      <c r="AF163" s="147"/>
      <c r="AG163" s="147" t="s">
        <v>126</v>
      </c>
      <c r="AH163" s="147">
        <v>0</v>
      </c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3" x14ac:dyDescent="0.2">
      <c r="A164" s="154"/>
      <c r="B164" s="155"/>
      <c r="C164" s="186" t="s">
        <v>144</v>
      </c>
      <c r="D164" s="160"/>
      <c r="E164" s="161">
        <v>1.8425</v>
      </c>
      <c r="F164" s="158"/>
      <c r="G164" s="158"/>
      <c r="H164" s="158"/>
      <c r="I164" s="158"/>
      <c r="J164" s="158"/>
      <c r="K164" s="158"/>
      <c r="L164" s="158"/>
      <c r="M164" s="158"/>
      <c r="N164" s="157"/>
      <c r="O164" s="157"/>
      <c r="P164" s="157"/>
      <c r="Q164" s="157"/>
      <c r="R164" s="158"/>
      <c r="S164" s="158"/>
      <c r="T164" s="158"/>
      <c r="U164" s="158"/>
      <c r="V164" s="158"/>
      <c r="W164" s="158"/>
      <c r="X164" s="158"/>
      <c r="Y164" s="158"/>
      <c r="Z164" s="147"/>
      <c r="AA164" s="147"/>
      <c r="AB164" s="147"/>
      <c r="AC164" s="147"/>
      <c r="AD164" s="147"/>
      <c r="AE164" s="147"/>
      <c r="AF164" s="147"/>
      <c r="AG164" s="147" t="s">
        <v>126</v>
      </c>
      <c r="AH164" s="147">
        <v>0</v>
      </c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3" x14ac:dyDescent="0.2">
      <c r="A165" s="154"/>
      <c r="B165" s="155"/>
      <c r="C165" s="186" t="s">
        <v>145</v>
      </c>
      <c r="D165" s="160"/>
      <c r="E165" s="161">
        <v>4.55</v>
      </c>
      <c r="F165" s="158"/>
      <c r="G165" s="158"/>
      <c r="H165" s="158"/>
      <c r="I165" s="158"/>
      <c r="J165" s="158"/>
      <c r="K165" s="158"/>
      <c r="L165" s="158"/>
      <c r="M165" s="158"/>
      <c r="N165" s="157"/>
      <c r="O165" s="157"/>
      <c r="P165" s="157"/>
      <c r="Q165" s="157"/>
      <c r="R165" s="158"/>
      <c r="S165" s="158"/>
      <c r="T165" s="158"/>
      <c r="U165" s="158"/>
      <c r="V165" s="158"/>
      <c r="W165" s="158"/>
      <c r="X165" s="158"/>
      <c r="Y165" s="158"/>
      <c r="Z165" s="147"/>
      <c r="AA165" s="147"/>
      <c r="AB165" s="147"/>
      <c r="AC165" s="147"/>
      <c r="AD165" s="147"/>
      <c r="AE165" s="147"/>
      <c r="AF165" s="147"/>
      <c r="AG165" s="147" t="s">
        <v>126</v>
      </c>
      <c r="AH165" s="147">
        <v>0</v>
      </c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3" x14ac:dyDescent="0.2">
      <c r="A166" s="154"/>
      <c r="B166" s="155"/>
      <c r="C166" s="186" t="s">
        <v>267</v>
      </c>
      <c r="D166" s="160"/>
      <c r="E166" s="161"/>
      <c r="F166" s="158"/>
      <c r="G166" s="158"/>
      <c r="H166" s="158"/>
      <c r="I166" s="158"/>
      <c r="J166" s="158"/>
      <c r="K166" s="158"/>
      <c r="L166" s="158"/>
      <c r="M166" s="158"/>
      <c r="N166" s="157"/>
      <c r="O166" s="157"/>
      <c r="P166" s="157"/>
      <c r="Q166" s="157"/>
      <c r="R166" s="158"/>
      <c r="S166" s="158"/>
      <c r="T166" s="158"/>
      <c r="U166" s="158"/>
      <c r="V166" s="158"/>
      <c r="W166" s="158"/>
      <c r="X166" s="158"/>
      <c r="Y166" s="158"/>
      <c r="Z166" s="147"/>
      <c r="AA166" s="147"/>
      <c r="AB166" s="147"/>
      <c r="AC166" s="147"/>
      <c r="AD166" s="147"/>
      <c r="AE166" s="147"/>
      <c r="AF166" s="147"/>
      <c r="AG166" s="147" t="s">
        <v>126</v>
      </c>
      <c r="AH166" s="147">
        <v>0</v>
      </c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3" x14ac:dyDescent="0.2">
      <c r="A167" s="154"/>
      <c r="B167" s="155"/>
      <c r="C167" s="186" t="s">
        <v>185</v>
      </c>
      <c r="D167" s="160"/>
      <c r="E167" s="161">
        <v>1.575</v>
      </c>
      <c r="F167" s="158"/>
      <c r="G167" s="158"/>
      <c r="H167" s="158"/>
      <c r="I167" s="158"/>
      <c r="J167" s="158"/>
      <c r="K167" s="158"/>
      <c r="L167" s="158"/>
      <c r="M167" s="158"/>
      <c r="N167" s="157"/>
      <c r="O167" s="157"/>
      <c r="P167" s="157"/>
      <c r="Q167" s="157"/>
      <c r="R167" s="158"/>
      <c r="S167" s="158"/>
      <c r="T167" s="158"/>
      <c r="U167" s="158"/>
      <c r="V167" s="158"/>
      <c r="W167" s="158"/>
      <c r="X167" s="158"/>
      <c r="Y167" s="158"/>
      <c r="Z167" s="147"/>
      <c r="AA167" s="147"/>
      <c r="AB167" s="147"/>
      <c r="AC167" s="147"/>
      <c r="AD167" s="147"/>
      <c r="AE167" s="147"/>
      <c r="AF167" s="147"/>
      <c r="AG167" s="147" t="s">
        <v>126</v>
      </c>
      <c r="AH167" s="147">
        <v>0</v>
      </c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ht="22.5" outlineLevel="3" x14ac:dyDescent="0.2">
      <c r="A168" s="154"/>
      <c r="B168" s="155"/>
      <c r="C168" s="186" t="s">
        <v>186</v>
      </c>
      <c r="D168" s="160"/>
      <c r="E168" s="161">
        <v>0.64500000000000002</v>
      </c>
      <c r="F168" s="158"/>
      <c r="G168" s="158"/>
      <c r="H168" s="158"/>
      <c r="I168" s="158"/>
      <c r="J168" s="158"/>
      <c r="K168" s="158"/>
      <c r="L168" s="158"/>
      <c r="M168" s="158"/>
      <c r="N168" s="157"/>
      <c r="O168" s="157"/>
      <c r="P168" s="157"/>
      <c r="Q168" s="157"/>
      <c r="R168" s="158"/>
      <c r="S168" s="158"/>
      <c r="T168" s="158"/>
      <c r="U168" s="158"/>
      <c r="V168" s="158"/>
      <c r="W168" s="158"/>
      <c r="X168" s="158"/>
      <c r="Y168" s="158"/>
      <c r="Z168" s="147"/>
      <c r="AA168" s="147"/>
      <c r="AB168" s="147"/>
      <c r="AC168" s="147"/>
      <c r="AD168" s="147"/>
      <c r="AE168" s="147"/>
      <c r="AF168" s="147"/>
      <c r="AG168" s="147" t="s">
        <v>126</v>
      </c>
      <c r="AH168" s="147">
        <v>0</v>
      </c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ht="22.5" outlineLevel="3" x14ac:dyDescent="0.2">
      <c r="A169" s="154"/>
      <c r="B169" s="155"/>
      <c r="C169" s="186" t="s">
        <v>187</v>
      </c>
      <c r="D169" s="160"/>
      <c r="E169" s="161">
        <v>2.74</v>
      </c>
      <c r="F169" s="158"/>
      <c r="G169" s="158"/>
      <c r="H169" s="158"/>
      <c r="I169" s="158"/>
      <c r="J169" s="158"/>
      <c r="K169" s="158"/>
      <c r="L169" s="158"/>
      <c r="M169" s="158"/>
      <c r="N169" s="157"/>
      <c r="O169" s="157"/>
      <c r="P169" s="157"/>
      <c r="Q169" s="157"/>
      <c r="R169" s="158"/>
      <c r="S169" s="158"/>
      <c r="T169" s="158"/>
      <c r="U169" s="158"/>
      <c r="V169" s="158"/>
      <c r="W169" s="158"/>
      <c r="X169" s="158"/>
      <c r="Y169" s="158"/>
      <c r="Z169" s="147"/>
      <c r="AA169" s="147"/>
      <c r="AB169" s="147"/>
      <c r="AC169" s="147"/>
      <c r="AD169" s="147"/>
      <c r="AE169" s="147"/>
      <c r="AF169" s="147"/>
      <c r="AG169" s="147" t="s">
        <v>126</v>
      </c>
      <c r="AH169" s="147">
        <v>0</v>
      </c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outlineLevel="3" x14ac:dyDescent="0.2">
      <c r="A170" s="154"/>
      <c r="B170" s="155"/>
      <c r="C170" s="186" t="s">
        <v>188</v>
      </c>
      <c r="D170" s="160"/>
      <c r="E170" s="161">
        <v>2.06</v>
      </c>
      <c r="F170" s="158"/>
      <c r="G170" s="158"/>
      <c r="H170" s="158"/>
      <c r="I170" s="158"/>
      <c r="J170" s="158"/>
      <c r="K170" s="158"/>
      <c r="L170" s="158"/>
      <c r="M170" s="158"/>
      <c r="N170" s="157"/>
      <c r="O170" s="157"/>
      <c r="P170" s="157"/>
      <c r="Q170" s="157"/>
      <c r="R170" s="158"/>
      <c r="S170" s="158"/>
      <c r="T170" s="158"/>
      <c r="U170" s="158"/>
      <c r="V170" s="158"/>
      <c r="W170" s="158"/>
      <c r="X170" s="158"/>
      <c r="Y170" s="158"/>
      <c r="Z170" s="147"/>
      <c r="AA170" s="147"/>
      <c r="AB170" s="147"/>
      <c r="AC170" s="147"/>
      <c r="AD170" s="147"/>
      <c r="AE170" s="147"/>
      <c r="AF170" s="147"/>
      <c r="AG170" s="147" t="s">
        <v>126</v>
      </c>
      <c r="AH170" s="147">
        <v>0</v>
      </c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3" x14ac:dyDescent="0.2">
      <c r="A171" s="154"/>
      <c r="B171" s="155"/>
      <c r="C171" s="186" t="s">
        <v>268</v>
      </c>
      <c r="D171" s="160"/>
      <c r="E171" s="161"/>
      <c r="F171" s="158"/>
      <c r="G171" s="158"/>
      <c r="H171" s="158"/>
      <c r="I171" s="158"/>
      <c r="J171" s="158"/>
      <c r="K171" s="158"/>
      <c r="L171" s="158"/>
      <c r="M171" s="158"/>
      <c r="N171" s="157"/>
      <c r="O171" s="157"/>
      <c r="P171" s="157"/>
      <c r="Q171" s="157"/>
      <c r="R171" s="158"/>
      <c r="S171" s="158"/>
      <c r="T171" s="158"/>
      <c r="U171" s="158"/>
      <c r="V171" s="158"/>
      <c r="W171" s="158"/>
      <c r="X171" s="158"/>
      <c r="Y171" s="158"/>
      <c r="Z171" s="147"/>
      <c r="AA171" s="147"/>
      <c r="AB171" s="147"/>
      <c r="AC171" s="147"/>
      <c r="AD171" s="147"/>
      <c r="AE171" s="147"/>
      <c r="AF171" s="147"/>
      <c r="AG171" s="147" t="s">
        <v>126</v>
      </c>
      <c r="AH171" s="147">
        <v>0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3" x14ac:dyDescent="0.2">
      <c r="A172" s="154"/>
      <c r="B172" s="155"/>
      <c r="C172" s="186" t="s">
        <v>148</v>
      </c>
      <c r="D172" s="160"/>
      <c r="E172" s="161">
        <v>1.28</v>
      </c>
      <c r="F172" s="158"/>
      <c r="G172" s="158"/>
      <c r="H172" s="158"/>
      <c r="I172" s="158"/>
      <c r="J172" s="158"/>
      <c r="K172" s="158"/>
      <c r="L172" s="158"/>
      <c r="M172" s="158"/>
      <c r="N172" s="157"/>
      <c r="O172" s="157"/>
      <c r="P172" s="157"/>
      <c r="Q172" s="157"/>
      <c r="R172" s="158"/>
      <c r="S172" s="158"/>
      <c r="T172" s="158"/>
      <c r="U172" s="158"/>
      <c r="V172" s="158"/>
      <c r="W172" s="158"/>
      <c r="X172" s="158"/>
      <c r="Y172" s="158"/>
      <c r="Z172" s="147"/>
      <c r="AA172" s="147"/>
      <c r="AB172" s="147"/>
      <c r="AC172" s="147"/>
      <c r="AD172" s="147"/>
      <c r="AE172" s="147"/>
      <c r="AF172" s="147"/>
      <c r="AG172" s="147" t="s">
        <v>126</v>
      </c>
      <c r="AH172" s="147">
        <v>0</v>
      </c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3" x14ac:dyDescent="0.2">
      <c r="A173" s="154"/>
      <c r="B173" s="155"/>
      <c r="C173" s="186" t="s">
        <v>149</v>
      </c>
      <c r="D173" s="160"/>
      <c r="E173" s="161">
        <v>3.98</v>
      </c>
      <c r="F173" s="158"/>
      <c r="G173" s="158"/>
      <c r="H173" s="158"/>
      <c r="I173" s="158"/>
      <c r="J173" s="158"/>
      <c r="K173" s="158"/>
      <c r="L173" s="158"/>
      <c r="M173" s="158"/>
      <c r="N173" s="157"/>
      <c r="O173" s="157"/>
      <c r="P173" s="157"/>
      <c r="Q173" s="157"/>
      <c r="R173" s="158"/>
      <c r="S173" s="158"/>
      <c r="T173" s="158"/>
      <c r="U173" s="158"/>
      <c r="V173" s="158"/>
      <c r="W173" s="158"/>
      <c r="X173" s="158"/>
      <c r="Y173" s="158"/>
      <c r="Z173" s="147"/>
      <c r="AA173" s="147"/>
      <c r="AB173" s="147"/>
      <c r="AC173" s="147"/>
      <c r="AD173" s="147"/>
      <c r="AE173" s="147"/>
      <c r="AF173" s="147"/>
      <c r="AG173" s="147" t="s">
        <v>126</v>
      </c>
      <c r="AH173" s="147">
        <v>0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outlineLevel="3" x14ac:dyDescent="0.2">
      <c r="A174" s="154"/>
      <c r="B174" s="155"/>
      <c r="C174" s="186" t="s">
        <v>150</v>
      </c>
      <c r="D174" s="160"/>
      <c r="E174" s="161">
        <v>4.0199999999999996</v>
      </c>
      <c r="F174" s="158"/>
      <c r="G174" s="158"/>
      <c r="H174" s="158"/>
      <c r="I174" s="158"/>
      <c r="J174" s="158"/>
      <c r="K174" s="158"/>
      <c r="L174" s="158"/>
      <c r="M174" s="158"/>
      <c r="N174" s="157"/>
      <c r="O174" s="157"/>
      <c r="P174" s="157"/>
      <c r="Q174" s="157"/>
      <c r="R174" s="158"/>
      <c r="S174" s="158"/>
      <c r="T174" s="158"/>
      <c r="U174" s="158"/>
      <c r="V174" s="158"/>
      <c r="W174" s="158"/>
      <c r="X174" s="158"/>
      <c r="Y174" s="158"/>
      <c r="Z174" s="147"/>
      <c r="AA174" s="147"/>
      <c r="AB174" s="147"/>
      <c r="AC174" s="147"/>
      <c r="AD174" s="147"/>
      <c r="AE174" s="147"/>
      <c r="AF174" s="147"/>
      <c r="AG174" s="147" t="s">
        <v>126</v>
      </c>
      <c r="AH174" s="147">
        <v>0</v>
      </c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3" x14ac:dyDescent="0.2">
      <c r="A175" s="154"/>
      <c r="B175" s="155"/>
      <c r="C175" s="186" t="s">
        <v>151</v>
      </c>
      <c r="D175" s="160"/>
      <c r="E175" s="161">
        <v>16.04</v>
      </c>
      <c r="F175" s="158"/>
      <c r="G175" s="158"/>
      <c r="H175" s="158"/>
      <c r="I175" s="158"/>
      <c r="J175" s="158"/>
      <c r="K175" s="158"/>
      <c r="L175" s="158"/>
      <c r="M175" s="158"/>
      <c r="N175" s="157"/>
      <c r="O175" s="157"/>
      <c r="P175" s="157"/>
      <c r="Q175" s="157"/>
      <c r="R175" s="158"/>
      <c r="S175" s="158"/>
      <c r="T175" s="158"/>
      <c r="U175" s="158"/>
      <c r="V175" s="158"/>
      <c r="W175" s="158"/>
      <c r="X175" s="158"/>
      <c r="Y175" s="158"/>
      <c r="Z175" s="147"/>
      <c r="AA175" s="147"/>
      <c r="AB175" s="147"/>
      <c r="AC175" s="147"/>
      <c r="AD175" s="147"/>
      <c r="AE175" s="147"/>
      <c r="AF175" s="147"/>
      <c r="AG175" s="147" t="s">
        <v>126</v>
      </c>
      <c r="AH175" s="147">
        <v>0</v>
      </c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outlineLevel="1" x14ac:dyDescent="0.2">
      <c r="A176" s="171">
        <v>27</v>
      </c>
      <c r="B176" s="172" t="s">
        <v>269</v>
      </c>
      <c r="C176" s="185" t="s">
        <v>270</v>
      </c>
      <c r="D176" s="173" t="s">
        <v>139</v>
      </c>
      <c r="E176" s="174">
        <v>177.07249999999999</v>
      </c>
      <c r="F176" s="175"/>
      <c r="G176" s="176">
        <f>ROUND(E176*F176,2)</f>
        <v>0</v>
      </c>
      <c r="H176" s="159"/>
      <c r="I176" s="158">
        <f>ROUND(E176*H176,2)</f>
        <v>0</v>
      </c>
      <c r="J176" s="159"/>
      <c r="K176" s="158">
        <f>ROUND(E176*J176,2)</f>
        <v>0</v>
      </c>
      <c r="L176" s="158">
        <v>21</v>
      </c>
      <c r="M176" s="158">
        <f>G176*(1+L176/100)</f>
        <v>0</v>
      </c>
      <c r="N176" s="157">
        <v>3.1E-4</v>
      </c>
      <c r="O176" s="157">
        <f>ROUND(E176*N176,2)</f>
        <v>0.05</v>
      </c>
      <c r="P176" s="157">
        <v>0</v>
      </c>
      <c r="Q176" s="157">
        <f>ROUND(E176*P176,2)</f>
        <v>0</v>
      </c>
      <c r="R176" s="158"/>
      <c r="S176" s="158" t="s">
        <v>122</v>
      </c>
      <c r="T176" s="158" t="s">
        <v>122</v>
      </c>
      <c r="U176" s="158">
        <v>0.10191</v>
      </c>
      <c r="V176" s="158">
        <f>ROUND(E176*U176,2)</f>
        <v>18.05</v>
      </c>
      <c r="W176" s="158"/>
      <c r="X176" s="158" t="s">
        <v>123</v>
      </c>
      <c r="Y176" s="158" t="s">
        <v>124</v>
      </c>
      <c r="Z176" s="147"/>
      <c r="AA176" s="147"/>
      <c r="AB176" s="147"/>
      <c r="AC176" s="147"/>
      <c r="AD176" s="147"/>
      <c r="AE176" s="147"/>
      <c r="AF176" s="147"/>
      <c r="AG176" s="147" t="s">
        <v>125</v>
      </c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outlineLevel="2" x14ac:dyDescent="0.2">
      <c r="A177" s="154"/>
      <c r="B177" s="155"/>
      <c r="C177" s="186" t="s">
        <v>256</v>
      </c>
      <c r="D177" s="160"/>
      <c r="E177" s="161"/>
      <c r="F177" s="158"/>
      <c r="G177" s="158"/>
      <c r="H177" s="158"/>
      <c r="I177" s="158"/>
      <c r="J177" s="158"/>
      <c r="K177" s="158"/>
      <c r="L177" s="158"/>
      <c r="M177" s="158"/>
      <c r="N177" s="157"/>
      <c r="O177" s="157"/>
      <c r="P177" s="157"/>
      <c r="Q177" s="157"/>
      <c r="R177" s="158"/>
      <c r="S177" s="158"/>
      <c r="T177" s="158"/>
      <c r="U177" s="158"/>
      <c r="V177" s="158"/>
      <c r="W177" s="158"/>
      <c r="X177" s="158"/>
      <c r="Y177" s="158"/>
      <c r="Z177" s="147"/>
      <c r="AA177" s="147"/>
      <c r="AB177" s="147"/>
      <c r="AC177" s="147"/>
      <c r="AD177" s="147"/>
      <c r="AE177" s="147"/>
      <c r="AF177" s="147"/>
      <c r="AG177" s="147" t="s">
        <v>126</v>
      </c>
      <c r="AH177" s="147">
        <v>0</v>
      </c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outlineLevel="3" x14ac:dyDescent="0.2">
      <c r="A178" s="154"/>
      <c r="B178" s="155"/>
      <c r="C178" s="186" t="s">
        <v>257</v>
      </c>
      <c r="D178" s="160"/>
      <c r="E178" s="161">
        <v>3.5</v>
      </c>
      <c r="F178" s="158"/>
      <c r="G178" s="158"/>
      <c r="H178" s="158"/>
      <c r="I178" s="158"/>
      <c r="J178" s="158"/>
      <c r="K178" s="158"/>
      <c r="L178" s="158"/>
      <c r="M178" s="158"/>
      <c r="N178" s="157"/>
      <c r="O178" s="157"/>
      <c r="P178" s="157"/>
      <c r="Q178" s="157"/>
      <c r="R178" s="158"/>
      <c r="S178" s="158"/>
      <c r="T178" s="158"/>
      <c r="U178" s="158"/>
      <c r="V178" s="158"/>
      <c r="W178" s="158"/>
      <c r="X178" s="158"/>
      <c r="Y178" s="158"/>
      <c r="Z178" s="147"/>
      <c r="AA178" s="147"/>
      <c r="AB178" s="147"/>
      <c r="AC178" s="147"/>
      <c r="AD178" s="147"/>
      <c r="AE178" s="147"/>
      <c r="AF178" s="147"/>
      <c r="AG178" s="147" t="s">
        <v>126</v>
      </c>
      <c r="AH178" s="147">
        <v>0</v>
      </c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outlineLevel="3" x14ac:dyDescent="0.2">
      <c r="A179" s="154"/>
      <c r="B179" s="155"/>
      <c r="C179" s="186" t="s">
        <v>258</v>
      </c>
      <c r="D179" s="160"/>
      <c r="E179" s="161">
        <v>5.0999999999999996</v>
      </c>
      <c r="F179" s="158"/>
      <c r="G179" s="158"/>
      <c r="H179" s="158"/>
      <c r="I179" s="158"/>
      <c r="J179" s="158"/>
      <c r="K179" s="158"/>
      <c r="L179" s="158"/>
      <c r="M179" s="158"/>
      <c r="N179" s="157"/>
      <c r="O179" s="157"/>
      <c r="P179" s="157"/>
      <c r="Q179" s="157"/>
      <c r="R179" s="158"/>
      <c r="S179" s="158"/>
      <c r="T179" s="158"/>
      <c r="U179" s="158"/>
      <c r="V179" s="158"/>
      <c r="W179" s="158"/>
      <c r="X179" s="158"/>
      <c r="Y179" s="158"/>
      <c r="Z179" s="147"/>
      <c r="AA179" s="147"/>
      <c r="AB179" s="147"/>
      <c r="AC179" s="147"/>
      <c r="AD179" s="147"/>
      <c r="AE179" s="147"/>
      <c r="AF179" s="147"/>
      <c r="AG179" s="147" t="s">
        <v>126</v>
      </c>
      <c r="AH179" s="147">
        <v>0</v>
      </c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3" x14ac:dyDescent="0.2">
      <c r="A180" s="154"/>
      <c r="B180" s="155"/>
      <c r="C180" s="186" t="s">
        <v>259</v>
      </c>
      <c r="D180" s="160"/>
      <c r="E180" s="161">
        <v>5.3</v>
      </c>
      <c r="F180" s="158"/>
      <c r="G180" s="158"/>
      <c r="H180" s="158"/>
      <c r="I180" s="158"/>
      <c r="J180" s="158"/>
      <c r="K180" s="158"/>
      <c r="L180" s="158"/>
      <c r="M180" s="158"/>
      <c r="N180" s="157"/>
      <c r="O180" s="157"/>
      <c r="P180" s="157"/>
      <c r="Q180" s="157"/>
      <c r="R180" s="158"/>
      <c r="S180" s="158"/>
      <c r="T180" s="158"/>
      <c r="U180" s="158"/>
      <c r="V180" s="158"/>
      <c r="W180" s="158"/>
      <c r="X180" s="158"/>
      <c r="Y180" s="158"/>
      <c r="Z180" s="147"/>
      <c r="AA180" s="147"/>
      <c r="AB180" s="147"/>
      <c r="AC180" s="147"/>
      <c r="AD180" s="147"/>
      <c r="AE180" s="147"/>
      <c r="AF180" s="147"/>
      <c r="AG180" s="147" t="s">
        <v>126</v>
      </c>
      <c r="AH180" s="147">
        <v>0</v>
      </c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3" x14ac:dyDescent="0.2">
      <c r="A181" s="154"/>
      <c r="B181" s="155"/>
      <c r="C181" s="186" t="s">
        <v>260</v>
      </c>
      <c r="D181" s="160"/>
      <c r="E181" s="161">
        <v>4.8250000000000002</v>
      </c>
      <c r="F181" s="158"/>
      <c r="G181" s="158"/>
      <c r="H181" s="158"/>
      <c r="I181" s="158"/>
      <c r="J181" s="158"/>
      <c r="K181" s="158"/>
      <c r="L181" s="158"/>
      <c r="M181" s="158"/>
      <c r="N181" s="157"/>
      <c r="O181" s="157"/>
      <c r="P181" s="157"/>
      <c r="Q181" s="157"/>
      <c r="R181" s="158"/>
      <c r="S181" s="158"/>
      <c r="T181" s="158"/>
      <c r="U181" s="158"/>
      <c r="V181" s="158"/>
      <c r="W181" s="158"/>
      <c r="X181" s="158"/>
      <c r="Y181" s="158"/>
      <c r="Z181" s="147"/>
      <c r="AA181" s="147"/>
      <c r="AB181" s="147"/>
      <c r="AC181" s="147"/>
      <c r="AD181" s="147"/>
      <c r="AE181" s="147"/>
      <c r="AF181" s="147"/>
      <c r="AG181" s="147" t="s">
        <v>126</v>
      </c>
      <c r="AH181" s="147">
        <v>0</v>
      </c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outlineLevel="3" x14ac:dyDescent="0.2">
      <c r="A182" s="154"/>
      <c r="B182" s="155"/>
      <c r="C182" s="186" t="s">
        <v>261</v>
      </c>
      <c r="D182" s="160"/>
      <c r="E182" s="161">
        <v>17.875</v>
      </c>
      <c r="F182" s="158"/>
      <c r="G182" s="158"/>
      <c r="H182" s="158"/>
      <c r="I182" s="158"/>
      <c r="J182" s="158"/>
      <c r="K182" s="158"/>
      <c r="L182" s="158"/>
      <c r="M182" s="158"/>
      <c r="N182" s="157"/>
      <c r="O182" s="157"/>
      <c r="P182" s="157"/>
      <c r="Q182" s="157"/>
      <c r="R182" s="158"/>
      <c r="S182" s="158"/>
      <c r="T182" s="158"/>
      <c r="U182" s="158"/>
      <c r="V182" s="158"/>
      <c r="W182" s="158"/>
      <c r="X182" s="158"/>
      <c r="Y182" s="158"/>
      <c r="Z182" s="147"/>
      <c r="AA182" s="147"/>
      <c r="AB182" s="147"/>
      <c r="AC182" s="147"/>
      <c r="AD182" s="147"/>
      <c r="AE182" s="147"/>
      <c r="AF182" s="147"/>
      <c r="AG182" s="147" t="s">
        <v>126</v>
      </c>
      <c r="AH182" s="147">
        <v>0</v>
      </c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outlineLevel="3" x14ac:dyDescent="0.2">
      <c r="A183" s="154"/>
      <c r="B183" s="155"/>
      <c r="C183" s="186" t="s">
        <v>262</v>
      </c>
      <c r="D183" s="160"/>
      <c r="E183" s="161">
        <v>18.75</v>
      </c>
      <c r="F183" s="158"/>
      <c r="G183" s="158"/>
      <c r="H183" s="158"/>
      <c r="I183" s="158"/>
      <c r="J183" s="158"/>
      <c r="K183" s="158"/>
      <c r="L183" s="158"/>
      <c r="M183" s="158"/>
      <c r="N183" s="157"/>
      <c r="O183" s="157"/>
      <c r="P183" s="157"/>
      <c r="Q183" s="157"/>
      <c r="R183" s="158"/>
      <c r="S183" s="158"/>
      <c r="T183" s="158"/>
      <c r="U183" s="158"/>
      <c r="V183" s="158"/>
      <c r="W183" s="158"/>
      <c r="X183" s="158"/>
      <c r="Y183" s="158"/>
      <c r="Z183" s="147"/>
      <c r="AA183" s="147"/>
      <c r="AB183" s="147"/>
      <c r="AC183" s="147"/>
      <c r="AD183" s="147"/>
      <c r="AE183" s="147"/>
      <c r="AF183" s="147"/>
      <c r="AG183" s="147" t="s">
        <v>126</v>
      </c>
      <c r="AH183" s="147">
        <v>0</v>
      </c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outlineLevel="3" x14ac:dyDescent="0.2">
      <c r="A184" s="154"/>
      <c r="B184" s="155"/>
      <c r="C184" s="186" t="s">
        <v>263</v>
      </c>
      <c r="D184" s="160"/>
      <c r="E184" s="161">
        <v>9</v>
      </c>
      <c r="F184" s="158"/>
      <c r="G184" s="158"/>
      <c r="H184" s="158"/>
      <c r="I184" s="158"/>
      <c r="J184" s="158"/>
      <c r="K184" s="158"/>
      <c r="L184" s="158"/>
      <c r="M184" s="158"/>
      <c r="N184" s="157"/>
      <c r="O184" s="157"/>
      <c r="P184" s="157"/>
      <c r="Q184" s="157"/>
      <c r="R184" s="158"/>
      <c r="S184" s="158"/>
      <c r="T184" s="158"/>
      <c r="U184" s="158"/>
      <c r="V184" s="158"/>
      <c r="W184" s="158"/>
      <c r="X184" s="158"/>
      <c r="Y184" s="158"/>
      <c r="Z184" s="147"/>
      <c r="AA184" s="147"/>
      <c r="AB184" s="147"/>
      <c r="AC184" s="147"/>
      <c r="AD184" s="147"/>
      <c r="AE184" s="147"/>
      <c r="AF184" s="147"/>
      <c r="AG184" s="147" t="s">
        <v>126</v>
      </c>
      <c r="AH184" s="147">
        <v>0</v>
      </c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outlineLevel="3" x14ac:dyDescent="0.2">
      <c r="A185" s="154"/>
      <c r="B185" s="155"/>
      <c r="C185" s="186" t="s">
        <v>264</v>
      </c>
      <c r="D185" s="160"/>
      <c r="E185" s="161">
        <v>28.16</v>
      </c>
      <c r="F185" s="158"/>
      <c r="G185" s="158"/>
      <c r="H185" s="158"/>
      <c r="I185" s="158"/>
      <c r="J185" s="158"/>
      <c r="K185" s="158"/>
      <c r="L185" s="158"/>
      <c r="M185" s="158"/>
      <c r="N185" s="157"/>
      <c r="O185" s="157"/>
      <c r="P185" s="157"/>
      <c r="Q185" s="157"/>
      <c r="R185" s="158"/>
      <c r="S185" s="158"/>
      <c r="T185" s="158"/>
      <c r="U185" s="158"/>
      <c r="V185" s="158"/>
      <c r="W185" s="158"/>
      <c r="X185" s="158"/>
      <c r="Y185" s="158"/>
      <c r="Z185" s="147"/>
      <c r="AA185" s="147"/>
      <c r="AB185" s="147"/>
      <c r="AC185" s="147"/>
      <c r="AD185" s="147"/>
      <c r="AE185" s="147"/>
      <c r="AF185" s="147"/>
      <c r="AG185" s="147" t="s">
        <v>126</v>
      </c>
      <c r="AH185" s="147">
        <v>0</v>
      </c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outlineLevel="3" x14ac:dyDescent="0.2">
      <c r="A186" s="154"/>
      <c r="B186" s="155"/>
      <c r="C186" s="186" t="s">
        <v>265</v>
      </c>
      <c r="D186" s="160"/>
      <c r="E186" s="161">
        <v>28.65</v>
      </c>
      <c r="F186" s="158"/>
      <c r="G186" s="158"/>
      <c r="H186" s="158"/>
      <c r="I186" s="158"/>
      <c r="J186" s="158"/>
      <c r="K186" s="158"/>
      <c r="L186" s="158"/>
      <c r="M186" s="158"/>
      <c r="N186" s="157"/>
      <c r="O186" s="157"/>
      <c r="P186" s="157"/>
      <c r="Q186" s="157"/>
      <c r="R186" s="158"/>
      <c r="S186" s="158"/>
      <c r="T186" s="158"/>
      <c r="U186" s="158"/>
      <c r="V186" s="158"/>
      <c r="W186" s="158"/>
      <c r="X186" s="158"/>
      <c r="Y186" s="158"/>
      <c r="Z186" s="147"/>
      <c r="AA186" s="147"/>
      <c r="AB186" s="147"/>
      <c r="AC186" s="147"/>
      <c r="AD186" s="147"/>
      <c r="AE186" s="147"/>
      <c r="AF186" s="147"/>
      <c r="AG186" s="147" t="s">
        <v>126</v>
      </c>
      <c r="AH186" s="147">
        <v>0</v>
      </c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outlineLevel="3" x14ac:dyDescent="0.2">
      <c r="A187" s="154"/>
      <c r="B187" s="155"/>
      <c r="C187" s="186" t="s">
        <v>266</v>
      </c>
      <c r="D187" s="160"/>
      <c r="E187" s="161"/>
      <c r="F187" s="158"/>
      <c r="G187" s="158"/>
      <c r="H187" s="158"/>
      <c r="I187" s="158"/>
      <c r="J187" s="158"/>
      <c r="K187" s="158"/>
      <c r="L187" s="158"/>
      <c r="M187" s="158"/>
      <c r="N187" s="157"/>
      <c r="O187" s="157"/>
      <c r="P187" s="157"/>
      <c r="Q187" s="157"/>
      <c r="R187" s="158"/>
      <c r="S187" s="158"/>
      <c r="T187" s="158"/>
      <c r="U187" s="158"/>
      <c r="V187" s="158"/>
      <c r="W187" s="158"/>
      <c r="X187" s="158"/>
      <c r="Y187" s="158"/>
      <c r="Z187" s="147"/>
      <c r="AA187" s="147"/>
      <c r="AB187" s="147"/>
      <c r="AC187" s="147"/>
      <c r="AD187" s="147"/>
      <c r="AE187" s="147"/>
      <c r="AF187" s="147"/>
      <c r="AG187" s="147" t="s">
        <v>126</v>
      </c>
      <c r="AH187" s="147">
        <v>0</v>
      </c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3" x14ac:dyDescent="0.2">
      <c r="A188" s="154"/>
      <c r="B188" s="155"/>
      <c r="C188" s="186" t="s">
        <v>140</v>
      </c>
      <c r="D188" s="160"/>
      <c r="E188" s="161">
        <v>2.6</v>
      </c>
      <c r="F188" s="158"/>
      <c r="G188" s="158"/>
      <c r="H188" s="158"/>
      <c r="I188" s="158"/>
      <c r="J188" s="158"/>
      <c r="K188" s="158"/>
      <c r="L188" s="158"/>
      <c r="M188" s="158"/>
      <c r="N188" s="157"/>
      <c r="O188" s="157"/>
      <c r="P188" s="157"/>
      <c r="Q188" s="157"/>
      <c r="R188" s="158"/>
      <c r="S188" s="158"/>
      <c r="T188" s="158"/>
      <c r="U188" s="158"/>
      <c r="V188" s="158"/>
      <c r="W188" s="158"/>
      <c r="X188" s="158"/>
      <c r="Y188" s="158"/>
      <c r="Z188" s="147"/>
      <c r="AA188" s="147"/>
      <c r="AB188" s="147"/>
      <c r="AC188" s="147"/>
      <c r="AD188" s="147"/>
      <c r="AE188" s="147"/>
      <c r="AF188" s="147"/>
      <c r="AG188" s="147" t="s">
        <v>126</v>
      </c>
      <c r="AH188" s="147">
        <v>0</v>
      </c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outlineLevel="3" x14ac:dyDescent="0.2">
      <c r="A189" s="154"/>
      <c r="B189" s="155"/>
      <c r="C189" s="186" t="s">
        <v>141</v>
      </c>
      <c r="D189" s="160"/>
      <c r="E189" s="161">
        <v>4.5</v>
      </c>
      <c r="F189" s="158"/>
      <c r="G189" s="158"/>
      <c r="H189" s="158"/>
      <c r="I189" s="158"/>
      <c r="J189" s="158"/>
      <c r="K189" s="158"/>
      <c r="L189" s="158"/>
      <c r="M189" s="158"/>
      <c r="N189" s="157"/>
      <c r="O189" s="157"/>
      <c r="P189" s="157"/>
      <c r="Q189" s="157"/>
      <c r="R189" s="158"/>
      <c r="S189" s="158"/>
      <c r="T189" s="158"/>
      <c r="U189" s="158"/>
      <c r="V189" s="158"/>
      <c r="W189" s="158"/>
      <c r="X189" s="158"/>
      <c r="Y189" s="158"/>
      <c r="Z189" s="147"/>
      <c r="AA189" s="147"/>
      <c r="AB189" s="147"/>
      <c r="AC189" s="147"/>
      <c r="AD189" s="147"/>
      <c r="AE189" s="147"/>
      <c r="AF189" s="147"/>
      <c r="AG189" s="147" t="s">
        <v>126</v>
      </c>
      <c r="AH189" s="147">
        <v>0</v>
      </c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ht="22.5" outlineLevel="3" x14ac:dyDescent="0.2">
      <c r="A190" s="154"/>
      <c r="B190" s="155"/>
      <c r="C190" s="186" t="s">
        <v>142</v>
      </c>
      <c r="D190" s="160"/>
      <c r="E190" s="161">
        <v>7.56</v>
      </c>
      <c r="F190" s="158"/>
      <c r="G190" s="158"/>
      <c r="H190" s="158"/>
      <c r="I190" s="158"/>
      <c r="J190" s="158"/>
      <c r="K190" s="158"/>
      <c r="L190" s="158"/>
      <c r="M190" s="158"/>
      <c r="N190" s="157"/>
      <c r="O190" s="157"/>
      <c r="P190" s="157"/>
      <c r="Q190" s="157"/>
      <c r="R190" s="158"/>
      <c r="S190" s="158"/>
      <c r="T190" s="158"/>
      <c r="U190" s="158"/>
      <c r="V190" s="158"/>
      <c r="W190" s="158"/>
      <c r="X190" s="158"/>
      <c r="Y190" s="158"/>
      <c r="Z190" s="147"/>
      <c r="AA190" s="147"/>
      <c r="AB190" s="147"/>
      <c r="AC190" s="147"/>
      <c r="AD190" s="147"/>
      <c r="AE190" s="147"/>
      <c r="AF190" s="147"/>
      <c r="AG190" s="147" t="s">
        <v>126</v>
      </c>
      <c r="AH190" s="147">
        <v>0</v>
      </c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outlineLevel="3" x14ac:dyDescent="0.2">
      <c r="A191" s="154"/>
      <c r="B191" s="155"/>
      <c r="C191" s="186" t="s">
        <v>143</v>
      </c>
      <c r="D191" s="160"/>
      <c r="E191" s="161">
        <v>2.52</v>
      </c>
      <c r="F191" s="158"/>
      <c r="G191" s="158"/>
      <c r="H191" s="158"/>
      <c r="I191" s="158"/>
      <c r="J191" s="158"/>
      <c r="K191" s="158"/>
      <c r="L191" s="158"/>
      <c r="M191" s="158"/>
      <c r="N191" s="157"/>
      <c r="O191" s="157"/>
      <c r="P191" s="157"/>
      <c r="Q191" s="157"/>
      <c r="R191" s="158"/>
      <c r="S191" s="158"/>
      <c r="T191" s="158"/>
      <c r="U191" s="158"/>
      <c r="V191" s="158"/>
      <c r="W191" s="158"/>
      <c r="X191" s="158"/>
      <c r="Y191" s="158"/>
      <c r="Z191" s="147"/>
      <c r="AA191" s="147"/>
      <c r="AB191" s="147"/>
      <c r="AC191" s="147"/>
      <c r="AD191" s="147"/>
      <c r="AE191" s="147"/>
      <c r="AF191" s="147"/>
      <c r="AG191" s="147" t="s">
        <v>126</v>
      </c>
      <c r="AH191" s="147">
        <v>0</v>
      </c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</row>
    <row r="192" spans="1:60" outlineLevel="3" x14ac:dyDescent="0.2">
      <c r="A192" s="154"/>
      <c r="B192" s="155"/>
      <c r="C192" s="186" t="s">
        <v>144</v>
      </c>
      <c r="D192" s="160"/>
      <c r="E192" s="161">
        <v>1.8425</v>
      </c>
      <c r="F192" s="158"/>
      <c r="G192" s="158"/>
      <c r="H192" s="158"/>
      <c r="I192" s="158"/>
      <c r="J192" s="158"/>
      <c r="K192" s="158"/>
      <c r="L192" s="158"/>
      <c r="M192" s="158"/>
      <c r="N192" s="157"/>
      <c r="O192" s="157"/>
      <c r="P192" s="157"/>
      <c r="Q192" s="157"/>
      <c r="R192" s="158"/>
      <c r="S192" s="158"/>
      <c r="T192" s="158"/>
      <c r="U192" s="158"/>
      <c r="V192" s="158"/>
      <c r="W192" s="158"/>
      <c r="X192" s="158"/>
      <c r="Y192" s="158"/>
      <c r="Z192" s="147"/>
      <c r="AA192" s="147"/>
      <c r="AB192" s="147"/>
      <c r="AC192" s="147"/>
      <c r="AD192" s="147"/>
      <c r="AE192" s="147"/>
      <c r="AF192" s="147"/>
      <c r="AG192" s="147" t="s">
        <v>126</v>
      </c>
      <c r="AH192" s="147">
        <v>0</v>
      </c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outlineLevel="3" x14ac:dyDescent="0.2">
      <c r="A193" s="154"/>
      <c r="B193" s="155"/>
      <c r="C193" s="186" t="s">
        <v>145</v>
      </c>
      <c r="D193" s="160"/>
      <c r="E193" s="161">
        <v>4.55</v>
      </c>
      <c r="F193" s="158"/>
      <c r="G193" s="158"/>
      <c r="H193" s="158"/>
      <c r="I193" s="158"/>
      <c r="J193" s="158"/>
      <c r="K193" s="158"/>
      <c r="L193" s="158"/>
      <c r="M193" s="158"/>
      <c r="N193" s="157"/>
      <c r="O193" s="157"/>
      <c r="P193" s="157"/>
      <c r="Q193" s="157"/>
      <c r="R193" s="158"/>
      <c r="S193" s="158"/>
      <c r="T193" s="158"/>
      <c r="U193" s="158"/>
      <c r="V193" s="158"/>
      <c r="W193" s="158"/>
      <c r="X193" s="158"/>
      <c r="Y193" s="158"/>
      <c r="Z193" s="147"/>
      <c r="AA193" s="147"/>
      <c r="AB193" s="147"/>
      <c r="AC193" s="147"/>
      <c r="AD193" s="147"/>
      <c r="AE193" s="147"/>
      <c r="AF193" s="147"/>
      <c r="AG193" s="147" t="s">
        <v>126</v>
      </c>
      <c r="AH193" s="147">
        <v>0</v>
      </c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outlineLevel="3" x14ac:dyDescent="0.2">
      <c r="A194" s="154"/>
      <c r="B194" s="155"/>
      <c r="C194" s="186" t="s">
        <v>267</v>
      </c>
      <c r="D194" s="160"/>
      <c r="E194" s="161"/>
      <c r="F194" s="158"/>
      <c r="G194" s="158"/>
      <c r="H194" s="158"/>
      <c r="I194" s="158"/>
      <c r="J194" s="158"/>
      <c r="K194" s="158"/>
      <c r="L194" s="158"/>
      <c r="M194" s="158"/>
      <c r="N194" s="157"/>
      <c r="O194" s="157"/>
      <c r="P194" s="157"/>
      <c r="Q194" s="157"/>
      <c r="R194" s="158"/>
      <c r="S194" s="158"/>
      <c r="T194" s="158"/>
      <c r="U194" s="158"/>
      <c r="V194" s="158"/>
      <c r="W194" s="158"/>
      <c r="X194" s="158"/>
      <c r="Y194" s="158"/>
      <c r="Z194" s="147"/>
      <c r="AA194" s="147"/>
      <c r="AB194" s="147"/>
      <c r="AC194" s="147"/>
      <c r="AD194" s="147"/>
      <c r="AE194" s="147"/>
      <c r="AF194" s="147"/>
      <c r="AG194" s="147" t="s">
        <v>126</v>
      </c>
      <c r="AH194" s="147">
        <v>0</v>
      </c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outlineLevel="3" x14ac:dyDescent="0.2">
      <c r="A195" s="154"/>
      <c r="B195" s="155"/>
      <c r="C195" s="186" t="s">
        <v>185</v>
      </c>
      <c r="D195" s="160"/>
      <c r="E195" s="161">
        <v>1.575</v>
      </c>
      <c r="F195" s="158"/>
      <c r="G195" s="158"/>
      <c r="H195" s="158"/>
      <c r="I195" s="158"/>
      <c r="J195" s="158"/>
      <c r="K195" s="158"/>
      <c r="L195" s="158"/>
      <c r="M195" s="158"/>
      <c r="N195" s="157"/>
      <c r="O195" s="157"/>
      <c r="P195" s="157"/>
      <c r="Q195" s="157"/>
      <c r="R195" s="158"/>
      <c r="S195" s="158"/>
      <c r="T195" s="158"/>
      <c r="U195" s="158"/>
      <c r="V195" s="158"/>
      <c r="W195" s="158"/>
      <c r="X195" s="158"/>
      <c r="Y195" s="158"/>
      <c r="Z195" s="147"/>
      <c r="AA195" s="147"/>
      <c r="AB195" s="147"/>
      <c r="AC195" s="147"/>
      <c r="AD195" s="147"/>
      <c r="AE195" s="147"/>
      <c r="AF195" s="147"/>
      <c r="AG195" s="147" t="s">
        <v>126</v>
      </c>
      <c r="AH195" s="147">
        <v>0</v>
      </c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ht="22.5" outlineLevel="3" x14ac:dyDescent="0.2">
      <c r="A196" s="154"/>
      <c r="B196" s="155"/>
      <c r="C196" s="186" t="s">
        <v>186</v>
      </c>
      <c r="D196" s="160"/>
      <c r="E196" s="161">
        <v>0.64500000000000002</v>
      </c>
      <c r="F196" s="158"/>
      <c r="G196" s="158"/>
      <c r="H196" s="158"/>
      <c r="I196" s="158"/>
      <c r="J196" s="158"/>
      <c r="K196" s="158"/>
      <c r="L196" s="158"/>
      <c r="M196" s="158"/>
      <c r="N196" s="157"/>
      <c r="O196" s="157"/>
      <c r="P196" s="157"/>
      <c r="Q196" s="157"/>
      <c r="R196" s="158"/>
      <c r="S196" s="158"/>
      <c r="T196" s="158"/>
      <c r="U196" s="158"/>
      <c r="V196" s="158"/>
      <c r="W196" s="158"/>
      <c r="X196" s="158"/>
      <c r="Y196" s="158"/>
      <c r="Z196" s="147"/>
      <c r="AA196" s="147"/>
      <c r="AB196" s="147"/>
      <c r="AC196" s="147"/>
      <c r="AD196" s="147"/>
      <c r="AE196" s="147"/>
      <c r="AF196" s="147"/>
      <c r="AG196" s="147" t="s">
        <v>126</v>
      </c>
      <c r="AH196" s="147">
        <v>0</v>
      </c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ht="22.5" outlineLevel="3" x14ac:dyDescent="0.2">
      <c r="A197" s="154"/>
      <c r="B197" s="155"/>
      <c r="C197" s="186" t="s">
        <v>187</v>
      </c>
      <c r="D197" s="160"/>
      <c r="E197" s="161">
        <v>2.74</v>
      </c>
      <c r="F197" s="158"/>
      <c r="G197" s="158"/>
      <c r="H197" s="158"/>
      <c r="I197" s="158"/>
      <c r="J197" s="158"/>
      <c r="K197" s="158"/>
      <c r="L197" s="158"/>
      <c r="M197" s="158"/>
      <c r="N197" s="157"/>
      <c r="O197" s="157"/>
      <c r="P197" s="157"/>
      <c r="Q197" s="157"/>
      <c r="R197" s="158"/>
      <c r="S197" s="158"/>
      <c r="T197" s="158"/>
      <c r="U197" s="158"/>
      <c r="V197" s="158"/>
      <c r="W197" s="158"/>
      <c r="X197" s="158"/>
      <c r="Y197" s="158"/>
      <c r="Z197" s="147"/>
      <c r="AA197" s="147"/>
      <c r="AB197" s="147"/>
      <c r="AC197" s="147"/>
      <c r="AD197" s="147"/>
      <c r="AE197" s="147"/>
      <c r="AF197" s="147"/>
      <c r="AG197" s="147" t="s">
        <v>126</v>
      </c>
      <c r="AH197" s="147">
        <v>0</v>
      </c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</row>
    <row r="198" spans="1:60" outlineLevel="3" x14ac:dyDescent="0.2">
      <c r="A198" s="154"/>
      <c r="B198" s="155"/>
      <c r="C198" s="186" t="s">
        <v>188</v>
      </c>
      <c r="D198" s="160"/>
      <c r="E198" s="161">
        <v>2.06</v>
      </c>
      <c r="F198" s="158"/>
      <c r="G198" s="158"/>
      <c r="H198" s="158"/>
      <c r="I198" s="158"/>
      <c r="J198" s="158"/>
      <c r="K198" s="158"/>
      <c r="L198" s="158"/>
      <c r="M198" s="158"/>
      <c r="N198" s="157"/>
      <c r="O198" s="157"/>
      <c r="P198" s="157"/>
      <c r="Q198" s="157"/>
      <c r="R198" s="158"/>
      <c r="S198" s="158"/>
      <c r="T198" s="158"/>
      <c r="U198" s="158"/>
      <c r="V198" s="158"/>
      <c r="W198" s="158"/>
      <c r="X198" s="158"/>
      <c r="Y198" s="158"/>
      <c r="Z198" s="147"/>
      <c r="AA198" s="147"/>
      <c r="AB198" s="147"/>
      <c r="AC198" s="147"/>
      <c r="AD198" s="147"/>
      <c r="AE198" s="147"/>
      <c r="AF198" s="147"/>
      <c r="AG198" s="147" t="s">
        <v>126</v>
      </c>
      <c r="AH198" s="147">
        <v>0</v>
      </c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outlineLevel="3" x14ac:dyDescent="0.2">
      <c r="A199" s="154"/>
      <c r="B199" s="155"/>
      <c r="C199" s="186" t="s">
        <v>268</v>
      </c>
      <c r="D199" s="160"/>
      <c r="E199" s="161"/>
      <c r="F199" s="158"/>
      <c r="G199" s="158"/>
      <c r="H199" s="158"/>
      <c r="I199" s="158"/>
      <c r="J199" s="158"/>
      <c r="K199" s="158"/>
      <c r="L199" s="158"/>
      <c r="M199" s="158"/>
      <c r="N199" s="157"/>
      <c r="O199" s="157"/>
      <c r="P199" s="157"/>
      <c r="Q199" s="157"/>
      <c r="R199" s="158"/>
      <c r="S199" s="158"/>
      <c r="T199" s="158"/>
      <c r="U199" s="158"/>
      <c r="V199" s="158"/>
      <c r="W199" s="158"/>
      <c r="X199" s="158"/>
      <c r="Y199" s="158"/>
      <c r="Z199" s="147"/>
      <c r="AA199" s="147"/>
      <c r="AB199" s="147"/>
      <c r="AC199" s="147"/>
      <c r="AD199" s="147"/>
      <c r="AE199" s="147"/>
      <c r="AF199" s="147"/>
      <c r="AG199" s="147" t="s">
        <v>126</v>
      </c>
      <c r="AH199" s="147">
        <v>0</v>
      </c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outlineLevel="3" x14ac:dyDescent="0.2">
      <c r="A200" s="154"/>
      <c r="B200" s="155"/>
      <c r="C200" s="186" t="s">
        <v>148</v>
      </c>
      <c r="D200" s="160"/>
      <c r="E200" s="161">
        <v>1.28</v>
      </c>
      <c r="F200" s="158"/>
      <c r="G200" s="158"/>
      <c r="H200" s="158"/>
      <c r="I200" s="158"/>
      <c r="J200" s="158"/>
      <c r="K200" s="158"/>
      <c r="L200" s="158"/>
      <c r="M200" s="158"/>
      <c r="N200" s="157"/>
      <c r="O200" s="157"/>
      <c r="P200" s="157"/>
      <c r="Q200" s="157"/>
      <c r="R200" s="158"/>
      <c r="S200" s="158"/>
      <c r="T200" s="158"/>
      <c r="U200" s="158"/>
      <c r="V200" s="158"/>
      <c r="W200" s="158"/>
      <c r="X200" s="158"/>
      <c r="Y200" s="158"/>
      <c r="Z200" s="147"/>
      <c r="AA200" s="147"/>
      <c r="AB200" s="147"/>
      <c r="AC200" s="147"/>
      <c r="AD200" s="147"/>
      <c r="AE200" s="147"/>
      <c r="AF200" s="147"/>
      <c r="AG200" s="147" t="s">
        <v>126</v>
      </c>
      <c r="AH200" s="147">
        <v>0</v>
      </c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outlineLevel="3" x14ac:dyDescent="0.2">
      <c r="A201" s="154"/>
      <c r="B201" s="155"/>
      <c r="C201" s="186" t="s">
        <v>149</v>
      </c>
      <c r="D201" s="160"/>
      <c r="E201" s="161">
        <v>3.98</v>
      </c>
      <c r="F201" s="158"/>
      <c r="G201" s="158"/>
      <c r="H201" s="158"/>
      <c r="I201" s="158"/>
      <c r="J201" s="158"/>
      <c r="K201" s="158"/>
      <c r="L201" s="158"/>
      <c r="M201" s="158"/>
      <c r="N201" s="157"/>
      <c r="O201" s="157"/>
      <c r="P201" s="157"/>
      <c r="Q201" s="157"/>
      <c r="R201" s="158"/>
      <c r="S201" s="158"/>
      <c r="T201" s="158"/>
      <c r="U201" s="158"/>
      <c r="V201" s="158"/>
      <c r="W201" s="158"/>
      <c r="X201" s="158"/>
      <c r="Y201" s="158"/>
      <c r="Z201" s="147"/>
      <c r="AA201" s="147"/>
      <c r="AB201" s="147"/>
      <c r="AC201" s="147"/>
      <c r="AD201" s="147"/>
      <c r="AE201" s="147"/>
      <c r="AF201" s="147"/>
      <c r="AG201" s="147" t="s">
        <v>126</v>
      </c>
      <c r="AH201" s="147">
        <v>0</v>
      </c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outlineLevel="3" x14ac:dyDescent="0.2">
      <c r="A202" s="154"/>
      <c r="B202" s="155"/>
      <c r="C202" s="186" t="s">
        <v>150</v>
      </c>
      <c r="D202" s="160"/>
      <c r="E202" s="161">
        <v>4.0199999999999996</v>
      </c>
      <c r="F202" s="158"/>
      <c r="G202" s="158"/>
      <c r="H202" s="158"/>
      <c r="I202" s="158"/>
      <c r="J202" s="158"/>
      <c r="K202" s="158"/>
      <c r="L202" s="158"/>
      <c r="M202" s="158"/>
      <c r="N202" s="157"/>
      <c r="O202" s="157"/>
      <c r="P202" s="157"/>
      <c r="Q202" s="157"/>
      <c r="R202" s="158"/>
      <c r="S202" s="158"/>
      <c r="T202" s="158"/>
      <c r="U202" s="158"/>
      <c r="V202" s="158"/>
      <c r="W202" s="158"/>
      <c r="X202" s="158"/>
      <c r="Y202" s="158"/>
      <c r="Z202" s="147"/>
      <c r="AA202" s="147"/>
      <c r="AB202" s="147"/>
      <c r="AC202" s="147"/>
      <c r="AD202" s="147"/>
      <c r="AE202" s="147"/>
      <c r="AF202" s="147"/>
      <c r="AG202" s="147" t="s">
        <v>126</v>
      </c>
      <c r="AH202" s="147">
        <v>0</v>
      </c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</row>
    <row r="203" spans="1:60" outlineLevel="3" x14ac:dyDescent="0.2">
      <c r="A203" s="154"/>
      <c r="B203" s="155"/>
      <c r="C203" s="186" t="s">
        <v>151</v>
      </c>
      <c r="D203" s="160"/>
      <c r="E203" s="161">
        <v>16.04</v>
      </c>
      <c r="F203" s="158"/>
      <c r="G203" s="158"/>
      <c r="H203" s="158"/>
      <c r="I203" s="158"/>
      <c r="J203" s="158"/>
      <c r="K203" s="158"/>
      <c r="L203" s="158"/>
      <c r="M203" s="158"/>
      <c r="N203" s="157"/>
      <c r="O203" s="157"/>
      <c r="P203" s="157"/>
      <c r="Q203" s="157"/>
      <c r="R203" s="158"/>
      <c r="S203" s="158"/>
      <c r="T203" s="158"/>
      <c r="U203" s="158"/>
      <c r="V203" s="158"/>
      <c r="W203" s="158"/>
      <c r="X203" s="158"/>
      <c r="Y203" s="158"/>
      <c r="Z203" s="147"/>
      <c r="AA203" s="147"/>
      <c r="AB203" s="147"/>
      <c r="AC203" s="147"/>
      <c r="AD203" s="147"/>
      <c r="AE203" s="147"/>
      <c r="AF203" s="147"/>
      <c r="AG203" s="147" t="s">
        <v>126</v>
      </c>
      <c r="AH203" s="147">
        <v>0</v>
      </c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x14ac:dyDescent="0.2">
      <c r="A204" s="164" t="s">
        <v>119</v>
      </c>
      <c r="B204" s="165" t="s">
        <v>84</v>
      </c>
      <c r="C204" s="184" t="s">
        <v>85</v>
      </c>
      <c r="D204" s="166"/>
      <c r="E204" s="167"/>
      <c r="F204" s="168"/>
      <c r="G204" s="169">
        <f>SUMIF(AG205:AG205,"&lt;&gt;NOR",G205:G205)</f>
        <v>0</v>
      </c>
      <c r="H204" s="163"/>
      <c r="I204" s="163">
        <f>SUM(I205:I205)</f>
        <v>0</v>
      </c>
      <c r="J204" s="163"/>
      <c r="K204" s="163">
        <f>SUM(K205:K205)</f>
        <v>0</v>
      </c>
      <c r="L204" s="163"/>
      <c r="M204" s="163">
        <f>SUM(M205:M205)</f>
        <v>0</v>
      </c>
      <c r="N204" s="162"/>
      <c r="O204" s="162">
        <f>SUM(O205:O205)</f>
        <v>0</v>
      </c>
      <c r="P204" s="162"/>
      <c r="Q204" s="162">
        <f>SUM(Q205:Q205)</f>
        <v>0</v>
      </c>
      <c r="R204" s="163"/>
      <c r="S204" s="163"/>
      <c r="T204" s="163"/>
      <c r="U204" s="163"/>
      <c r="V204" s="163">
        <f>SUM(V205:V205)</f>
        <v>0</v>
      </c>
      <c r="W204" s="163"/>
      <c r="X204" s="163"/>
      <c r="Y204" s="163"/>
      <c r="AG204" t="s">
        <v>120</v>
      </c>
    </row>
    <row r="205" spans="1:60" ht="22.5" outlineLevel="1" x14ac:dyDescent="0.2">
      <c r="A205" s="177">
        <v>28</v>
      </c>
      <c r="B205" s="178" t="s">
        <v>305</v>
      </c>
      <c r="C205" s="187" t="s">
        <v>306</v>
      </c>
      <c r="D205" s="179" t="s">
        <v>307</v>
      </c>
      <c r="E205" s="180">
        <v>62</v>
      </c>
      <c r="F205" s="181"/>
      <c r="G205" s="182">
        <f>ROUND(E205*F205,2)</f>
        <v>0</v>
      </c>
      <c r="H205" s="159"/>
      <c r="I205" s="158">
        <f>ROUND(E205*H205,2)</f>
        <v>0</v>
      </c>
      <c r="J205" s="159"/>
      <c r="K205" s="158">
        <f>ROUND(E205*J205,2)</f>
        <v>0</v>
      </c>
      <c r="L205" s="158">
        <v>21</v>
      </c>
      <c r="M205" s="158">
        <f>G205*(1+L205/100)</f>
        <v>0</v>
      </c>
      <c r="N205" s="157">
        <v>0</v>
      </c>
      <c r="O205" s="157">
        <f>ROUND(E205*N205,2)</f>
        <v>0</v>
      </c>
      <c r="P205" s="157">
        <v>0</v>
      </c>
      <c r="Q205" s="157">
        <f>ROUND(E205*P205,2)</f>
        <v>0</v>
      </c>
      <c r="R205" s="158"/>
      <c r="S205" s="158" t="s">
        <v>271</v>
      </c>
      <c r="T205" s="158" t="s">
        <v>130</v>
      </c>
      <c r="U205" s="158">
        <v>0</v>
      </c>
      <c r="V205" s="158">
        <f>ROUND(E205*U205,2)</f>
        <v>0</v>
      </c>
      <c r="W205" s="158"/>
      <c r="X205" s="158" t="s">
        <v>123</v>
      </c>
      <c r="Y205" s="158" t="s">
        <v>124</v>
      </c>
      <c r="Z205" s="147"/>
      <c r="AA205" s="147"/>
      <c r="AB205" s="147"/>
      <c r="AC205" s="147"/>
      <c r="AD205" s="147"/>
      <c r="AE205" s="147"/>
      <c r="AF205" s="147"/>
      <c r="AG205" s="147" t="s">
        <v>125</v>
      </c>
      <c r="AH205" s="147"/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</row>
    <row r="206" spans="1:60" ht="22.5" outlineLevel="1" x14ac:dyDescent="0.2">
      <c r="A206" s="192"/>
      <c r="B206" s="193" t="s">
        <v>308</v>
      </c>
      <c r="C206" s="194" t="s">
        <v>309</v>
      </c>
      <c r="D206" s="195"/>
      <c r="E206" s="196"/>
      <c r="F206" s="197"/>
      <c r="G206" s="198"/>
      <c r="H206" s="159"/>
      <c r="I206" s="158"/>
      <c r="J206" s="159"/>
      <c r="K206" s="158"/>
      <c r="L206" s="158"/>
      <c r="M206" s="158"/>
      <c r="N206" s="157"/>
      <c r="O206" s="157"/>
      <c r="P206" s="157"/>
      <c r="Q206" s="157"/>
      <c r="R206" s="158"/>
      <c r="S206" s="158"/>
      <c r="T206" s="158"/>
      <c r="U206" s="158"/>
      <c r="V206" s="158"/>
      <c r="W206" s="158"/>
      <c r="X206" s="158"/>
      <c r="Y206" s="158"/>
      <c r="Z206" s="147"/>
      <c r="AA206" s="147"/>
      <c r="AB206" s="147"/>
      <c r="AC206" s="147"/>
      <c r="AD206" s="147"/>
      <c r="AE206" s="147"/>
      <c r="AF206" s="147"/>
      <c r="AG206" s="147"/>
      <c r="AH206" s="147"/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</row>
    <row r="207" spans="1:60" x14ac:dyDescent="0.2">
      <c r="A207" s="164" t="s">
        <v>119</v>
      </c>
      <c r="B207" s="165" t="s">
        <v>86</v>
      </c>
      <c r="C207" s="184" t="s">
        <v>87</v>
      </c>
      <c r="D207" s="166"/>
      <c r="E207" s="167"/>
      <c r="F207" s="168"/>
      <c r="G207" s="169"/>
      <c r="H207" s="163"/>
      <c r="I207" s="163">
        <f>SUM(I208:I208)</f>
        <v>0</v>
      </c>
      <c r="J207" s="163"/>
      <c r="K207" s="163">
        <f>SUM(K208:K208)</f>
        <v>0</v>
      </c>
      <c r="L207" s="163"/>
      <c r="M207" s="163">
        <f>SUM(M208:M208)</f>
        <v>0</v>
      </c>
      <c r="N207" s="162"/>
      <c r="O207" s="162">
        <f>SUM(O208:O208)</f>
        <v>0</v>
      </c>
      <c r="P207" s="162"/>
      <c r="Q207" s="162">
        <f>SUM(Q208:Q208)</f>
        <v>0</v>
      </c>
      <c r="R207" s="163"/>
      <c r="S207" s="163"/>
      <c r="T207" s="163"/>
      <c r="U207" s="163"/>
      <c r="V207" s="163">
        <f>SUM(V208:V208)</f>
        <v>0</v>
      </c>
      <c r="W207" s="163"/>
      <c r="X207" s="163"/>
      <c r="Y207" s="163"/>
      <c r="AG207" t="s">
        <v>120</v>
      </c>
    </row>
    <row r="208" spans="1:60" ht="22.5" outlineLevel="1" x14ac:dyDescent="0.2">
      <c r="A208" s="177"/>
      <c r="B208" s="193" t="s">
        <v>308</v>
      </c>
      <c r="C208" s="187" t="s">
        <v>311</v>
      </c>
      <c r="D208" s="179"/>
      <c r="E208" s="180"/>
      <c r="F208" s="181"/>
      <c r="G208" s="182"/>
      <c r="H208" s="159"/>
      <c r="I208" s="158">
        <f>ROUND(E208*H208,2)</f>
        <v>0</v>
      </c>
      <c r="J208" s="159"/>
      <c r="K208" s="158">
        <f>ROUND(E208*J208,2)</f>
        <v>0</v>
      </c>
      <c r="L208" s="158">
        <v>21</v>
      </c>
      <c r="M208" s="158">
        <f>G208*(1+L208/100)</f>
        <v>0</v>
      </c>
      <c r="N208" s="157">
        <v>0</v>
      </c>
      <c r="O208" s="157">
        <f>ROUND(E208*N208,2)</f>
        <v>0</v>
      </c>
      <c r="P208" s="157">
        <v>0</v>
      </c>
      <c r="Q208" s="157">
        <f>ROUND(E208*P208,2)</f>
        <v>0</v>
      </c>
      <c r="R208" s="158"/>
      <c r="S208" s="158" t="s">
        <v>271</v>
      </c>
      <c r="T208" s="158" t="s">
        <v>130</v>
      </c>
      <c r="U208" s="158">
        <v>0</v>
      </c>
      <c r="V208" s="158">
        <f>ROUND(E208*U208,2)</f>
        <v>0</v>
      </c>
      <c r="W208" s="158"/>
      <c r="X208" s="158" t="s">
        <v>123</v>
      </c>
      <c r="Y208" s="158" t="s">
        <v>124</v>
      </c>
      <c r="Z208" s="147"/>
      <c r="AA208" s="147"/>
      <c r="AB208" s="147"/>
      <c r="AC208" s="147"/>
      <c r="AD208" s="147"/>
      <c r="AE208" s="147"/>
      <c r="AF208" s="147"/>
      <c r="AG208" s="147" t="s">
        <v>125</v>
      </c>
      <c r="AH208" s="147"/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x14ac:dyDescent="0.2">
      <c r="A209" s="164" t="s">
        <v>119</v>
      </c>
      <c r="B209" s="165" t="s">
        <v>88</v>
      </c>
      <c r="C209" s="184" t="s">
        <v>89</v>
      </c>
      <c r="D209" s="166"/>
      <c r="E209" s="167"/>
      <c r="F209" s="168"/>
      <c r="G209" s="169">
        <f>SUMIF(AG210:AG218,"&lt;&gt;NOR",G210:G218)</f>
        <v>0</v>
      </c>
      <c r="H209" s="163"/>
      <c r="I209" s="163">
        <f>SUM(I210:I218)</f>
        <v>0</v>
      </c>
      <c r="J209" s="163"/>
      <c r="K209" s="163">
        <f>SUM(K210:K218)</f>
        <v>0</v>
      </c>
      <c r="L209" s="163"/>
      <c r="M209" s="163">
        <f>SUM(M210:M218)</f>
        <v>0</v>
      </c>
      <c r="N209" s="162"/>
      <c r="O209" s="162">
        <f>SUM(O210:O218)</f>
        <v>0</v>
      </c>
      <c r="P209" s="162"/>
      <c r="Q209" s="162">
        <f>SUM(Q210:Q218)</f>
        <v>0</v>
      </c>
      <c r="R209" s="163"/>
      <c r="S209" s="163"/>
      <c r="T209" s="163"/>
      <c r="U209" s="163"/>
      <c r="V209" s="163">
        <f>SUM(V210:V218)</f>
        <v>0.98</v>
      </c>
      <c r="W209" s="163"/>
      <c r="X209" s="163"/>
      <c r="Y209" s="163"/>
      <c r="AG209" t="s">
        <v>120</v>
      </c>
    </row>
    <row r="210" spans="1:60" outlineLevel="1" x14ac:dyDescent="0.2">
      <c r="A210" s="177">
        <v>29</v>
      </c>
      <c r="B210" s="178" t="s">
        <v>272</v>
      </c>
      <c r="C210" s="187" t="s">
        <v>273</v>
      </c>
      <c r="D210" s="179" t="s">
        <v>221</v>
      </c>
      <c r="E210" s="180">
        <v>0.28899999999999998</v>
      </c>
      <c r="F210" s="181"/>
      <c r="G210" s="182">
        <f t="shared" ref="G210:G218" si="0">ROUND(E210*F210,2)</f>
        <v>0</v>
      </c>
      <c r="H210" s="159"/>
      <c r="I210" s="158">
        <f t="shared" ref="I210:I218" si="1">ROUND(E210*H210,2)</f>
        <v>0</v>
      </c>
      <c r="J210" s="159"/>
      <c r="K210" s="158">
        <f t="shared" ref="K210:K218" si="2">ROUND(E210*J210,2)</f>
        <v>0</v>
      </c>
      <c r="L210" s="158">
        <v>21</v>
      </c>
      <c r="M210" s="158">
        <f t="shared" ref="M210:M218" si="3">G210*(1+L210/100)</f>
        <v>0</v>
      </c>
      <c r="N210" s="157">
        <v>0</v>
      </c>
      <c r="O210" s="157">
        <f t="shared" ref="O210:O218" si="4">ROUND(E210*N210,2)</f>
        <v>0</v>
      </c>
      <c r="P210" s="157">
        <v>0</v>
      </c>
      <c r="Q210" s="157">
        <f t="shared" ref="Q210:Q218" si="5">ROUND(E210*P210,2)</f>
        <v>0</v>
      </c>
      <c r="R210" s="158"/>
      <c r="S210" s="158" t="s">
        <v>122</v>
      </c>
      <c r="T210" s="158" t="s">
        <v>122</v>
      </c>
      <c r="U210" s="158">
        <v>0.749</v>
      </c>
      <c r="V210" s="158">
        <f t="shared" ref="V210:V218" si="6">ROUND(E210*U210,2)</f>
        <v>0.22</v>
      </c>
      <c r="W210" s="158"/>
      <c r="X210" s="158" t="s">
        <v>274</v>
      </c>
      <c r="Y210" s="158" t="s">
        <v>124</v>
      </c>
      <c r="Z210" s="147"/>
      <c r="AA210" s="147"/>
      <c r="AB210" s="147"/>
      <c r="AC210" s="147"/>
      <c r="AD210" s="147"/>
      <c r="AE210" s="147"/>
      <c r="AF210" s="147"/>
      <c r="AG210" s="147" t="s">
        <v>275</v>
      </c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outlineLevel="1" x14ac:dyDescent="0.2">
      <c r="A211" s="177">
        <v>30</v>
      </c>
      <c r="B211" s="178" t="s">
        <v>276</v>
      </c>
      <c r="C211" s="187" t="s">
        <v>277</v>
      </c>
      <c r="D211" s="179" t="s">
        <v>221</v>
      </c>
      <c r="E211" s="180">
        <v>0.28899999999999998</v>
      </c>
      <c r="F211" s="181"/>
      <c r="G211" s="182">
        <f t="shared" si="0"/>
        <v>0</v>
      </c>
      <c r="H211" s="159"/>
      <c r="I211" s="158">
        <f t="shared" si="1"/>
        <v>0</v>
      </c>
      <c r="J211" s="159"/>
      <c r="K211" s="158">
        <f t="shared" si="2"/>
        <v>0</v>
      </c>
      <c r="L211" s="158">
        <v>21</v>
      </c>
      <c r="M211" s="158">
        <f t="shared" si="3"/>
        <v>0</v>
      </c>
      <c r="N211" s="157">
        <v>0</v>
      </c>
      <c r="O211" s="157">
        <f t="shared" si="4"/>
        <v>0</v>
      </c>
      <c r="P211" s="157">
        <v>0</v>
      </c>
      <c r="Q211" s="157">
        <f t="shared" si="5"/>
        <v>0</v>
      </c>
      <c r="R211" s="158"/>
      <c r="S211" s="158" t="s">
        <v>122</v>
      </c>
      <c r="T211" s="158" t="s">
        <v>122</v>
      </c>
      <c r="U211" s="158">
        <v>0.49</v>
      </c>
      <c r="V211" s="158">
        <f t="shared" si="6"/>
        <v>0.14000000000000001</v>
      </c>
      <c r="W211" s="158"/>
      <c r="X211" s="158" t="s">
        <v>274</v>
      </c>
      <c r="Y211" s="158" t="s">
        <v>124</v>
      </c>
      <c r="Z211" s="147"/>
      <c r="AA211" s="147"/>
      <c r="AB211" s="147"/>
      <c r="AC211" s="147"/>
      <c r="AD211" s="147"/>
      <c r="AE211" s="147"/>
      <c r="AF211" s="147"/>
      <c r="AG211" s="147" t="s">
        <v>275</v>
      </c>
      <c r="AH211" s="147"/>
      <c r="AI211" s="147"/>
      <c r="AJ211" s="147"/>
      <c r="AK211" s="147"/>
      <c r="AL211" s="147"/>
      <c r="AM211" s="147"/>
      <c r="AN211" s="147"/>
      <c r="AO211" s="147"/>
      <c r="AP211" s="147"/>
      <c r="AQ211" s="147"/>
      <c r="AR211" s="147"/>
      <c r="AS211" s="147"/>
      <c r="AT211" s="147"/>
      <c r="AU211" s="147"/>
      <c r="AV211" s="147"/>
      <c r="AW211" s="147"/>
      <c r="AX211" s="147"/>
      <c r="AY211" s="147"/>
      <c r="AZ211" s="147"/>
      <c r="BA211" s="147"/>
      <c r="BB211" s="147"/>
      <c r="BC211" s="147"/>
      <c r="BD211" s="147"/>
      <c r="BE211" s="147"/>
      <c r="BF211" s="147"/>
      <c r="BG211" s="147"/>
      <c r="BH211" s="147"/>
    </row>
    <row r="212" spans="1:60" outlineLevel="1" x14ac:dyDescent="0.2">
      <c r="A212" s="177">
        <v>31</v>
      </c>
      <c r="B212" s="178" t="s">
        <v>278</v>
      </c>
      <c r="C212" s="187" t="s">
        <v>279</v>
      </c>
      <c r="D212" s="179" t="s">
        <v>221</v>
      </c>
      <c r="E212" s="180">
        <v>0.28899999999999998</v>
      </c>
      <c r="F212" s="181"/>
      <c r="G212" s="182">
        <f t="shared" si="0"/>
        <v>0</v>
      </c>
      <c r="H212" s="159"/>
      <c r="I212" s="158">
        <f t="shared" si="1"/>
        <v>0</v>
      </c>
      <c r="J212" s="159"/>
      <c r="K212" s="158">
        <f t="shared" si="2"/>
        <v>0</v>
      </c>
      <c r="L212" s="158">
        <v>21</v>
      </c>
      <c r="M212" s="158">
        <f t="shared" si="3"/>
        <v>0</v>
      </c>
      <c r="N212" s="157">
        <v>0</v>
      </c>
      <c r="O212" s="157">
        <f t="shared" si="4"/>
        <v>0</v>
      </c>
      <c r="P212" s="157">
        <v>0</v>
      </c>
      <c r="Q212" s="157">
        <f t="shared" si="5"/>
        <v>0</v>
      </c>
      <c r="R212" s="158"/>
      <c r="S212" s="158" t="s">
        <v>122</v>
      </c>
      <c r="T212" s="158" t="s">
        <v>122</v>
      </c>
      <c r="U212" s="158">
        <v>0</v>
      </c>
      <c r="V212" s="158">
        <f t="shared" si="6"/>
        <v>0</v>
      </c>
      <c r="W212" s="158"/>
      <c r="X212" s="158" t="s">
        <v>274</v>
      </c>
      <c r="Y212" s="158" t="s">
        <v>124</v>
      </c>
      <c r="Z212" s="147"/>
      <c r="AA212" s="147"/>
      <c r="AB212" s="147"/>
      <c r="AC212" s="147"/>
      <c r="AD212" s="147"/>
      <c r="AE212" s="147"/>
      <c r="AF212" s="147"/>
      <c r="AG212" s="147" t="s">
        <v>275</v>
      </c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outlineLevel="1" x14ac:dyDescent="0.2">
      <c r="A213" s="177">
        <v>32</v>
      </c>
      <c r="B213" s="178" t="s">
        <v>280</v>
      </c>
      <c r="C213" s="187" t="s">
        <v>281</v>
      </c>
      <c r="D213" s="179" t="s">
        <v>221</v>
      </c>
      <c r="E213" s="180">
        <v>0.28899999999999998</v>
      </c>
      <c r="F213" s="181"/>
      <c r="G213" s="182">
        <f t="shared" si="0"/>
        <v>0</v>
      </c>
      <c r="H213" s="159"/>
      <c r="I213" s="158">
        <f t="shared" si="1"/>
        <v>0</v>
      </c>
      <c r="J213" s="159"/>
      <c r="K213" s="158">
        <f t="shared" si="2"/>
        <v>0</v>
      </c>
      <c r="L213" s="158">
        <v>21</v>
      </c>
      <c r="M213" s="158">
        <f t="shared" si="3"/>
        <v>0</v>
      </c>
      <c r="N213" s="157">
        <v>0</v>
      </c>
      <c r="O213" s="157">
        <f t="shared" si="4"/>
        <v>0</v>
      </c>
      <c r="P213" s="157">
        <v>0</v>
      </c>
      <c r="Q213" s="157">
        <f t="shared" si="5"/>
        <v>0</v>
      </c>
      <c r="R213" s="158"/>
      <c r="S213" s="158" t="s">
        <v>122</v>
      </c>
      <c r="T213" s="158" t="s">
        <v>122</v>
      </c>
      <c r="U213" s="158">
        <v>0.94199999999999995</v>
      </c>
      <c r="V213" s="158">
        <f t="shared" si="6"/>
        <v>0.27</v>
      </c>
      <c r="W213" s="158"/>
      <c r="X213" s="158" t="s">
        <v>274</v>
      </c>
      <c r="Y213" s="158" t="s">
        <v>124</v>
      </c>
      <c r="Z213" s="147"/>
      <c r="AA213" s="147"/>
      <c r="AB213" s="147"/>
      <c r="AC213" s="147"/>
      <c r="AD213" s="147"/>
      <c r="AE213" s="147"/>
      <c r="AF213" s="147"/>
      <c r="AG213" s="147" t="s">
        <v>275</v>
      </c>
      <c r="AH213" s="147"/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</row>
    <row r="214" spans="1:60" ht="22.5" outlineLevel="1" x14ac:dyDescent="0.2">
      <c r="A214" s="177">
        <v>33</v>
      </c>
      <c r="B214" s="178" t="s">
        <v>282</v>
      </c>
      <c r="C214" s="187" t="s">
        <v>283</v>
      </c>
      <c r="D214" s="179" t="s">
        <v>221</v>
      </c>
      <c r="E214" s="180">
        <v>0.28899999999999998</v>
      </c>
      <c r="F214" s="181"/>
      <c r="G214" s="182">
        <f t="shared" si="0"/>
        <v>0</v>
      </c>
      <c r="H214" s="159"/>
      <c r="I214" s="158">
        <f t="shared" si="1"/>
        <v>0</v>
      </c>
      <c r="J214" s="159"/>
      <c r="K214" s="158">
        <f t="shared" si="2"/>
        <v>0</v>
      </c>
      <c r="L214" s="158">
        <v>21</v>
      </c>
      <c r="M214" s="158">
        <f t="shared" si="3"/>
        <v>0</v>
      </c>
      <c r="N214" s="157">
        <v>0</v>
      </c>
      <c r="O214" s="157">
        <f t="shared" si="4"/>
        <v>0</v>
      </c>
      <c r="P214" s="157">
        <v>0</v>
      </c>
      <c r="Q214" s="157">
        <f t="shared" si="5"/>
        <v>0</v>
      </c>
      <c r="R214" s="158"/>
      <c r="S214" s="158" t="s">
        <v>122</v>
      </c>
      <c r="T214" s="158" t="s">
        <v>122</v>
      </c>
      <c r="U214" s="158">
        <v>0</v>
      </c>
      <c r="V214" s="158">
        <f t="shared" si="6"/>
        <v>0</v>
      </c>
      <c r="W214" s="158"/>
      <c r="X214" s="158" t="s">
        <v>274</v>
      </c>
      <c r="Y214" s="158" t="s">
        <v>124</v>
      </c>
      <c r="Z214" s="147"/>
      <c r="AA214" s="147"/>
      <c r="AB214" s="147"/>
      <c r="AC214" s="147"/>
      <c r="AD214" s="147"/>
      <c r="AE214" s="147"/>
      <c r="AF214" s="147"/>
      <c r="AG214" s="147" t="s">
        <v>275</v>
      </c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outlineLevel="1" x14ac:dyDescent="0.2">
      <c r="A215" s="177">
        <v>34</v>
      </c>
      <c r="B215" s="178" t="s">
        <v>284</v>
      </c>
      <c r="C215" s="187" t="s">
        <v>285</v>
      </c>
      <c r="D215" s="179" t="s">
        <v>221</v>
      </c>
      <c r="E215" s="180">
        <v>0.28899999999999998</v>
      </c>
      <c r="F215" s="181"/>
      <c r="G215" s="182">
        <f t="shared" si="0"/>
        <v>0</v>
      </c>
      <c r="H215" s="159"/>
      <c r="I215" s="158">
        <f t="shared" si="1"/>
        <v>0</v>
      </c>
      <c r="J215" s="159"/>
      <c r="K215" s="158">
        <f t="shared" si="2"/>
        <v>0</v>
      </c>
      <c r="L215" s="158">
        <v>21</v>
      </c>
      <c r="M215" s="158">
        <f t="shared" si="3"/>
        <v>0</v>
      </c>
      <c r="N215" s="157">
        <v>0</v>
      </c>
      <c r="O215" s="157">
        <f t="shared" si="4"/>
        <v>0</v>
      </c>
      <c r="P215" s="157">
        <v>0</v>
      </c>
      <c r="Q215" s="157">
        <f t="shared" si="5"/>
        <v>0</v>
      </c>
      <c r="R215" s="158"/>
      <c r="S215" s="158" t="s">
        <v>122</v>
      </c>
      <c r="T215" s="158" t="s">
        <v>122</v>
      </c>
      <c r="U215" s="158">
        <v>0.752</v>
      </c>
      <c r="V215" s="158">
        <f t="shared" si="6"/>
        <v>0.22</v>
      </c>
      <c r="W215" s="158"/>
      <c r="X215" s="158" t="s">
        <v>274</v>
      </c>
      <c r="Y215" s="158" t="s">
        <v>124</v>
      </c>
      <c r="Z215" s="147"/>
      <c r="AA215" s="147"/>
      <c r="AB215" s="147"/>
      <c r="AC215" s="147"/>
      <c r="AD215" s="147"/>
      <c r="AE215" s="147"/>
      <c r="AF215" s="147"/>
      <c r="AG215" s="147" t="s">
        <v>275</v>
      </c>
      <c r="AH215" s="147"/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outlineLevel="1" x14ac:dyDescent="0.2">
      <c r="A216" s="177">
        <v>35</v>
      </c>
      <c r="B216" s="178" t="s">
        <v>286</v>
      </c>
      <c r="C216" s="187" t="s">
        <v>287</v>
      </c>
      <c r="D216" s="179" t="s">
        <v>221</v>
      </c>
      <c r="E216" s="180">
        <v>0.28899999999999998</v>
      </c>
      <c r="F216" s="181"/>
      <c r="G216" s="182">
        <f t="shared" si="0"/>
        <v>0</v>
      </c>
      <c r="H216" s="159"/>
      <c r="I216" s="158">
        <f t="shared" si="1"/>
        <v>0</v>
      </c>
      <c r="J216" s="159"/>
      <c r="K216" s="158">
        <f t="shared" si="2"/>
        <v>0</v>
      </c>
      <c r="L216" s="158">
        <v>21</v>
      </c>
      <c r="M216" s="158">
        <f t="shared" si="3"/>
        <v>0</v>
      </c>
      <c r="N216" s="157">
        <v>0</v>
      </c>
      <c r="O216" s="157">
        <f t="shared" si="4"/>
        <v>0</v>
      </c>
      <c r="P216" s="157">
        <v>0</v>
      </c>
      <c r="Q216" s="157">
        <f t="shared" si="5"/>
        <v>0</v>
      </c>
      <c r="R216" s="158"/>
      <c r="S216" s="158" t="s">
        <v>122</v>
      </c>
      <c r="T216" s="158" t="s">
        <v>122</v>
      </c>
      <c r="U216" s="158">
        <v>0.36</v>
      </c>
      <c r="V216" s="158">
        <f t="shared" si="6"/>
        <v>0.1</v>
      </c>
      <c r="W216" s="158"/>
      <c r="X216" s="158" t="s">
        <v>274</v>
      </c>
      <c r="Y216" s="158" t="s">
        <v>124</v>
      </c>
      <c r="Z216" s="147"/>
      <c r="AA216" s="147"/>
      <c r="AB216" s="147"/>
      <c r="AC216" s="147"/>
      <c r="AD216" s="147"/>
      <c r="AE216" s="147"/>
      <c r="AF216" s="147"/>
      <c r="AG216" s="147" t="s">
        <v>275</v>
      </c>
      <c r="AH216" s="147"/>
      <c r="AI216" s="147"/>
      <c r="AJ216" s="147"/>
      <c r="AK216" s="147"/>
      <c r="AL216" s="147"/>
      <c r="AM216" s="147"/>
      <c r="AN216" s="147"/>
      <c r="AO216" s="147"/>
      <c r="AP216" s="147"/>
      <c r="AQ216" s="147"/>
      <c r="AR216" s="147"/>
      <c r="AS216" s="147"/>
      <c r="AT216" s="147"/>
      <c r="AU216" s="147"/>
      <c r="AV216" s="147"/>
      <c r="AW216" s="147"/>
      <c r="AX216" s="147"/>
      <c r="AY216" s="147"/>
      <c r="AZ216" s="147"/>
      <c r="BA216" s="147"/>
      <c r="BB216" s="147"/>
      <c r="BC216" s="147"/>
      <c r="BD216" s="147"/>
      <c r="BE216" s="147"/>
      <c r="BF216" s="147"/>
      <c r="BG216" s="147"/>
      <c r="BH216" s="147"/>
    </row>
    <row r="217" spans="1:60" outlineLevel="1" x14ac:dyDescent="0.2">
      <c r="A217" s="177">
        <v>36</v>
      </c>
      <c r="B217" s="178" t="s">
        <v>288</v>
      </c>
      <c r="C217" s="187" t="s">
        <v>289</v>
      </c>
      <c r="D217" s="179" t="s">
        <v>221</v>
      </c>
      <c r="E217" s="180">
        <v>0.28899999999999998</v>
      </c>
      <c r="F217" s="181"/>
      <c r="G217" s="182">
        <f t="shared" si="0"/>
        <v>0</v>
      </c>
      <c r="H217" s="159"/>
      <c r="I217" s="158">
        <f t="shared" si="1"/>
        <v>0</v>
      </c>
      <c r="J217" s="159"/>
      <c r="K217" s="158">
        <f t="shared" si="2"/>
        <v>0</v>
      </c>
      <c r="L217" s="158">
        <v>21</v>
      </c>
      <c r="M217" s="158">
        <f t="shared" si="3"/>
        <v>0</v>
      </c>
      <c r="N217" s="157">
        <v>0</v>
      </c>
      <c r="O217" s="157">
        <f t="shared" si="4"/>
        <v>0</v>
      </c>
      <c r="P217" s="157">
        <v>0</v>
      </c>
      <c r="Q217" s="157">
        <f t="shared" si="5"/>
        <v>0</v>
      </c>
      <c r="R217" s="158"/>
      <c r="S217" s="158" t="s">
        <v>122</v>
      </c>
      <c r="T217" s="158" t="s">
        <v>122</v>
      </c>
      <c r="U217" s="158">
        <v>9.9000000000000005E-2</v>
      </c>
      <c r="V217" s="158">
        <f t="shared" si="6"/>
        <v>0.03</v>
      </c>
      <c r="W217" s="158"/>
      <c r="X217" s="158" t="s">
        <v>274</v>
      </c>
      <c r="Y217" s="158" t="s">
        <v>124</v>
      </c>
      <c r="Z217" s="147"/>
      <c r="AA217" s="147"/>
      <c r="AB217" s="147"/>
      <c r="AC217" s="147"/>
      <c r="AD217" s="147"/>
      <c r="AE217" s="147"/>
      <c r="AF217" s="147"/>
      <c r="AG217" s="147" t="s">
        <v>275</v>
      </c>
      <c r="AH217" s="147"/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</row>
    <row r="218" spans="1:60" outlineLevel="1" x14ac:dyDescent="0.2">
      <c r="A218" s="177">
        <v>37</v>
      </c>
      <c r="B218" s="178" t="s">
        <v>290</v>
      </c>
      <c r="C218" s="187" t="s">
        <v>291</v>
      </c>
      <c r="D218" s="179" t="s">
        <v>221</v>
      </c>
      <c r="E218" s="180">
        <v>0.28899999999999998</v>
      </c>
      <c r="F218" s="181"/>
      <c r="G218" s="182">
        <f t="shared" si="0"/>
        <v>0</v>
      </c>
      <c r="H218" s="159"/>
      <c r="I218" s="158">
        <f t="shared" si="1"/>
        <v>0</v>
      </c>
      <c r="J218" s="159"/>
      <c r="K218" s="158">
        <f t="shared" si="2"/>
        <v>0</v>
      </c>
      <c r="L218" s="158">
        <v>21</v>
      </c>
      <c r="M218" s="158">
        <f t="shared" si="3"/>
        <v>0</v>
      </c>
      <c r="N218" s="157">
        <v>0</v>
      </c>
      <c r="O218" s="157">
        <f t="shared" si="4"/>
        <v>0</v>
      </c>
      <c r="P218" s="157">
        <v>0</v>
      </c>
      <c r="Q218" s="157">
        <f t="shared" si="5"/>
        <v>0</v>
      </c>
      <c r="R218" s="158"/>
      <c r="S218" s="158" t="s">
        <v>122</v>
      </c>
      <c r="T218" s="158" t="s">
        <v>122</v>
      </c>
      <c r="U218" s="158">
        <v>6.0000000000000001E-3</v>
      </c>
      <c r="V218" s="158">
        <f t="shared" si="6"/>
        <v>0</v>
      </c>
      <c r="W218" s="158"/>
      <c r="X218" s="158" t="s">
        <v>274</v>
      </c>
      <c r="Y218" s="158" t="s">
        <v>124</v>
      </c>
      <c r="Z218" s="147"/>
      <c r="AA218" s="147"/>
      <c r="AB218" s="147"/>
      <c r="AC218" s="147"/>
      <c r="AD218" s="147"/>
      <c r="AE218" s="147"/>
      <c r="AF218" s="147"/>
      <c r="AG218" s="147" t="s">
        <v>275</v>
      </c>
      <c r="AH218" s="147"/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</row>
    <row r="219" spans="1:60" x14ac:dyDescent="0.2">
      <c r="A219" s="164" t="s">
        <v>119</v>
      </c>
      <c r="B219" s="165" t="s">
        <v>91</v>
      </c>
      <c r="C219" s="184" t="s">
        <v>29</v>
      </c>
      <c r="D219" s="166"/>
      <c r="E219" s="167"/>
      <c r="F219" s="168"/>
      <c r="G219" s="169">
        <f>SUMIF(AG220:AG222,"&lt;&gt;NOR",G220:G222)</f>
        <v>0</v>
      </c>
      <c r="H219" s="163"/>
      <c r="I219" s="163">
        <f>SUM(I220:I222)</f>
        <v>0</v>
      </c>
      <c r="J219" s="163"/>
      <c r="K219" s="163">
        <f>SUM(K220:K222)</f>
        <v>0</v>
      </c>
      <c r="L219" s="163"/>
      <c r="M219" s="163">
        <f>SUM(M220:M222)</f>
        <v>0</v>
      </c>
      <c r="N219" s="162"/>
      <c r="O219" s="162">
        <f>SUM(O220:O222)</f>
        <v>0</v>
      </c>
      <c r="P219" s="162"/>
      <c r="Q219" s="162">
        <f>SUM(Q220:Q222)</f>
        <v>0</v>
      </c>
      <c r="R219" s="163"/>
      <c r="S219" s="163"/>
      <c r="T219" s="163"/>
      <c r="U219" s="163"/>
      <c r="V219" s="163">
        <f>SUM(V220:V222)</f>
        <v>0</v>
      </c>
      <c r="W219" s="163"/>
      <c r="X219" s="163"/>
      <c r="Y219" s="163"/>
      <c r="AG219" t="s">
        <v>120</v>
      </c>
    </row>
    <row r="220" spans="1:60" outlineLevel="1" x14ac:dyDescent="0.2">
      <c r="A220" s="177">
        <v>38</v>
      </c>
      <c r="B220" s="178" t="s">
        <v>292</v>
      </c>
      <c r="C220" s="187" t="s">
        <v>293</v>
      </c>
      <c r="D220" s="179" t="s">
        <v>294</v>
      </c>
      <c r="E220" s="180">
        <v>1</v>
      </c>
      <c r="F220" s="181"/>
      <c r="G220" s="182">
        <f>ROUND(E220*F220,2)</f>
        <v>0</v>
      </c>
      <c r="H220" s="159"/>
      <c r="I220" s="158">
        <f>ROUND(E220*H220,2)</f>
        <v>0</v>
      </c>
      <c r="J220" s="159"/>
      <c r="K220" s="158">
        <f>ROUND(E220*J220,2)</f>
        <v>0</v>
      </c>
      <c r="L220" s="158">
        <v>21</v>
      </c>
      <c r="M220" s="158">
        <f>G220*(1+L220/100)</f>
        <v>0</v>
      </c>
      <c r="N220" s="157">
        <v>0</v>
      </c>
      <c r="O220" s="157">
        <f>ROUND(E220*N220,2)</f>
        <v>0</v>
      </c>
      <c r="P220" s="157">
        <v>0</v>
      </c>
      <c r="Q220" s="157">
        <f>ROUND(E220*P220,2)</f>
        <v>0</v>
      </c>
      <c r="R220" s="158"/>
      <c r="S220" s="158" t="s">
        <v>122</v>
      </c>
      <c r="T220" s="158" t="s">
        <v>130</v>
      </c>
      <c r="U220" s="158">
        <v>0</v>
      </c>
      <c r="V220" s="158">
        <f>ROUND(E220*U220,2)</f>
        <v>0</v>
      </c>
      <c r="W220" s="158"/>
      <c r="X220" s="158" t="s">
        <v>295</v>
      </c>
      <c r="Y220" s="158" t="s">
        <v>124</v>
      </c>
      <c r="Z220" s="147"/>
      <c r="AA220" s="147"/>
      <c r="AB220" s="147"/>
      <c r="AC220" s="147"/>
      <c r="AD220" s="147"/>
      <c r="AE220" s="147"/>
      <c r="AF220" s="147"/>
      <c r="AG220" s="147" t="s">
        <v>296</v>
      </c>
      <c r="AH220" s="147"/>
      <c r="AI220" s="147"/>
      <c r="AJ220" s="147"/>
      <c r="AK220" s="147"/>
      <c r="AL220" s="147"/>
      <c r="AM220" s="147"/>
      <c r="AN220" s="147"/>
      <c r="AO220" s="147"/>
      <c r="AP220" s="147"/>
      <c r="AQ220" s="147"/>
      <c r="AR220" s="147"/>
      <c r="AS220" s="147"/>
      <c r="AT220" s="147"/>
      <c r="AU220" s="147"/>
      <c r="AV220" s="147"/>
      <c r="AW220" s="147"/>
      <c r="AX220" s="147"/>
      <c r="AY220" s="147"/>
      <c r="AZ220" s="147"/>
      <c r="BA220" s="147"/>
      <c r="BB220" s="147"/>
      <c r="BC220" s="147"/>
      <c r="BD220" s="147"/>
      <c r="BE220" s="147"/>
      <c r="BF220" s="147"/>
      <c r="BG220" s="147"/>
      <c r="BH220" s="147"/>
    </row>
    <row r="221" spans="1:60" outlineLevel="1" x14ac:dyDescent="0.2">
      <c r="A221" s="177">
        <v>39</v>
      </c>
      <c r="B221" s="178" t="s">
        <v>297</v>
      </c>
      <c r="C221" s="187" t="s">
        <v>298</v>
      </c>
      <c r="D221" s="179" t="s">
        <v>294</v>
      </c>
      <c r="E221" s="180">
        <v>1</v>
      </c>
      <c r="F221" s="181"/>
      <c r="G221" s="182">
        <f>ROUND(E221*F221,2)</f>
        <v>0</v>
      </c>
      <c r="H221" s="159"/>
      <c r="I221" s="158">
        <f>ROUND(E221*H221,2)</f>
        <v>0</v>
      </c>
      <c r="J221" s="159"/>
      <c r="K221" s="158">
        <f>ROUND(E221*J221,2)</f>
        <v>0</v>
      </c>
      <c r="L221" s="158">
        <v>21</v>
      </c>
      <c r="M221" s="158">
        <f>G221*(1+L221/100)</f>
        <v>0</v>
      </c>
      <c r="N221" s="157">
        <v>0</v>
      </c>
      <c r="O221" s="157">
        <f>ROUND(E221*N221,2)</f>
        <v>0</v>
      </c>
      <c r="P221" s="157">
        <v>0</v>
      </c>
      <c r="Q221" s="157">
        <f>ROUND(E221*P221,2)</f>
        <v>0</v>
      </c>
      <c r="R221" s="158"/>
      <c r="S221" s="158" t="s">
        <v>271</v>
      </c>
      <c r="T221" s="158" t="s">
        <v>130</v>
      </c>
      <c r="U221" s="158">
        <v>0</v>
      </c>
      <c r="V221" s="158">
        <f>ROUND(E221*U221,2)</f>
        <v>0</v>
      </c>
      <c r="W221" s="158"/>
      <c r="X221" s="158" t="s">
        <v>295</v>
      </c>
      <c r="Y221" s="158" t="s">
        <v>124</v>
      </c>
      <c r="Z221" s="147"/>
      <c r="AA221" s="147"/>
      <c r="AB221" s="147"/>
      <c r="AC221" s="147"/>
      <c r="AD221" s="147"/>
      <c r="AE221" s="147"/>
      <c r="AF221" s="147"/>
      <c r="AG221" s="147" t="s">
        <v>296</v>
      </c>
      <c r="AH221" s="147"/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</row>
    <row r="222" spans="1:60" ht="67.5" outlineLevel="1" x14ac:dyDescent="0.2">
      <c r="A222" s="171">
        <v>40</v>
      </c>
      <c r="B222" s="172" t="s">
        <v>299</v>
      </c>
      <c r="C222" s="185" t="s">
        <v>310</v>
      </c>
      <c r="D222" s="173" t="s">
        <v>294</v>
      </c>
      <c r="E222" s="174">
        <v>1</v>
      </c>
      <c r="F222" s="175"/>
      <c r="G222" s="176">
        <f>ROUND(E222*F222,2)</f>
        <v>0</v>
      </c>
      <c r="H222" s="159"/>
      <c r="I222" s="158">
        <f>ROUND(E222*H222,2)</f>
        <v>0</v>
      </c>
      <c r="J222" s="159"/>
      <c r="K222" s="158">
        <f>ROUND(E222*J222,2)</f>
        <v>0</v>
      </c>
      <c r="L222" s="158">
        <v>21</v>
      </c>
      <c r="M222" s="158">
        <f>G222*(1+L222/100)</f>
        <v>0</v>
      </c>
      <c r="N222" s="157">
        <v>0</v>
      </c>
      <c r="O222" s="157">
        <f>ROUND(E222*N222,2)</f>
        <v>0</v>
      </c>
      <c r="P222" s="157">
        <v>0</v>
      </c>
      <c r="Q222" s="157">
        <f>ROUND(E222*P222,2)</f>
        <v>0</v>
      </c>
      <c r="R222" s="158"/>
      <c r="S222" s="158" t="s">
        <v>122</v>
      </c>
      <c r="T222" s="158" t="s">
        <v>130</v>
      </c>
      <c r="U222" s="158">
        <v>0</v>
      </c>
      <c r="V222" s="158">
        <f>ROUND(E222*U222,2)</f>
        <v>0</v>
      </c>
      <c r="W222" s="158"/>
      <c r="X222" s="158" t="s">
        <v>295</v>
      </c>
      <c r="Y222" s="158" t="s">
        <v>124</v>
      </c>
      <c r="Z222" s="147"/>
      <c r="AA222" s="147"/>
      <c r="AB222" s="147"/>
      <c r="AC222" s="147"/>
      <c r="AD222" s="147"/>
      <c r="AE222" s="147"/>
      <c r="AF222" s="147"/>
      <c r="AG222" s="147" t="s">
        <v>300</v>
      </c>
      <c r="AH222" s="147"/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</row>
    <row r="223" spans="1:60" x14ac:dyDescent="0.2">
      <c r="A223" s="3"/>
      <c r="B223" s="4"/>
      <c r="C223" s="189"/>
      <c r="D223" s="6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AE223">
        <v>12</v>
      </c>
      <c r="AF223">
        <v>21</v>
      </c>
      <c r="AG223" t="s">
        <v>105</v>
      </c>
    </row>
    <row r="224" spans="1:60" x14ac:dyDescent="0.2">
      <c r="A224" s="150"/>
      <c r="B224" s="151" t="s">
        <v>31</v>
      </c>
      <c r="C224" s="190"/>
      <c r="D224" s="152"/>
      <c r="E224" s="153"/>
      <c r="F224" s="153"/>
      <c r="G224" s="170">
        <f>G8+G23+G72+G78+G81+G114+G119+G121+G126+G147+G209+G219+G204</f>
        <v>0</v>
      </c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AE224">
        <f>SUMIF(L7:L222,AE223,G7:G222)</f>
        <v>0</v>
      </c>
      <c r="AF224">
        <f>SUMIF(L7:L222,AF223,G7:G222)</f>
        <v>0</v>
      </c>
      <c r="AG224" t="s">
        <v>301</v>
      </c>
    </row>
    <row r="225" spans="1:33" x14ac:dyDescent="0.2">
      <c r="A225" s="3"/>
      <c r="B225" s="4"/>
      <c r="C225" s="189"/>
      <c r="D225" s="6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</row>
    <row r="226" spans="1:33" x14ac:dyDescent="0.2">
      <c r="A226" s="3"/>
      <c r="B226" s="4"/>
      <c r="C226" s="189"/>
      <c r="D226" s="6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</row>
    <row r="227" spans="1:33" x14ac:dyDescent="0.2">
      <c r="A227" s="275" t="s">
        <v>302</v>
      </c>
      <c r="B227" s="275"/>
      <c r="C227" s="276"/>
      <c r="D227" s="6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</row>
    <row r="228" spans="1:33" x14ac:dyDescent="0.2">
      <c r="A228" s="256"/>
      <c r="B228" s="257"/>
      <c r="C228" s="258"/>
      <c r="D228" s="257"/>
      <c r="E228" s="257"/>
      <c r="F228" s="257"/>
      <c r="G228" s="259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AG228" t="s">
        <v>303</v>
      </c>
    </row>
    <row r="229" spans="1:33" x14ac:dyDescent="0.2">
      <c r="A229" s="260"/>
      <c r="B229" s="261"/>
      <c r="C229" s="262"/>
      <c r="D229" s="261"/>
      <c r="E229" s="261"/>
      <c r="F229" s="261"/>
      <c r="G229" s="26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</row>
    <row r="230" spans="1:33" x14ac:dyDescent="0.2">
      <c r="A230" s="260"/>
      <c r="B230" s="261"/>
      <c r="C230" s="262"/>
      <c r="D230" s="261"/>
      <c r="E230" s="261"/>
      <c r="F230" s="261"/>
      <c r="G230" s="26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</row>
    <row r="231" spans="1:33" x14ac:dyDescent="0.2">
      <c r="A231" s="260"/>
      <c r="B231" s="261"/>
      <c r="C231" s="262"/>
      <c r="D231" s="261"/>
      <c r="E231" s="261"/>
      <c r="F231" s="261"/>
      <c r="G231" s="26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</row>
    <row r="232" spans="1:33" x14ac:dyDescent="0.2">
      <c r="A232" s="264"/>
      <c r="B232" s="265"/>
      <c r="C232" s="266"/>
      <c r="D232" s="265"/>
      <c r="E232" s="265"/>
      <c r="F232" s="265"/>
      <c r="G232" s="267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</row>
    <row r="233" spans="1:33" x14ac:dyDescent="0.2">
      <c r="A233" s="3"/>
      <c r="B233" s="4"/>
      <c r="C233" s="189"/>
      <c r="D233" s="6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</row>
    <row r="234" spans="1:33" x14ac:dyDescent="0.2">
      <c r="C234" s="191"/>
      <c r="D234" s="10"/>
      <c r="AG234" t="s">
        <v>304</v>
      </c>
    </row>
    <row r="235" spans="1:33" x14ac:dyDescent="0.2">
      <c r="D235" s="10"/>
    </row>
    <row r="236" spans="1:33" x14ac:dyDescent="0.2">
      <c r="D236" s="10"/>
    </row>
    <row r="237" spans="1:33" x14ac:dyDescent="0.2">
      <c r="D237" s="10"/>
    </row>
    <row r="238" spans="1:33" x14ac:dyDescent="0.2">
      <c r="D238" s="10"/>
    </row>
    <row r="239" spans="1:33" x14ac:dyDescent="0.2">
      <c r="D239" s="10"/>
    </row>
    <row r="240" spans="1:33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</sheetData>
  <mergeCells count="6">
    <mergeCell ref="A228:G232"/>
    <mergeCell ref="A1:G1"/>
    <mergeCell ref="C2:G2"/>
    <mergeCell ref="C3:G3"/>
    <mergeCell ref="C4:G4"/>
    <mergeCell ref="A227:C227"/>
  </mergeCells>
  <pageMargins left="0.59055118110236204" right="0.196850393700787" top="0.78740157499999996" bottom="0.78740157499999996" header="0.3" footer="0.3"/>
  <pageSetup paperSize="9" orientation="portrait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48</vt:i4>
      </vt:variant>
    </vt:vector>
  </HeadingPairs>
  <TitlesOfParts>
    <vt:vector size="52" baseType="lpstr">
      <vt:lpstr>Pokyny pro vyplnění</vt:lpstr>
      <vt:lpstr>Stavba</vt:lpstr>
      <vt:lpstr>VzorPolozky</vt:lpstr>
      <vt:lpstr>so01 101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'so01 101 Pol'!Názvy_tisku</vt:lpstr>
      <vt:lpstr>oadresa</vt:lpstr>
      <vt:lpstr>Stavba!Objednatel</vt:lpstr>
      <vt:lpstr>Stavba!Objekt</vt:lpstr>
      <vt:lpstr>'so01 101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 Dobeš</dc:creator>
  <cp:lastModifiedBy>Ježková Daniela (PKN-PTU)</cp:lastModifiedBy>
  <cp:lastPrinted>2025-03-11T12:29:42Z</cp:lastPrinted>
  <dcterms:created xsi:type="dcterms:W3CDTF">2009-04-08T07:15:50Z</dcterms:created>
  <dcterms:modified xsi:type="dcterms:W3CDTF">2025-03-12T06:32:29Z</dcterms:modified>
</cp:coreProperties>
</file>