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rka\Documents\Tabulky\"/>
    </mc:Choice>
  </mc:AlternateContent>
  <bookViews>
    <workbookView xWindow="0" yWindow="0" windowWidth="0" windowHeight="0"/>
  </bookViews>
  <sheets>
    <sheet name="Rekapitulace stavby" sheetId="1" r:id="rId1"/>
    <sheet name="01 - Výměna technologie 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Výměna technologie v...'!$C$100:$K$345</definedName>
    <definedName name="_xlnm.Print_Area" localSheetId="1">'01 - Výměna technologie v...'!$C$4:$J$39,'01 - Výměna technologie v...'!$C$45:$J$82,'01 - Výměna technologie v...'!$C$88:$K$345</definedName>
    <definedName name="_xlnm.Print_Titles" localSheetId="1">'01 - Výměna technologie v...'!$100:$100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44"/>
  <c r="BH344"/>
  <c r="BG344"/>
  <c r="BF344"/>
  <c r="T344"/>
  <c r="T343"/>
  <c r="R344"/>
  <c r="R343"/>
  <c r="P344"/>
  <c r="P343"/>
  <c r="BI341"/>
  <c r="BH341"/>
  <c r="BG341"/>
  <c r="BF341"/>
  <c r="T341"/>
  <c r="T340"/>
  <c r="R341"/>
  <c r="R340"/>
  <c r="P341"/>
  <c r="P340"/>
  <c r="BI338"/>
  <c r="BH338"/>
  <c r="BG338"/>
  <c r="BF338"/>
  <c r="T338"/>
  <c r="T337"/>
  <c r="R338"/>
  <c r="R337"/>
  <c r="P338"/>
  <c r="P337"/>
  <c r="BI335"/>
  <c r="BH335"/>
  <c r="BG335"/>
  <c r="BF335"/>
  <c r="T335"/>
  <c r="T334"/>
  <c r="R335"/>
  <c r="R334"/>
  <c r="P335"/>
  <c r="P334"/>
  <c r="BI332"/>
  <c r="BH332"/>
  <c r="BG332"/>
  <c r="BF332"/>
  <c r="T332"/>
  <c r="T331"/>
  <c r="T330"/>
  <c r="R332"/>
  <c r="R331"/>
  <c r="P332"/>
  <c r="P331"/>
  <c r="P330"/>
  <c r="BI328"/>
  <c r="BH328"/>
  <c r="BG328"/>
  <c r="BF328"/>
  <c r="T328"/>
  <c r="T327"/>
  <c r="T326"/>
  <c r="R328"/>
  <c r="R327"/>
  <c r="R326"/>
  <c r="P328"/>
  <c r="P327"/>
  <c r="P326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04"/>
  <c r="BH304"/>
  <c r="BG304"/>
  <c r="BF304"/>
  <c r="T304"/>
  <c r="R304"/>
  <c r="P304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T250"/>
  <c r="R251"/>
  <c r="R250"/>
  <c r="P251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2"/>
  <c r="BH232"/>
  <c r="BG232"/>
  <c r="BF232"/>
  <c r="T232"/>
  <c r="R232"/>
  <c r="P232"/>
  <c r="BI224"/>
  <c r="BH224"/>
  <c r="BG224"/>
  <c r="BF224"/>
  <c r="T224"/>
  <c r="R224"/>
  <c r="P224"/>
  <c r="BI217"/>
  <c r="BH217"/>
  <c r="BG217"/>
  <c r="BF217"/>
  <c r="T217"/>
  <c r="R217"/>
  <c r="P217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2"/>
  <c r="BH182"/>
  <c r="BG182"/>
  <c r="BF182"/>
  <c r="T182"/>
  <c r="R182"/>
  <c r="P182"/>
  <c r="BI175"/>
  <c r="BH175"/>
  <c r="BG175"/>
  <c r="BF175"/>
  <c r="T175"/>
  <c r="R175"/>
  <c r="P175"/>
  <c r="BI167"/>
  <c r="BH167"/>
  <c r="BG167"/>
  <c r="BF167"/>
  <c r="T167"/>
  <c r="T166"/>
  <c r="R167"/>
  <c r="R166"/>
  <c r="P167"/>
  <c r="P166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28"/>
  <c r="BH128"/>
  <c r="BG128"/>
  <c r="BF128"/>
  <c r="T128"/>
  <c r="R128"/>
  <c r="P128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J97"/>
  <c r="F97"/>
  <c r="F95"/>
  <c r="E93"/>
  <c r="J54"/>
  <c r="F54"/>
  <c r="F52"/>
  <c r="E50"/>
  <c r="J24"/>
  <c r="E24"/>
  <c r="J98"/>
  <c r="J23"/>
  <c r="J18"/>
  <c r="E18"/>
  <c r="F98"/>
  <c r="J17"/>
  <c r="J12"/>
  <c r="J95"/>
  <c r="E7"/>
  <c r="E91"/>
  <c i="1" r="L50"/>
  <c r="AM50"/>
  <c r="AM49"/>
  <c r="L49"/>
  <c r="AM47"/>
  <c r="L47"/>
  <c r="L45"/>
  <c r="L44"/>
  <c i="2" r="BK344"/>
  <c r="J344"/>
  <c r="BK341"/>
  <c r="J341"/>
  <c r="BK338"/>
  <c r="J338"/>
  <c r="BK335"/>
  <c r="J335"/>
  <c r="BK332"/>
  <c r="J332"/>
  <c r="BK328"/>
  <c r="J328"/>
  <c r="BK317"/>
  <c r="J317"/>
  <c r="BK315"/>
  <c r="J315"/>
  <c r="BK313"/>
  <c r="J313"/>
  <c r="BK304"/>
  <c r="J304"/>
  <c r="BK300"/>
  <c r="J300"/>
  <c r="BK297"/>
  <c r="BK294"/>
  <c r="J294"/>
  <c r="BK291"/>
  <c r="BK289"/>
  <c r="J289"/>
  <c r="J282"/>
  <c r="J280"/>
  <c r="J278"/>
  <c r="J271"/>
  <c r="BK268"/>
  <c r="BK267"/>
  <c r="BK264"/>
  <c r="BK261"/>
  <c r="J259"/>
  <c r="BK255"/>
  <c r="BK251"/>
  <c r="BK248"/>
  <c r="BK245"/>
  <c r="J243"/>
  <c r="J241"/>
  <c r="J232"/>
  <c r="BK224"/>
  <c r="BK217"/>
  <c r="BK210"/>
  <c r="BK206"/>
  <c r="J297"/>
  <c r="J291"/>
  <c r="BK282"/>
  <c r="BK280"/>
  <c r="BK278"/>
  <c r="BK271"/>
  <c r="J268"/>
  <c r="J267"/>
  <c r="J264"/>
  <c r="J261"/>
  <c r="BK259"/>
  <c r="J255"/>
  <c r="J251"/>
  <c r="J248"/>
  <c r="J245"/>
  <c r="BK243"/>
  <c r="BK241"/>
  <c r="BK232"/>
  <c r="J224"/>
  <c r="J217"/>
  <c r="J210"/>
  <c r="J206"/>
  <c r="BK203"/>
  <c r="J203"/>
  <c r="BK198"/>
  <c r="J198"/>
  <c r="BK193"/>
  <c r="J193"/>
  <c r="BK189"/>
  <c r="J189"/>
  <c r="BK182"/>
  <c r="J182"/>
  <c r="BK175"/>
  <c r="J175"/>
  <c r="BK167"/>
  <c r="J167"/>
  <c r="BK159"/>
  <c r="J159"/>
  <c r="BK152"/>
  <c r="J152"/>
  <c r="BK148"/>
  <c r="J148"/>
  <c r="BK143"/>
  <c r="J143"/>
  <c r="BK139"/>
  <c r="J139"/>
  <c r="BK128"/>
  <c r="J128"/>
  <c r="BK121"/>
  <c r="J121"/>
  <c r="BK118"/>
  <c r="J118"/>
  <c r="BK115"/>
  <c r="J115"/>
  <c r="BK113"/>
  <c r="J113"/>
  <c r="BK110"/>
  <c r="J110"/>
  <c r="BK108"/>
  <c r="J108"/>
  <c r="BK104"/>
  <c r="J104"/>
  <c i="1" r="AS54"/>
  <c i="2" l="1" r="R330"/>
  <c r="BK103"/>
  <c r="J103"/>
  <c r="J61"/>
  <c r="P103"/>
  <c r="R103"/>
  <c r="T103"/>
  <c r="BK120"/>
  <c r="J120"/>
  <c r="J62"/>
  <c r="P120"/>
  <c r="R120"/>
  <c r="T120"/>
  <c r="BK174"/>
  <c r="J174"/>
  <c r="J64"/>
  <c r="P174"/>
  <c r="R174"/>
  <c r="T174"/>
  <c r="BK197"/>
  <c r="J197"/>
  <c r="J65"/>
  <c r="P197"/>
  <c r="R197"/>
  <c r="T197"/>
  <c r="BK240"/>
  <c r="J240"/>
  <c r="J66"/>
  <c r="P240"/>
  <c r="R240"/>
  <c r="T240"/>
  <c r="BK254"/>
  <c r="J254"/>
  <c r="J69"/>
  <c r="P254"/>
  <c r="R254"/>
  <c r="T254"/>
  <c r="BK263"/>
  <c r="J263"/>
  <c r="J70"/>
  <c r="P263"/>
  <c r="R263"/>
  <c r="T263"/>
  <c r="BK270"/>
  <c r="J270"/>
  <c r="J71"/>
  <c r="P270"/>
  <c r="R270"/>
  <c r="T270"/>
  <c r="BK293"/>
  <c r="J293"/>
  <c r="J72"/>
  <c r="P293"/>
  <c r="R293"/>
  <c r="T293"/>
  <c r="BK303"/>
  <c r="J303"/>
  <c r="J73"/>
  <c r="P303"/>
  <c r="R303"/>
  <c r="T303"/>
  <c r="BK166"/>
  <c r="J166"/>
  <c r="J63"/>
  <c r="BK250"/>
  <c r="J250"/>
  <c r="J67"/>
  <c r="BK327"/>
  <c r="J327"/>
  <c r="J75"/>
  <c r="BK331"/>
  <c r="J331"/>
  <c r="J77"/>
  <c r="BK334"/>
  <c r="J334"/>
  <c r="J78"/>
  <c r="BK337"/>
  <c r="J337"/>
  <c r="J79"/>
  <c r="BK340"/>
  <c r="J340"/>
  <c r="J80"/>
  <c r="BK343"/>
  <c r="J343"/>
  <c r="J81"/>
  <c r="E48"/>
  <c r="J52"/>
  <c r="F55"/>
  <c r="J55"/>
  <c r="BE104"/>
  <c r="BE108"/>
  <c r="BE110"/>
  <c r="BE113"/>
  <c r="BE115"/>
  <c r="BE118"/>
  <c r="BE121"/>
  <c r="BE128"/>
  <c r="BE139"/>
  <c r="BE143"/>
  <c r="BE148"/>
  <c r="BE152"/>
  <c r="BE159"/>
  <c r="BE167"/>
  <c r="BE175"/>
  <c r="BE182"/>
  <c r="BE189"/>
  <c r="BE193"/>
  <c r="BE198"/>
  <c r="BE203"/>
  <c r="BE206"/>
  <c r="BE210"/>
  <c r="BE217"/>
  <c r="BE224"/>
  <c r="BE232"/>
  <c r="BE241"/>
  <c r="BE243"/>
  <c r="BE245"/>
  <c r="BE248"/>
  <c r="BE251"/>
  <c r="BE255"/>
  <c r="BE259"/>
  <c r="BE261"/>
  <c r="BE264"/>
  <c r="BE267"/>
  <c r="BE268"/>
  <c r="BE271"/>
  <c r="BE278"/>
  <c r="BE280"/>
  <c r="BE282"/>
  <c r="BE289"/>
  <c r="BE291"/>
  <c r="BE294"/>
  <c r="BE297"/>
  <c r="BE300"/>
  <c r="BE304"/>
  <c r="BE313"/>
  <c r="BE315"/>
  <c r="BE317"/>
  <c r="BE328"/>
  <c r="BE332"/>
  <c r="BE335"/>
  <c r="BE338"/>
  <c r="BE341"/>
  <c r="BE344"/>
  <c r="F34"/>
  <c i="1" r="BA55"/>
  <c r="BA54"/>
  <c r="W30"/>
  <c i="2" r="J34"/>
  <c i="1" r="AW55"/>
  <c i="2" r="F35"/>
  <c i="1" r="BB55"/>
  <c r="BB54"/>
  <c r="W31"/>
  <c i="2" r="F36"/>
  <c i="1" r="BC55"/>
  <c r="BC54"/>
  <c r="W32"/>
  <c i="2" r="F37"/>
  <c i="1" r="BD55"/>
  <c r="BD54"/>
  <c r="W33"/>
  <c i="2" l="1" r="T253"/>
  <c r="R253"/>
  <c r="P253"/>
  <c r="T102"/>
  <c r="T101"/>
  <c r="R102"/>
  <c r="R101"/>
  <c r="P102"/>
  <c r="P101"/>
  <c i="1" r="AU55"/>
  <c i="2" r="BK102"/>
  <c r="J102"/>
  <c r="J60"/>
  <c r="BK253"/>
  <c r="J253"/>
  <c r="J68"/>
  <c r="BK326"/>
  <c r="J326"/>
  <c r="J74"/>
  <c r="BK330"/>
  <c r="J330"/>
  <c r="J76"/>
  <c i="1" r="AU54"/>
  <c r="AW54"/>
  <c r="AK30"/>
  <c r="AX54"/>
  <c r="AY54"/>
  <c i="2" r="F33"/>
  <c i="1" r="AZ55"/>
  <c r="AZ54"/>
  <c r="W29"/>
  <c i="2" r="J33"/>
  <c i="1" r="AV55"/>
  <c r="AT55"/>
  <c i="2" l="1" r="BK101"/>
  <c r="J101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<sst xmlns="http://schemas.openxmlformats.org/spreadsheetml/2006/main">
  <si>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</si>
  <si>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</si>
  <si>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</si>
  <si>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</si>
  <si>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</si>
  <si>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{2b7ddffb-2886-4177-9735-38fd39048a84}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</si>
  <si>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</si>
  <si>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</si>
  <si>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</si>
  <si>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</si>
  <si>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</si>
  <si>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</si>
  <si>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</si>
  <si>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</si>
  <si>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</si>
  <si>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</si>
  <si>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</si>
  <si>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Areál Pardubické nemocnice, Oční oddělení, budova č.5</t>
  </si>
  <si>
    <t>KSO:</t>
  </si>
  <si>
    <t/>
  </si>
  <si>
    <t>CC-CZ:</t>
  </si>
  <si>
    <t>Místo:</t>
  </si>
  <si>
    <t xml:space="preserve"> </t>
  </si>
  <si>
    <t>Datum:</t>
  </si>
  <si>
    <t>4. 6. 2023</t>
  </si>
  <si>
    <t>Zadavatel:</t>
  </si>
  <si>
    <t>IČ:</t>
  </si>
  <si>
    <t>Nemocnice Pardubického kraje, a.s.</t>
  </si>
  <si>
    <t>DIČ:</t>
  </si>
  <si>
    <t>Uchazeč:</t>
  </si>
  <si>
    <t>Vyplň údaj</t>
  </si>
  <si>
    <t>Projektant:</t>
  </si>
  <si>
    <t>MiD architekti, s.r.o. Pardubice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</si>
  <si>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</si>
  <si>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</si>
  <si>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</si>
  <si>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</si>
  <si>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</si>
  <si>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</si>
  <si>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</si>
  <si>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</si>
  <si>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</si>
  <si>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</si>
  <si>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</si>
  <si>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</si>
  <si>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</si>
  <si>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</si>
  <si>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</si>
  <si>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</si>
  <si>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</si>
  <si>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</si>
  <si>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</si>
  <si>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</si>
  <si>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</si>
  <si>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</si>
  <si>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</si>
  <si>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</si>
  <si>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</si>
  <si>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</si>
  <si>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</si>
  <si>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</si>
  <si>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</si>
  <si>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</si>
  <si>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</si>
  <si>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</si>
  <si>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</si>
  <si>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</si>
  <si>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</si>
  <si>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</si>
  <si>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</si>
  <si>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</si>
  <si>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</si>
  <si>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</si>
  <si>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</si>
  <si>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</si>
  <si>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</si>
  <si>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</si>
  <si>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Výměna technologie výtahu</t>
  </si>
  <si>
    <t>STA</t>
  </si>
  <si>
    <t>1</t>
  </si>
  <si>
    <t>{4d45fe48-cea9-4edf-a403-cc26f85d2e61}</t>
  </si>
  <si>
    <t>2</t>
  </si>
  <si>
    <t>KRYCÍ LIST SOUPISU PRACÍ</t>
  </si>
  <si>
    <t>Objekt:</t>
  </si>
  <si>
    <t>01 - Výměna technologie výtahu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</si>
  <si>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</si>
  <si>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</si>
  <si>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</si>
  <si>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</si>
  <si>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</si>
  <si>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</si>
  <si>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</si>
  <si>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</si>
  <si>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</si>
  <si>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</si>
  <si>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</si>
  <si>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</si>
  <si>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</si>
  <si>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</si>
  <si>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</si>
  <si>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</si>
  <si>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</si>
  <si>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</si>
  <si>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</si>
  <si>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Montáže dopr.zaříz.,sklad. zař. a váh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</si>
  <si>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</si>
  <si>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</si>
  <si>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</si>
  <si>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</si>
  <si>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</si>
  <si>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</si>
  <si>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</si>
  <si>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</si>
  <si>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</si>
  <si>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</si>
  <si>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</si>
  <si>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</si>
  <si>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</si>
  <si>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</si>
  <si>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</si>
  <si>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</si>
  <si>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</si>
  <si>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</si>
  <si>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</si>
  <si>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</si>
  <si>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</si>
  <si>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</si>
  <si>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</si>
  <si>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</si>
  <si>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133212812</t>
  </si>
  <si>
    <t>Hloubení nezapažených šachet ručně v horninách třídy těžitelnosti I skupiny 3, půdorysná plocha výkopu přes 4 do 20 m2</t>
  </si>
  <si>
    <t>m3</t>
  </si>
  <si>
    <t>CS ÚRS 2023 01</t>
  </si>
  <si>
    <t>4</t>
  </si>
  <si>
    <t>550056359</t>
  </si>
  <si>
    <t>Online PSC</t>
  </si>
  <si>
    <t>https://podminky.urs.cz/item/CS_URS_2023_01/133212812</t>
  </si>
  <si>
    <t>VV</t>
  </si>
  <si>
    <t>prohloubení stávající šachty</t>
  </si>
  <si>
    <t>2,94*2,55*0,80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</si>
  <si>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</si>
  <si>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</si>
  <si>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439929962</t>
  </si>
  <si>
    <t>https://podminky.urs.cz/item/CS_URS_2023_01/162211201</t>
  </si>
  <si>
    <t>3</t>
  </si>
  <si>
    <t>162211209</t>
  </si>
  <si>
    <t>Vodorovné přemístění výkopku nebo sypaniny nošením s vyprázdněním nádoby na hromady nebo do dopravního prostředku na vzdálenost do 10 m Příplatek za každých dalších 10 m k ceně -1201</t>
  </si>
  <si>
    <t>673779600</t>
  </si>
  <si>
    <t>https://podminky.urs.cz/item/CS_URS_2023_01/162211209</t>
  </si>
  <si>
    <t>5,998*2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</si>
  <si>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</si>
  <si>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</si>
  <si>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1992962517</t>
  </si>
  <si>
    <t>https://podminky.urs.cz/item/CS_URS_2023_01/162751117</t>
  </si>
  <si>
    <t>5</t>
  </si>
  <si>
    <t>171201221</t>
  </si>
  <si>
    <t>Poplatek za uložení stavebního odpadu na skládce (skládkovné) zeminy a kamení zatříděného do Katalogu odpadů pod kódem 17 05 04</t>
  </si>
  <si>
    <t>t</t>
  </si>
  <si>
    <t>-482678833</t>
  </si>
  <si>
    <t>https://podminky.urs.cz/item/CS_URS_2023_01/171201221</t>
  </si>
  <si>
    <t>5,998*1,8</t>
  </si>
  <si>
    <t>6</t>
  </si>
  <si>
    <t>171251201</t>
  </si>
  <si>
    <t>Uložení sypaniny na skládky nebo meziskládky bez hutnění s upravením uložené sypaniny do předepsaného tvaru</t>
  </si>
  <si>
    <t>-1485889220</t>
  </si>
  <si>
    <t>https://podminky.urs.cz/item/CS_URS_2023_01/171251201</t>
  </si>
  <si>
    <t>Svislé a kompletní konstrukce</t>
  </si>
  <si>
    <t>7</t>
  </si>
  <si>
    <t>317234410</t>
  </si>
  <si>
    <t>Vyzdívka mezi nosníky cihlami pálenými na maltu cementovou</t>
  </si>
  <si>
    <t>2097113123</t>
  </si>
  <si>
    <t>https://podminky.urs.cz/item/CS_URS_2023_01/317234410</t>
  </si>
  <si>
    <t>1.PP</t>
  </si>
  <si>
    <t>1,30*0,60*0,075</t>
  </si>
  <si>
    <t>přízemí až 2.NP</t>
  </si>
  <si>
    <t>1,30*0,60*0,075*3</t>
  </si>
  <si>
    <t>Součet</t>
  </si>
  <si>
    <t>8</t>
  </si>
  <si>
    <t>317944321</t>
  </si>
  <si>
    <t>Válcované nosníky dodatečně osazované do připravených otvorů bez zazdění hlav do č. 12</t>
  </si>
  <si>
    <t>-1029519586</t>
  </si>
  <si>
    <t>https://podminky.urs.cz/item/CS_URS_2023_01/317944321</t>
  </si>
  <si>
    <t>"3x I120" 1,60*3*11,10*0,001</t>
  </si>
  <si>
    <t>přízemí</t>
  </si>
  <si>
    <t>1.NP</t>
  </si>
  <si>
    <t>2.NP</t>
  </si>
  <si>
    <t>9</t>
  </si>
  <si>
    <t>319201321</t>
  </si>
  <si>
    <t>Vyrovnání nerovného povrchu vnitřního i vnějšího zdiva bez odsekání vadných cihel, maltou (s dodáním hmot) tl. do 30 mm</t>
  </si>
  <si>
    <t>m2</t>
  </si>
  <si>
    <t>-2079005846</t>
  </si>
  <si>
    <t>https://podminky.urs.cz/item/CS_URS_2023_01/319201321</t>
  </si>
  <si>
    <t>stávající základy po odbourání jejich části</t>
  </si>
  <si>
    <t>(2,94+2,85)*2*0,60</t>
  </si>
  <si>
    <t>10</t>
  </si>
  <si>
    <t>346244381</t>
  </si>
  <si>
    <t>Plentování ocelových válcovaných nosníků jednostranné cihlami na maltu, výška stojiny do 200 mm</t>
  </si>
  <si>
    <t>1362453058</t>
  </si>
  <si>
    <t>https://podminky.urs.cz/item/CS_URS_2023_01/346244381</t>
  </si>
  <si>
    <t>"1.PP" 1,60*2</t>
  </si>
  <si>
    <t>"přízemí až 2.NP" 1,60*2*3</t>
  </si>
  <si>
    <t>11</t>
  </si>
  <si>
    <t>346244811</t>
  </si>
  <si>
    <t>Přizdívky izolační a ochranné z cihel pálených na maltu MC-10 včetně vytvoření požlábku v ohybu izolace vodorovné na svislou, se zatřenou cementovou omítkou z malty min. MC 10 tl. 20 mm pod izolaci z cihel plných dl. 290 mm, P 10 až P 20 tl. 65 mm</t>
  </si>
  <si>
    <t>-178194036</t>
  </si>
  <si>
    <t>https://podminky.urs.cz/item/CS_URS_2023_01/346244811</t>
  </si>
  <si>
    <t>vnitřní obezdění kesonu</t>
  </si>
  <si>
    <t>(2,94+2,65)*2*1,10</t>
  </si>
  <si>
    <t>12</t>
  </si>
  <si>
    <t>346481121</t>
  </si>
  <si>
    <t>Zaplentování rýh, potrubí, válcovaných nosníků, výklenků nebo nik jakéhokoliv tvaru, na maltu pod stropy rabicovým pletivem</t>
  </si>
  <si>
    <t>-537405498</t>
  </si>
  <si>
    <t>https://podminky.urs.cz/item/CS_URS_2023_01/346481121</t>
  </si>
  <si>
    <t>1,30*0,60+1,60*0,15*2</t>
  </si>
  <si>
    <t>(1,30*0,60+1,60*0,15*2)*3</t>
  </si>
  <si>
    <t>13</t>
  </si>
  <si>
    <t>349231811</t>
  </si>
  <si>
    <t>Přizdívka z cihel ostění s ozubem ve vybouraných otvorech, s vysekáním kapes pro zavázaní přes 80 do 150 mm</t>
  </si>
  <si>
    <t>626307055</t>
  </si>
  <si>
    <t>https://podminky.urs.cz/item/CS_URS_2023_01/349231811</t>
  </si>
  <si>
    <t>1.PP ostění</t>
  </si>
  <si>
    <t>0,60*2,07</t>
  </si>
  <si>
    <t>přízemí až 2.NP ostění</t>
  </si>
  <si>
    <t>0,60*2,07*3</t>
  </si>
  <si>
    <t>Vodorovné konstrukce</t>
  </si>
  <si>
    <t>14</t>
  </si>
  <si>
    <t>413232211</t>
  </si>
  <si>
    <t>Zazdívka zhlaví stropních trámů nebo válcovaných nosníků pálenými cihlami válcovaných nosníků, výšky do 150 mm</t>
  </si>
  <si>
    <t>kus</t>
  </si>
  <si>
    <t>-1337179916</t>
  </si>
  <si>
    <t>https://podminky.urs.cz/item/CS_URS_2023_01/413232211</t>
  </si>
  <si>
    <t>"1.PP" 3*2</t>
  </si>
  <si>
    <t>"přízemí" 3*2</t>
  </si>
  <si>
    <t>"1.NP" 3*2</t>
  </si>
  <si>
    <t>"2.NP" 3*2</t>
  </si>
  <si>
    <t>Úpravy povrchů, podlahy a osazování výplní</t>
  </si>
  <si>
    <t>612325302</t>
  </si>
  <si>
    <t>Vápenocementová omítka ostění nebo nadpraží štuková</t>
  </si>
  <si>
    <t>635353661</t>
  </si>
  <si>
    <t>https://podminky.urs.cz/item/CS_URS_2023_01/612325302</t>
  </si>
  <si>
    <t>(1,30+2,07*2)*0,60</t>
  </si>
  <si>
    <t>(1,30+2,07*2)*0,60*3</t>
  </si>
  <si>
    <t>16</t>
  </si>
  <si>
    <t>612325423</t>
  </si>
  <si>
    <t>Oprava vápenocementové omítky vnitřních ploch štukové dvouvrstvé, tloušťky do 20 mm a tloušťky štuku do 3 mm stěn, v rozsahu opravované plochy přes 30 do 50%</t>
  </si>
  <si>
    <t>29134496</t>
  </si>
  <si>
    <t>https://podminky.urs.cz/item/CS_URS_2023_01/612325423</t>
  </si>
  <si>
    <t>2,0*2,40-1,30*2,07</t>
  </si>
  <si>
    <t>(2,0*2,40-1,30*2,07)*3</t>
  </si>
  <si>
    <t>17</t>
  </si>
  <si>
    <t>631311123</t>
  </si>
  <si>
    <t>Mazanina z betonu prostého bez zvýšených nároků na prostředí tl. přes 80 do 120 mm tř. C 12/15</t>
  </si>
  <si>
    <t>-257985297</t>
  </si>
  <si>
    <t>https://podminky.urs.cz/item/CS_URS_2023_01/631311123</t>
  </si>
  <si>
    <t>podkladní beton</t>
  </si>
  <si>
    <t>2,94*2,55*0,10</t>
  </si>
  <si>
    <t>18</t>
  </si>
  <si>
    <t>631311135</t>
  </si>
  <si>
    <t>Mazanina z betonu prostého bez zvýšených nároků na prostředí tl. přes 120 do 240 mm tř. C 20/25</t>
  </si>
  <si>
    <t>44393199</t>
  </si>
  <si>
    <t>https://podminky.urs.cz/item/CS_URS_2023_01/631311135</t>
  </si>
  <si>
    <t>dno šachty</t>
  </si>
  <si>
    <t>2,94*2,55*0,20</t>
  </si>
  <si>
    <t>Ostatní konstrukce a práce, bourání</t>
  </si>
  <si>
    <t>19</t>
  </si>
  <si>
    <t>952901111</t>
  </si>
  <si>
    <t>Vyčištění budov nebo objektů před předáním do užívání budov bytové nebo občanské výstavby, světlé výšky podlaží do 4 m</t>
  </si>
  <si>
    <t>-271328284</t>
  </si>
  <si>
    <t>https://podminky.urs.cz/item/CS_URS_2023_01/952901111</t>
  </si>
  <si>
    <t>"1.PP" 6,55*3,20</t>
  </si>
  <si>
    <t>"přízemí až 2.NP" 6,55*3,20*3</t>
  </si>
  <si>
    <t>20</t>
  </si>
  <si>
    <t>961044111</t>
  </si>
  <si>
    <t>Bourání základů z betonu prostého</t>
  </si>
  <si>
    <t>-887963498</t>
  </si>
  <si>
    <t>https://podminky.urs.cz/item/CS_URS_2023_01/961044111</t>
  </si>
  <si>
    <t>(2,94+1,95*2)*0,30*0,60</t>
  </si>
  <si>
    <t>961055111</t>
  </si>
  <si>
    <t>Bourání základů z betonu železového</t>
  </si>
  <si>
    <t>-1803700275</t>
  </si>
  <si>
    <t>https://podminky.urs.cz/item/CS_URS_2023_01/961055111</t>
  </si>
  <si>
    <t>dno stávající šachty</t>
  </si>
  <si>
    <t>2,35*1,95*0,30</t>
  </si>
  <si>
    <t>22</t>
  </si>
  <si>
    <t>965081222</t>
  </si>
  <si>
    <t>Bourání podlah z dlaždic bez podkladního lože nebo mazaniny, s jakoukoliv výplní spár keramických nebo xylolitových tl. přes 10 mm plochy do 1 m2</t>
  </si>
  <si>
    <t>1340264730</t>
  </si>
  <si>
    <t>https://podminky.urs.cz/item/CS_URS_2023_01/965081222</t>
  </si>
  <si>
    <t>1,25*0,60</t>
  </si>
  <si>
    <t>1,25*0,60*3</t>
  </si>
  <si>
    <t>23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</si>
  <si>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</si>
  <si>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</si>
  <si>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-672109475</t>
  </si>
  <si>
    <t>https://podminky.urs.cz/item/CS_URS_2023_01/967031733</t>
  </si>
  <si>
    <t>24</t>
  </si>
  <si>
    <t>973031325</t>
  </si>
  <si>
    <t>Vysekání výklenků nebo kapes ve zdivu z cihel na maltu vápennou nebo vápenocementovou kapes, plochy do 0,10 m2, hl. do 300 mm</t>
  </si>
  <si>
    <t>-2127161925</t>
  </si>
  <si>
    <t>https://podminky.urs.cz/item/CS_URS_2023_01/973031325</t>
  </si>
  <si>
    <t>pro osazení válcovaných nosníků - překladu</t>
  </si>
  <si>
    <t>"1.PP" 6</t>
  </si>
  <si>
    <t>"přízemí" 6</t>
  </si>
  <si>
    <t>"1.NP" 6</t>
  </si>
  <si>
    <t>"2.NP" 6</t>
  </si>
  <si>
    <t>25</t>
  </si>
  <si>
    <t>978011191</t>
  </si>
  <si>
    <t>Otlučení vápenných nebo vápenocementových omítek vnitřních ploch stropů, v rozsahu přes 50 do 100 %</t>
  </si>
  <si>
    <t>-1250652916</t>
  </si>
  <si>
    <t>https://podminky.urs.cz/item/CS_URS_2023_01/978011191</t>
  </si>
  <si>
    <t>nadpraží stávajících dveří</t>
  </si>
  <si>
    <t>997</t>
  </si>
  <si>
    <t>Přesun sutě</t>
  </si>
  <si>
    <t>26</t>
  </si>
  <si>
    <t>997013215</t>
  </si>
  <si>
    <t>Vnitrostaveništní doprava suti a vybouraných hmot vodorovně do 50 m svisle ručně pro budovy a haly výšky přes 15 do 18 m</t>
  </si>
  <si>
    <t>2074677457</t>
  </si>
  <si>
    <t>https://podminky.urs.cz/item/CS_URS_2023_01/997013215</t>
  </si>
  <si>
    <t>27</t>
  </si>
  <si>
    <t>997013501</t>
  </si>
  <si>
    <t>Odvoz suti a vybouraných hmot na skládku nebo meziskládku se složením, na vzdálenost do 1 km</t>
  </si>
  <si>
    <t>150266032</t>
  </si>
  <si>
    <t>https://podminky.urs.cz/item/CS_URS_2023_01/997013501</t>
  </si>
  <si>
    <t>28</t>
  </si>
  <si>
    <t>997013509</t>
  </si>
  <si>
    <t>Odvoz suti a vybouraných hmot na skládku nebo meziskládku se složením, na vzdálenost Příplatek k ceně za každý další i započatý 1 km přes 1 km</t>
  </si>
  <si>
    <t>-514197934</t>
  </si>
  <si>
    <t>https://podminky.urs.cz/item/CS_URS_2023_01/997013509</t>
  </si>
  <si>
    <t>8,201*14 'Přepočtené koeficientem množství</t>
  </si>
  <si>
    <t>29</t>
  </si>
  <si>
    <t>997013631</t>
  </si>
  <si>
    <t>Poplatek za uložení stavebního odpadu na skládce (skládkovné) směsného stavebního a demoličního zatříděného do Katalogu odpadů pod kódem 17 09 04</t>
  </si>
  <si>
    <t>-1022189028</t>
  </si>
  <si>
    <t>https://podminky.urs.cz/item/CS_URS_2023_01/997013631</t>
  </si>
  <si>
    <t>998</t>
  </si>
  <si>
    <t>Přesun hmot</t>
  </si>
  <si>
    <t>30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</si>
  <si>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</si>
  <si>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</si>
  <si>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203303237</t>
  </si>
  <si>
    <t>https://podminky.urs.cz/item/CS_URS_2023_01/998018002</t>
  </si>
  <si>
    <t>PSV</t>
  </si>
  <si>
    <t>Práce a dodávky PSV</t>
  </si>
  <si>
    <t>711</t>
  </si>
  <si>
    <t>Izolace proti vodě, vlhkosti a plynům</t>
  </si>
  <si>
    <t>31</t>
  </si>
  <si>
    <t>711112011</t>
  </si>
  <si>
    <t>Provedení izolace proti zemní vlhkosti natěradly a tmely za studena na ploše svislé S nátěrem suspensí asfaltovou</t>
  </si>
  <si>
    <t>1623560985</t>
  </si>
  <si>
    <t>https://podminky.urs.cz/item/CS_URS_2023_01/711112011</t>
  </si>
  <si>
    <t>keson</t>
  </si>
  <si>
    <t>(2,94+2,55)*2*1,30</t>
  </si>
  <si>
    <t>32</t>
  </si>
  <si>
    <t>M</t>
  </si>
  <si>
    <t>2210101060</t>
  </si>
  <si>
    <t>Suspenze asfaltová SA 23, 10 kg/bal.</t>
  </si>
  <si>
    <t>kg</t>
  </si>
  <si>
    <t>-2129019834</t>
  </si>
  <si>
    <t>14,274*0,825 'Přepočtené koeficientem množství</t>
  </si>
  <si>
    <t>33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</si>
  <si>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</si>
  <si>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</si>
  <si>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</si>
  <si>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-850321361</t>
  </si>
  <si>
    <t>https://podminky.urs.cz/item/CS_URS_2023_01/998711202</t>
  </si>
  <si>
    <t>767</t>
  </si>
  <si>
    <t>Konstrukce zámečnické</t>
  </si>
  <si>
    <t>34</t>
  </si>
  <si>
    <t>767995116</t>
  </si>
  <si>
    <t>Montáž ostatních atypických zámečnických konstrukcí hmotnosti přes 100 do 250 kg</t>
  </si>
  <si>
    <t>478161877</t>
  </si>
  <si>
    <t>https://podminky.urs.cz/item/CS_URS_2023_01/767995116</t>
  </si>
  <si>
    <t>"ocelový keson" 581,40</t>
  </si>
  <si>
    <t>35</t>
  </si>
  <si>
    <t>553 009</t>
  </si>
  <si>
    <t>keson ocelový 2940/2550/1300 mm - plech tl. 3 mm, výztuhy L30/30/3 mm</t>
  </si>
  <si>
    <t xml:space="preserve"> vlastní</t>
  </si>
  <si>
    <t>1223703816</t>
  </si>
  <si>
    <t>36</t>
  </si>
  <si>
    <t>998767202</t>
  </si>
  <si>
    <t>Přesun hmot pro zámečnické konstrukce stanovený procentní sazbou (%) z ceny vodorovná dopravní vzdálenost do 50 m v objektech výšky přes 6 do 12 m</t>
  </si>
  <si>
    <t>2128106342</t>
  </si>
  <si>
    <t>https://podminky.urs.cz/item/CS_URS_2023_01/998767202</t>
  </si>
  <si>
    <t>771</t>
  </si>
  <si>
    <t>Podlahy z dlaždic</t>
  </si>
  <si>
    <t>37</t>
  </si>
  <si>
    <t>771111011</t>
  </si>
  <si>
    <t>Příprava podkladu před provedením dlažby vysátí podlah</t>
  </si>
  <si>
    <t>2048214989</t>
  </si>
  <si>
    <t>https://podminky.urs.cz/item/CS_URS_2023_01/771111011</t>
  </si>
  <si>
    <t>1,30*0,60</t>
  </si>
  <si>
    <t>1,30*0,60*3</t>
  </si>
  <si>
    <t>38</t>
  </si>
  <si>
    <t>771121011</t>
  </si>
  <si>
    <t>Příprava podkladu před provedením dlažby nátěr penetrační na podlahu</t>
  </si>
  <si>
    <t>1177574743</t>
  </si>
  <si>
    <t>https://podminky.urs.cz/item/CS_URS_2023_01/771121011</t>
  </si>
  <si>
    <t>39</t>
  </si>
  <si>
    <t>771151011</t>
  </si>
  <si>
    <t>Příprava podkladu před provedením dlažby samonivelační stěrka min.pevnosti 20 MPa, tloušťky do 3 mm</t>
  </si>
  <si>
    <t>484654563</t>
  </si>
  <si>
    <t>https://podminky.urs.cz/item/CS_URS_2023_01/771151011</t>
  </si>
  <si>
    <t>40</t>
  </si>
  <si>
    <t>771574240</t>
  </si>
  <si>
    <t>Montáž podlah z dlaždic keramických lepených flexibilním lepidlem maloformátových pro vysoké mechanické zatížení hladkých přes 6 do 9 ks/m2</t>
  </si>
  <si>
    <t>-27962984</t>
  </si>
  <si>
    <t>https://podminky.urs.cz/item/CS_URS_2023_01/771574240</t>
  </si>
  <si>
    <t>41</t>
  </si>
  <si>
    <t>59761011</t>
  </si>
  <si>
    <t>dlažba keramická slinutá hladká do interiéru i exteriéru do 9ks/m2</t>
  </si>
  <si>
    <t>917996385</t>
  </si>
  <si>
    <t>3,12*1,1 'Přepočtené koeficientem množství</t>
  </si>
  <si>
    <t>42</t>
  </si>
  <si>
    <t>998771202</t>
  </si>
  <si>
    <t>Přesun hmot pro podlahy z dlaždic stanovený procentní sazbou (%) z ceny vodorovná dopravní vzdálenost do 50 m v objektech výšky přes 6 do 12 m</t>
  </si>
  <si>
    <t>-115984315</t>
  </si>
  <si>
    <t>https://podminky.urs.cz/item/CS_URS_2023_01/998771202</t>
  </si>
  <si>
    <t>783</t>
  </si>
  <si>
    <t>Dokončovací práce - nátěry</t>
  </si>
  <si>
    <t>43</t>
  </si>
  <si>
    <t>783301303</t>
  </si>
  <si>
    <t>Příprava podkladu zámečnických konstrukcí před provedením nátěru odrezivění odrezovačem bezoplachovým</t>
  </si>
  <si>
    <t>-697037619</t>
  </si>
  <si>
    <t>https://podminky.urs.cz/item/CS_URS_2023_01/783301303</t>
  </si>
  <si>
    <t>"keson" 25,0*2</t>
  </si>
  <si>
    <t>44</t>
  </si>
  <si>
    <t>783301311</t>
  </si>
  <si>
    <t>Příprava podkladu zámečnických konstrukcí před provedením nátěru odmaštění odmašťovačem vodou ředitelným</t>
  </si>
  <si>
    <t>557402246</t>
  </si>
  <si>
    <t>https://podminky.urs.cz/item/CS_URS_2023_01/783301311</t>
  </si>
  <si>
    <t>45</t>
  </si>
  <si>
    <t>783334201</t>
  </si>
  <si>
    <t>Základní antikorozní nátěr zámečnických konstrukcí jednonásobný epoxidový</t>
  </si>
  <si>
    <t>-1267940328</t>
  </si>
  <si>
    <t>https://podminky.urs.cz/item/CS_URS_2023_01/783334201</t>
  </si>
  <si>
    <t>784</t>
  </si>
  <si>
    <t>Dokončovací práce - malby a tapety</t>
  </si>
  <si>
    <t>46</t>
  </si>
  <si>
    <t>784111011</t>
  </si>
  <si>
    <t>Obroušení podkladu omítky v místnostech výšky do 3,80 m</t>
  </si>
  <si>
    <t>1239256057</t>
  </si>
  <si>
    <t>https://podminky.urs.cz/item/CS_URS_2023_01/784111011</t>
  </si>
  <si>
    <t>3,15*2,90+(1,30+2,07*2)*0,60</t>
  </si>
  <si>
    <t>3,15*3,45+(1,30+2,07*2)*0,60</t>
  </si>
  <si>
    <t>1. a 2.NP</t>
  </si>
  <si>
    <t>(3,15*3,45+(1,30+2,07*2)*0,60)*2</t>
  </si>
  <si>
    <t>47</t>
  </si>
  <si>
    <t>784161331</t>
  </si>
  <si>
    <t>Lokální vyrovnání podkladu disperzní stěrkou, tloušťky do 3 mm, plochy přes 0,5 do 1,0 m2 v místnostech výšky do 3,80 m</t>
  </si>
  <si>
    <t>937642170</t>
  </si>
  <si>
    <t>https://podminky.urs.cz/item/CS_URS_2023_01/784161331</t>
  </si>
  <si>
    <t>48</t>
  </si>
  <si>
    <t>784181101</t>
  </si>
  <si>
    <t>Penetrace podkladu jednonásobná základní akrylátová bezbarvá v místnostech výšky do 3,80 m</t>
  </si>
  <si>
    <t>-216463051</t>
  </si>
  <si>
    <t>https://podminky.urs.cz/item/CS_URS_2023_01/784181101</t>
  </si>
  <si>
    <t>49</t>
  </si>
  <si>
    <t>784221101</t>
  </si>
  <si>
    <t>Malby z malířských směsí otěruvzdorných za sucha dvojnásobné, bílé za sucha otěruvzdorné dobře v místnostech výšky do 3,80 m</t>
  </si>
  <si>
    <t>-1236301963</t>
  </si>
  <si>
    <t>https://podminky.urs.cz/item/CS_URS_2023_01/784221101</t>
  </si>
  <si>
    <t>Práce a dodávky M</t>
  </si>
  <si>
    <t>33-M</t>
  </si>
  <si>
    <t>Montáže dopr.zaříz.,sklad. zař. a váh</t>
  </si>
  <si>
    <t>50</t>
  </si>
  <si>
    <t>330 01</t>
  </si>
  <si>
    <t>Výtah lanový TLVI 1700/4 GLZA neprůchozí, D+M včetně demontáže a ekologické likvidace původního výtahu</t>
  </si>
  <si>
    <t>celek</t>
  </si>
  <si>
    <t>64</t>
  </si>
  <si>
    <t>1405109269</t>
  </si>
  <si>
    <t>P</t>
  </si>
  <si>
    <t>Poznámka k položce:_x000d_
podrobnosti viz samostatný popis</t>
  </si>
  <si>
    <t>VRN</t>
  </si>
  <si>
    <t>Vedlejší rozpočtové náklady</t>
  </si>
  <si>
    <t>VRN1</t>
  </si>
  <si>
    <t>Průzkumné, geodetické a projektové práce</t>
  </si>
  <si>
    <t>51</t>
  </si>
  <si>
    <t>013254000</t>
  </si>
  <si>
    <t>Dokumentace skutečného provedení stavby</t>
  </si>
  <si>
    <t>1024</t>
  </si>
  <si>
    <t>-418454981</t>
  </si>
  <si>
    <t>https://podminky.urs.cz/item/CS_URS_2023_01/013254000</t>
  </si>
  <si>
    <t>VRN3</t>
  </si>
  <si>
    <t>Zařízení staveniště</t>
  </si>
  <si>
    <t>52</t>
  </si>
  <si>
    <t>030001000</t>
  </si>
  <si>
    <t>913943796</t>
  </si>
  <si>
    <t>https://podminky.urs.cz/item/CS_URS_2023_01/030001000</t>
  </si>
  <si>
    <t>VRN4</t>
  </si>
  <si>
    <t>Inženýrská činnost</t>
  </si>
  <si>
    <t>53</t>
  </si>
  <si>
    <t>045002000</t>
  </si>
  <si>
    <t>Kompletační a koordinační činnost</t>
  </si>
  <si>
    <t>449329718</t>
  </si>
  <si>
    <t>https://podminky.urs.cz/item/CS_URS_2023_01/045002000</t>
  </si>
  <si>
    <t>VRN6</t>
  </si>
  <si>
    <t>Územní vlivy</t>
  </si>
  <si>
    <t>54</t>
  </si>
  <si>
    <t>062002000</t>
  </si>
  <si>
    <t>Ztížené dopravní podmínky</t>
  </si>
  <si>
    <t>111992990</t>
  </si>
  <si>
    <t>https://podminky.urs.cz/item/CS_URS_2023_01/062002000</t>
  </si>
  <si>
    <t>VRN7</t>
  </si>
  <si>
    <t>Provozní vlivy</t>
  </si>
  <si>
    <t>55</t>
  </si>
  <si>
    <t>071002000</t>
  </si>
  <si>
    <t>Provoz investora, třetích osob</t>
  </si>
  <si>
    <t>-1885552036</t>
  </si>
  <si>
    <t>https://podminky.urs.cz/item/CS_URS_2023_01/071002000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</si>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</sst>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3212812" TargetMode="External" /><Relationship Id="rId2" Type="http://schemas.openxmlformats.org/officeDocument/2006/relationships/hyperlink" Target="https://podminky.urs.cz/item/CS_URS_2023_01/162211201" TargetMode="External" /><Relationship Id="rId3" Type="http://schemas.openxmlformats.org/officeDocument/2006/relationships/hyperlink" Target="https://podminky.urs.cz/item/CS_URS_2023_01/162211209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71201221" TargetMode="External" /><Relationship Id="rId6" Type="http://schemas.openxmlformats.org/officeDocument/2006/relationships/hyperlink" Target="https://podminky.urs.cz/item/CS_URS_2023_01/171251201" TargetMode="External" /><Relationship Id="rId7" Type="http://schemas.openxmlformats.org/officeDocument/2006/relationships/hyperlink" Target="https://podminky.urs.cz/item/CS_URS_2023_01/317234410" TargetMode="External" /><Relationship Id="rId8" Type="http://schemas.openxmlformats.org/officeDocument/2006/relationships/hyperlink" Target="https://podminky.urs.cz/item/CS_URS_2023_01/317944321" TargetMode="External" /><Relationship Id="rId9" Type="http://schemas.openxmlformats.org/officeDocument/2006/relationships/hyperlink" Target="https://podminky.urs.cz/item/CS_URS_2023_01/319201321" TargetMode="External" /><Relationship Id="rId10" Type="http://schemas.openxmlformats.org/officeDocument/2006/relationships/hyperlink" Target="https://podminky.urs.cz/item/CS_URS_2023_01/346244381" TargetMode="External" /><Relationship Id="rId11" Type="http://schemas.openxmlformats.org/officeDocument/2006/relationships/hyperlink" Target="https://podminky.urs.cz/item/CS_URS_2023_01/346244811" TargetMode="External" /><Relationship Id="rId12" Type="http://schemas.openxmlformats.org/officeDocument/2006/relationships/hyperlink" Target="https://podminky.urs.cz/item/CS_URS_2023_01/346481121" TargetMode="External" /><Relationship Id="rId13" Type="http://schemas.openxmlformats.org/officeDocument/2006/relationships/hyperlink" Target="https://podminky.urs.cz/item/CS_URS_2023_01/349231811" TargetMode="External" /><Relationship Id="rId14" Type="http://schemas.openxmlformats.org/officeDocument/2006/relationships/hyperlink" Target="https://podminky.urs.cz/item/CS_URS_2023_01/413232211" TargetMode="External" /><Relationship Id="rId15" Type="http://schemas.openxmlformats.org/officeDocument/2006/relationships/hyperlink" Target="https://podminky.urs.cz/item/CS_URS_2023_01/612325302" TargetMode="External" /><Relationship Id="rId16" Type="http://schemas.openxmlformats.org/officeDocument/2006/relationships/hyperlink" Target="https://podminky.urs.cz/item/CS_URS_2023_01/612325423" TargetMode="External" /><Relationship Id="rId17" Type="http://schemas.openxmlformats.org/officeDocument/2006/relationships/hyperlink" Target="https://podminky.urs.cz/item/CS_URS_2023_01/631311123" TargetMode="External" /><Relationship Id="rId18" Type="http://schemas.openxmlformats.org/officeDocument/2006/relationships/hyperlink" Target="https://podminky.urs.cz/item/CS_URS_2023_01/631311135" TargetMode="External" /><Relationship Id="rId19" Type="http://schemas.openxmlformats.org/officeDocument/2006/relationships/hyperlink" Target="https://podminky.urs.cz/item/CS_URS_2023_01/952901111" TargetMode="External" /><Relationship Id="rId20" Type="http://schemas.openxmlformats.org/officeDocument/2006/relationships/hyperlink" Target="https://podminky.urs.cz/item/CS_URS_2023_01/961044111" TargetMode="External" /><Relationship Id="rId21" Type="http://schemas.openxmlformats.org/officeDocument/2006/relationships/hyperlink" Target="https://podminky.urs.cz/item/CS_URS_2023_01/961055111" TargetMode="External" /><Relationship Id="rId22" Type="http://schemas.openxmlformats.org/officeDocument/2006/relationships/hyperlink" Target="https://podminky.urs.cz/item/CS_URS_2023_01/965081222" TargetMode="External" /><Relationship Id="rId23" Type="http://schemas.openxmlformats.org/officeDocument/2006/relationships/hyperlink" Target="https://podminky.urs.cz/item/CS_URS_2023_01/967031733" TargetMode="External" /><Relationship Id="rId24" Type="http://schemas.openxmlformats.org/officeDocument/2006/relationships/hyperlink" Target="https://podminky.urs.cz/item/CS_URS_2023_01/973031325" TargetMode="External" /><Relationship Id="rId25" Type="http://schemas.openxmlformats.org/officeDocument/2006/relationships/hyperlink" Target="https://podminky.urs.cz/item/CS_URS_2023_01/978011191" TargetMode="External" /><Relationship Id="rId26" Type="http://schemas.openxmlformats.org/officeDocument/2006/relationships/hyperlink" Target="https://podminky.urs.cz/item/CS_URS_2023_01/997013215" TargetMode="External" /><Relationship Id="rId27" Type="http://schemas.openxmlformats.org/officeDocument/2006/relationships/hyperlink" Target="https://podminky.urs.cz/item/CS_URS_2023_01/997013501" TargetMode="External" /><Relationship Id="rId28" Type="http://schemas.openxmlformats.org/officeDocument/2006/relationships/hyperlink" Target="https://podminky.urs.cz/item/CS_URS_2023_01/997013509" TargetMode="External" /><Relationship Id="rId29" Type="http://schemas.openxmlformats.org/officeDocument/2006/relationships/hyperlink" Target="https://podminky.urs.cz/item/CS_URS_2023_01/997013631" TargetMode="External" /><Relationship Id="rId30" Type="http://schemas.openxmlformats.org/officeDocument/2006/relationships/hyperlink" Target="https://podminky.urs.cz/item/CS_URS_2023_01/998018002" TargetMode="External" /><Relationship Id="rId31" Type="http://schemas.openxmlformats.org/officeDocument/2006/relationships/hyperlink" Target="https://podminky.urs.cz/item/CS_URS_2023_01/711112011" TargetMode="External" /><Relationship Id="rId32" Type="http://schemas.openxmlformats.org/officeDocument/2006/relationships/hyperlink" Target="https://podminky.urs.cz/item/CS_URS_2023_01/998711202" TargetMode="External" /><Relationship Id="rId33" Type="http://schemas.openxmlformats.org/officeDocument/2006/relationships/hyperlink" Target="https://podminky.urs.cz/item/CS_URS_2023_01/767995116" TargetMode="External" /><Relationship Id="rId34" Type="http://schemas.openxmlformats.org/officeDocument/2006/relationships/hyperlink" Target="https://podminky.urs.cz/item/CS_URS_2023_01/998767202" TargetMode="External" /><Relationship Id="rId35" Type="http://schemas.openxmlformats.org/officeDocument/2006/relationships/hyperlink" Target="https://podminky.urs.cz/item/CS_URS_2023_01/771111011" TargetMode="External" /><Relationship Id="rId36" Type="http://schemas.openxmlformats.org/officeDocument/2006/relationships/hyperlink" Target="https://podminky.urs.cz/item/CS_URS_2023_01/771121011" TargetMode="External" /><Relationship Id="rId37" Type="http://schemas.openxmlformats.org/officeDocument/2006/relationships/hyperlink" Target="https://podminky.urs.cz/item/CS_URS_2023_01/771151011" TargetMode="External" /><Relationship Id="rId38" Type="http://schemas.openxmlformats.org/officeDocument/2006/relationships/hyperlink" Target="https://podminky.urs.cz/item/CS_URS_2023_01/771574240" TargetMode="External" /><Relationship Id="rId39" Type="http://schemas.openxmlformats.org/officeDocument/2006/relationships/hyperlink" Target="https://podminky.urs.cz/item/CS_URS_2023_01/998771202" TargetMode="External" /><Relationship Id="rId40" Type="http://schemas.openxmlformats.org/officeDocument/2006/relationships/hyperlink" Target="https://podminky.urs.cz/item/CS_URS_2023_01/783301303" TargetMode="External" /><Relationship Id="rId41" Type="http://schemas.openxmlformats.org/officeDocument/2006/relationships/hyperlink" Target="https://podminky.urs.cz/item/CS_URS_2023_01/783301311" TargetMode="External" /><Relationship Id="rId42" Type="http://schemas.openxmlformats.org/officeDocument/2006/relationships/hyperlink" Target="https://podminky.urs.cz/item/CS_URS_2023_01/783334201" TargetMode="External" /><Relationship Id="rId43" Type="http://schemas.openxmlformats.org/officeDocument/2006/relationships/hyperlink" Target="https://podminky.urs.cz/item/CS_URS_2023_01/784111011" TargetMode="External" /><Relationship Id="rId44" Type="http://schemas.openxmlformats.org/officeDocument/2006/relationships/hyperlink" Target="https://podminky.urs.cz/item/CS_URS_2023_01/784161331" TargetMode="External" /><Relationship Id="rId45" Type="http://schemas.openxmlformats.org/officeDocument/2006/relationships/hyperlink" Target="https://podminky.urs.cz/item/CS_URS_2023_01/784181101" TargetMode="External" /><Relationship Id="rId46" Type="http://schemas.openxmlformats.org/officeDocument/2006/relationships/hyperlink" Target="https://podminky.urs.cz/item/CS_URS_2023_01/784221101" TargetMode="External" /><Relationship Id="rId47" Type="http://schemas.openxmlformats.org/officeDocument/2006/relationships/hyperlink" Target="https://podminky.urs.cz/item/CS_URS_2023_01/013254000" TargetMode="External" /><Relationship Id="rId48" Type="http://schemas.openxmlformats.org/officeDocument/2006/relationships/hyperlink" Target="https://podminky.urs.cz/item/CS_URS_2023_01/030001000" TargetMode="External" /><Relationship Id="rId49" Type="http://schemas.openxmlformats.org/officeDocument/2006/relationships/hyperlink" Target="https://podminky.urs.cz/item/CS_URS_2023_01/045002000" TargetMode="External" /><Relationship Id="rId50" Type="http://schemas.openxmlformats.org/officeDocument/2006/relationships/hyperlink" Target="https://podminky.urs.cz/item/CS_URS_2023_01/062002000" TargetMode="External" /><Relationship Id="rId51" Type="http://schemas.openxmlformats.org/officeDocument/2006/relationships/hyperlink" Target="https://podminky.urs.cz/item/CS_URS_2023_01/071002000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1318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Areál Pardubické nemocnice, Oční oddělení, budova č.5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4. 6. 2023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Pardubického kraje, a.s.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MiD architekti, s.r.o. Pardubice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Výměna technologie v...'!J30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'01 - Výměna technologie v...'!P101</f>
        <v>0</v>
      </c>
      <c r="AV55" s="121">
        <f>'01 - Výměna technologie v...'!J33</f>
        <v>0</v>
      </c>
      <c r="AW55" s="121">
        <f>'01 - Výměna technologie v...'!J34</f>
        <v>0</v>
      </c>
      <c r="AX55" s="121">
        <f>'01 - Výměna technologie v...'!J35</f>
        <v>0</v>
      </c>
      <c r="AY55" s="121">
        <f>'01 - Výměna technologie v...'!J36</f>
        <v>0</v>
      </c>
      <c r="AZ55" s="121">
        <f>'01 - Výměna technologie v...'!F33</f>
        <v>0</v>
      </c>
      <c r="BA55" s="121">
        <f>'01 - Výměna technologie v...'!F34</f>
        <v>0</v>
      </c>
      <c r="BB55" s="121">
        <f>'01 - Výměna technologie v...'!F35</f>
        <v>0</v>
      </c>
      <c r="BC55" s="121">
        <f>'01 - Výměna technologie v...'!F36</f>
        <v>0</v>
      </c>
      <c r="BD55" s="123">
        <f>'01 - Výměna technologie v...'!F37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ZCPDE3R8QEktwA9An+7pHvGBzfna/yiB/yW3up1dGxhj4koc3OMYgqIMHQVnFomgv+oHaRCIb7lQC6XzMiEsqg==" hashValue="npsy1kOTOywzeky9w/wKaMahAL9eSFwuMhGSZ9HcbRn3VlltNnNnJeczkSs0QuxBs73q5XRaDlNTfFgRSlrxX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Výměna technologie 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81</v>
      </c>
    </row>
    <row r="4" s="1" customFormat="1" ht="24.96" customHeight="1">
      <c r="B4" s="21"/>
      <c r="D4" s="127" t="s">
        <v>82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Areál Pardubické nemocnice, Oční oddělení, budova č.5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83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84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4. 6. 2023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19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27</v>
      </c>
      <c r="F15" s="39"/>
      <c r="G15" s="39"/>
      <c r="H15" s="39"/>
      <c r="I15" s="129" t="s">
        <v>28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29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28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31</v>
      </c>
      <c r="E20" s="39"/>
      <c r="F20" s="39"/>
      <c r="G20" s="39"/>
      <c r="H20" s="39"/>
      <c r="I20" s="129" t="s">
        <v>26</v>
      </c>
      <c r="J20" s="133" t="s">
        <v>19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32</v>
      </c>
      <c r="F21" s="39"/>
      <c r="G21" s="39"/>
      <c r="H21" s="39"/>
      <c r="I21" s="129" t="s">
        <v>28</v>
      </c>
      <c r="J21" s="133" t="s">
        <v>19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34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28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35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37</v>
      </c>
      <c r="E30" s="39"/>
      <c r="F30" s="39"/>
      <c r="G30" s="39"/>
      <c r="H30" s="39"/>
      <c r="I30" s="39"/>
      <c r="J30" s="141">
        <f>ROUND(J101,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39</v>
      </c>
      <c r="G32" s="39"/>
      <c r="H32" s="39"/>
      <c r="I32" s="142" t="s">
        <v>38</v>
      </c>
      <c r="J32" s="142" t="s">
        <v>40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41</v>
      </c>
      <c r="E33" s="129" t="s">
        <v>42</v>
      </c>
      <c r="F33" s="144">
        <f>ROUND((SUM(BE101:BE345)),  2)</f>
        <v>0</v>
      </c>
      <c r="G33" s="39"/>
      <c r="H33" s="39"/>
      <c r="I33" s="145">
        <v>0.20999999999999999</v>
      </c>
      <c r="J33" s="144">
        <f>ROUND(((SUM(BE101:BE345))*I33),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43</v>
      </c>
      <c r="F34" s="144">
        <f>ROUND((SUM(BF101:BF345)),  2)</f>
        <v>0</v>
      </c>
      <c r="G34" s="39"/>
      <c r="H34" s="39"/>
      <c r="I34" s="145">
        <v>0.14999999999999999</v>
      </c>
      <c r="J34" s="144">
        <f>ROUND(((SUM(BF101:BF345))*I34),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44</v>
      </c>
      <c r="F35" s="144">
        <f>ROUND((SUM(BG101:BG345)),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45</v>
      </c>
      <c r="F36" s="144">
        <f>ROUND((SUM(BH101:BH345)),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46</v>
      </c>
      <c r="F37" s="144">
        <f>ROUND((SUM(BI101:BI345)),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Areál Pardubické nemocnice, Oční oddělení, budova č.5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Výměna technologie výtahu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4. 6. 2023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Nemocnice Pardubického kraje, a.s.</v>
      </c>
      <c r="G54" s="41"/>
      <c r="H54" s="41"/>
      <c r="I54" s="33" t="s">
        <v>31</v>
      </c>
      <c r="J54" s="37" t="str">
        <f>E21</f>
        <v>MiD architekti, s.r.o. Pardubice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86</v>
      </c>
      <c r="D57" s="159"/>
      <c r="E57" s="159"/>
      <c r="F57" s="159"/>
      <c r="G57" s="159"/>
      <c r="H57" s="159"/>
      <c r="I57" s="159"/>
      <c r="J57" s="160" t="s">
        <v>87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69</v>
      </c>
      <c r="D59" s="41"/>
      <c r="E59" s="41"/>
      <c r="F59" s="41"/>
      <c r="G59" s="41"/>
      <c r="H59" s="41"/>
      <c r="I59" s="41"/>
      <c r="J59" s="103">
        <f>J101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2"/>
      <c r="C60" s="163"/>
      <c r="D60" s="164" t="s">
        <v>89</v>
      </c>
      <c r="E60" s="165"/>
      <c r="F60" s="165"/>
      <c r="G60" s="165"/>
      <c r="H60" s="165"/>
      <c r="I60" s="165"/>
      <c r="J60" s="166">
        <f>J102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90</v>
      </c>
      <c r="E61" s="171"/>
      <c r="F61" s="171"/>
      <c r="G61" s="171"/>
      <c r="H61" s="171"/>
      <c r="I61" s="171"/>
      <c r="J61" s="172">
        <f>J103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91</v>
      </c>
      <c r="E62" s="171"/>
      <c r="F62" s="171"/>
      <c r="G62" s="171"/>
      <c r="H62" s="171"/>
      <c r="I62" s="171"/>
      <c r="J62" s="172">
        <f>J120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92</v>
      </c>
      <c r="E63" s="171"/>
      <c r="F63" s="171"/>
      <c r="G63" s="171"/>
      <c r="H63" s="171"/>
      <c r="I63" s="171"/>
      <c r="J63" s="172">
        <f>J166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93</v>
      </c>
      <c r="E64" s="171"/>
      <c r="F64" s="171"/>
      <c r="G64" s="171"/>
      <c r="H64" s="171"/>
      <c r="I64" s="171"/>
      <c r="J64" s="172">
        <f>J174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94</v>
      </c>
      <c r="E65" s="171"/>
      <c r="F65" s="171"/>
      <c r="G65" s="171"/>
      <c r="H65" s="171"/>
      <c r="I65" s="171"/>
      <c r="J65" s="172">
        <f>J197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95</v>
      </c>
      <c r="E66" s="171"/>
      <c r="F66" s="171"/>
      <c r="G66" s="171"/>
      <c r="H66" s="171"/>
      <c r="I66" s="171"/>
      <c r="J66" s="172">
        <f>J240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96</v>
      </c>
      <c r="E67" s="171"/>
      <c r="F67" s="171"/>
      <c r="G67" s="171"/>
      <c r="H67" s="171"/>
      <c r="I67" s="171"/>
      <c r="J67" s="172">
        <f>J250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2"/>
      <c r="C68" s="163"/>
      <c r="D68" s="164" t="s">
        <v>97</v>
      </c>
      <c r="E68" s="165"/>
      <c r="F68" s="165"/>
      <c r="G68" s="165"/>
      <c r="H68" s="165"/>
      <c r="I68" s="165"/>
      <c r="J68" s="166">
        <f>J253</f>
        <v>0</v>
      </c>
      <c r="K68" s="163"/>
      <c r="L68" s="167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8"/>
      <c r="C69" s="169"/>
      <c r="D69" s="170" t="s">
        <v>98</v>
      </c>
      <c r="E69" s="171"/>
      <c r="F69" s="171"/>
      <c r="G69" s="171"/>
      <c r="H69" s="171"/>
      <c r="I69" s="171"/>
      <c r="J69" s="172">
        <f>J254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8"/>
      <c r="C70" s="169"/>
      <c r="D70" s="170" t="s">
        <v>99</v>
      </c>
      <c r="E70" s="171"/>
      <c r="F70" s="171"/>
      <c r="G70" s="171"/>
      <c r="H70" s="171"/>
      <c r="I70" s="171"/>
      <c r="J70" s="172">
        <f>J263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100</v>
      </c>
      <c r="E71" s="171"/>
      <c r="F71" s="171"/>
      <c r="G71" s="171"/>
      <c r="H71" s="171"/>
      <c r="I71" s="171"/>
      <c r="J71" s="172">
        <f>J270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8"/>
      <c r="C72" s="169"/>
      <c r="D72" s="170" t="s">
        <v>101</v>
      </c>
      <c r="E72" s="171"/>
      <c r="F72" s="171"/>
      <c r="G72" s="171"/>
      <c r="H72" s="171"/>
      <c r="I72" s="171"/>
      <c r="J72" s="172">
        <f>J293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8"/>
      <c r="C73" s="169"/>
      <c r="D73" s="170" t="s">
        <v>102</v>
      </c>
      <c r="E73" s="171"/>
      <c r="F73" s="171"/>
      <c r="G73" s="171"/>
      <c r="H73" s="171"/>
      <c r="I73" s="171"/>
      <c r="J73" s="172">
        <f>J303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2"/>
      <c r="C74" s="163"/>
      <c r="D74" s="164" t="s">
        <v>103</v>
      </c>
      <c r="E74" s="165"/>
      <c r="F74" s="165"/>
      <c r="G74" s="165"/>
      <c r="H74" s="165"/>
      <c r="I74" s="165"/>
      <c r="J74" s="166">
        <f>J326</f>
        <v>0</v>
      </c>
      <c r="K74" s="163"/>
      <c r="L74" s="167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68"/>
      <c r="C75" s="169"/>
      <c r="D75" s="170" t="s">
        <v>104</v>
      </c>
      <c r="E75" s="171"/>
      <c r="F75" s="171"/>
      <c r="G75" s="171"/>
      <c r="H75" s="171"/>
      <c r="I75" s="171"/>
      <c r="J75" s="172">
        <f>J327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62"/>
      <c r="C76" s="163"/>
      <c r="D76" s="164" t="s">
        <v>105</v>
      </c>
      <c r="E76" s="165"/>
      <c r="F76" s="165"/>
      <c r="G76" s="165"/>
      <c r="H76" s="165"/>
      <c r="I76" s="165"/>
      <c r="J76" s="166">
        <f>J330</f>
        <v>0</v>
      </c>
      <c r="K76" s="163"/>
      <c r="L76" s="167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68"/>
      <c r="C77" s="169"/>
      <c r="D77" s="170" t="s">
        <v>106</v>
      </c>
      <c r="E77" s="171"/>
      <c r="F77" s="171"/>
      <c r="G77" s="171"/>
      <c r="H77" s="171"/>
      <c r="I77" s="171"/>
      <c r="J77" s="172">
        <f>J331</f>
        <v>0</v>
      </c>
      <c r="K77" s="169"/>
      <c r="L77" s="17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8"/>
      <c r="C78" s="169"/>
      <c r="D78" s="170" t="s">
        <v>107</v>
      </c>
      <c r="E78" s="171"/>
      <c r="F78" s="171"/>
      <c r="G78" s="171"/>
      <c r="H78" s="171"/>
      <c r="I78" s="171"/>
      <c r="J78" s="172">
        <f>J334</f>
        <v>0</v>
      </c>
      <c r="K78" s="169"/>
      <c r="L78" s="17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8"/>
      <c r="C79" s="169"/>
      <c r="D79" s="170" t="s">
        <v>108</v>
      </c>
      <c r="E79" s="171"/>
      <c r="F79" s="171"/>
      <c r="G79" s="171"/>
      <c r="H79" s="171"/>
      <c r="I79" s="171"/>
      <c r="J79" s="172">
        <f>J337</f>
        <v>0</v>
      </c>
      <c r="K79" s="169"/>
      <c r="L79" s="17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8"/>
      <c r="C80" s="169"/>
      <c r="D80" s="170" t="s">
        <v>109</v>
      </c>
      <c r="E80" s="171"/>
      <c r="F80" s="171"/>
      <c r="G80" s="171"/>
      <c r="H80" s="171"/>
      <c r="I80" s="171"/>
      <c r="J80" s="172">
        <f>J340</f>
        <v>0</v>
      </c>
      <c r="K80" s="169"/>
      <c r="L80" s="173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8"/>
      <c r="C81" s="169"/>
      <c r="D81" s="170" t="s">
        <v>110</v>
      </c>
      <c r="E81" s="171"/>
      <c r="F81" s="171"/>
      <c r="G81" s="171"/>
      <c r="H81" s="171"/>
      <c r="I81" s="171"/>
      <c r="J81" s="172">
        <f>J343</f>
        <v>0</v>
      </c>
      <c r="K81" s="169"/>
      <c r="L81" s="17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60"/>
      <c r="C83" s="61"/>
      <c r="D83" s="61"/>
      <c r="E83" s="61"/>
      <c r="F83" s="61"/>
      <c r="G83" s="61"/>
      <c r="H83" s="61"/>
      <c r="I83" s="61"/>
      <c r="J83" s="61"/>
      <c r="K83" s="6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7" s="2" customFormat="1" ht="6.96" customHeight="1">
      <c r="A87" s="39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4.96" customHeight="1">
      <c r="A88" s="39"/>
      <c r="B88" s="40"/>
      <c r="C88" s="24" t="s">
        <v>111</v>
      </c>
      <c r="D88" s="41"/>
      <c r="E88" s="41"/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16</v>
      </c>
      <c r="D90" s="41"/>
      <c r="E90" s="41"/>
      <c r="F90" s="41"/>
      <c r="G90" s="41"/>
      <c r="H90" s="41"/>
      <c r="I90" s="41"/>
      <c r="J90" s="41"/>
      <c r="K90" s="41"/>
      <c r="L90" s="131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157" t="str">
        <f>E7</f>
        <v>Areál Pardubické nemocnice, Oční oddělení, budova č.5</v>
      </c>
      <c r="F91" s="33"/>
      <c r="G91" s="33"/>
      <c r="H91" s="33"/>
      <c r="I91" s="41"/>
      <c r="J91" s="41"/>
      <c r="K91" s="41"/>
      <c r="L91" s="131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83</v>
      </c>
      <c r="D92" s="41"/>
      <c r="E92" s="41"/>
      <c r="F92" s="41"/>
      <c r="G92" s="41"/>
      <c r="H92" s="41"/>
      <c r="I92" s="41"/>
      <c r="J92" s="41"/>
      <c r="K92" s="41"/>
      <c r="L92" s="131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6.5" customHeight="1">
      <c r="A93" s="39"/>
      <c r="B93" s="40"/>
      <c r="C93" s="41"/>
      <c r="D93" s="41"/>
      <c r="E93" s="70" t="str">
        <f>E9</f>
        <v>01 - Výměna technologie výtahu</v>
      </c>
      <c r="F93" s="41"/>
      <c r="G93" s="41"/>
      <c r="H93" s="41"/>
      <c r="I93" s="41"/>
      <c r="J93" s="41"/>
      <c r="K93" s="41"/>
      <c r="L93" s="131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1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21</v>
      </c>
      <c r="D95" s="41"/>
      <c r="E95" s="41"/>
      <c r="F95" s="28" t="str">
        <f>F12</f>
        <v xml:space="preserve"> </v>
      </c>
      <c r="G95" s="41"/>
      <c r="H95" s="41"/>
      <c r="I95" s="33" t="s">
        <v>23</v>
      </c>
      <c r="J95" s="73" t="str">
        <f>IF(J12="","",J12)</f>
        <v>4. 6. 2023</v>
      </c>
      <c r="K95" s="41"/>
      <c r="L95" s="131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31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25.65" customHeight="1">
      <c r="A97" s="39"/>
      <c r="B97" s="40"/>
      <c r="C97" s="33" t="s">
        <v>25</v>
      </c>
      <c r="D97" s="41"/>
      <c r="E97" s="41"/>
      <c r="F97" s="28" t="str">
        <f>E15</f>
        <v>Nemocnice Pardubického kraje, a.s.</v>
      </c>
      <c r="G97" s="41"/>
      <c r="H97" s="41"/>
      <c r="I97" s="33" t="s">
        <v>31</v>
      </c>
      <c r="J97" s="37" t="str">
        <f>E21</f>
        <v>MiD architekti, s.r.o. Pardubice</v>
      </c>
      <c r="K97" s="41"/>
      <c r="L97" s="131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5.15" customHeight="1">
      <c r="A98" s="39"/>
      <c r="B98" s="40"/>
      <c r="C98" s="33" t="s">
        <v>29</v>
      </c>
      <c r="D98" s="41"/>
      <c r="E98" s="41"/>
      <c r="F98" s="28" t="str">
        <f>IF(E18="","",E18)</f>
        <v>Vyplň údaj</v>
      </c>
      <c r="G98" s="41"/>
      <c r="H98" s="41"/>
      <c r="I98" s="33" t="s">
        <v>34</v>
      </c>
      <c r="J98" s="37" t="str">
        <f>E24</f>
        <v xml:space="preserve"> </v>
      </c>
      <c r="K98" s="41"/>
      <c r="L98" s="131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31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11" customFormat="1" ht="29.28" customHeight="1">
      <c r="A100" s="174"/>
      <c r="B100" s="175"/>
      <c r="C100" s="176" t="s">
        <v>112</v>
      </c>
      <c r="D100" s="177" t="s">
        <v>56</v>
      </c>
      <c r="E100" s="177" t="s">
        <v>52</v>
      </c>
      <c r="F100" s="177" t="s">
        <v>53</v>
      </c>
      <c r="G100" s="177" t="s">
        <v>113</v>
      </c>
      <c r="H100" s="177" t="s">
        <v>114</v>
      </c>
      <c r="I100" s="177" t="s">
        <v>115</v>
      </c>
      <c r="J100" s="177" t="s">
        <v>87</v>
      </c>
      <c r="K100" s="178" t="s">
        <v>116</v>
      </c>
      <c r="L100" s="179"/>
      <c r="M100" s="93" t="s">
        <v>19</v>
      </c>
      <c r="N100" s="94" t="s">
        <v>41</v>
      </c>
      <c r="O100" s="94" t="s">
        <v>117</v>
      </c>
      <c r="P100" s="94" t="s">
        <v>118</v>
      </c>
      <c r="Q100" s="94" t="s">
        <v>119</v>
      </c>
      <c r="R100" s="94" t="s">
        <v>120</v>
      </c>
      <c r="S100" s="94" t="s">
        <v>121</v>
      </c>
      <c r="T100" s="95" t="s">
        <v>122</v>
      </c>
      <c r="U100" s="174"/>
      <c r="V100" s="174"/>
      <c r="W100" s="174"/>
      <c r="X100" s="174"/>
      <c r="Y100" s="174"/>
      <c r="Z100" s="174"/>
      <c r="AA100" s="174"/>
      <c r="AB100" s="174"/>
      <c r="AC100" s="174"/>
      <c r="AD100" s="174"/>
      <c r="AE100" s="174"/>
    </row>
    <row r="101" s="2" customFormat="1" ht="22.8" customHeight="1">
      <c r="A101" s="39"/>
      <c r="B101" s="40"/>
      <c r="C101" s="100" t="s">
        <v>123</v>
      </c>
      <c r="D101" s="41"/>
      <c r="E101" s="41"/>
      <c r="F101" s="41"/>
      <c r="G101" s="41"/>
      <c r="H101" s="41"/>
      <c r="I101" s="41"/>
      <c r="J101" s="180">
        <f>BK101</f>
        <v>0</v>
      </c>
      <c r="K101" s="41"/>
      <c r="L101" s="45"/>
      <c r="M101" s="96"/>
      <c r="N101" s="181"/>
      <c r="O101" s="97"/>
      <c r="P101" s="182">
        <f>P102+P253+P326+P330</f>
        <v>0</v>
      </c>
      <c r="Q101" s="97"/>
      <c r="R101" s="182">
        <f>R102+R253+R326+R330</f>
        <v>13.99674677</v>
      </c>
      <c r="S101" s="97"/>
      <c r="T101" s="183">
        <f>T102+T253+T326+T330</f>
        <v>8.2014191000000007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70</v>
      </c>
      <c r="AU101" s="18" t="s">
        <v>88</v>
      </c>
      <c r="BK101" s="184">
        <f>BK102+BK253+BK326+BK330</f>
        <v>0</v>
      </c>
    </row>
    <row r="102" s="12" customFormat="1" ht="25.92" customHeight="1">
      <c r="A102" s="12"/>
      <c r="B102" s="185"/>
      <c r="C102" s="186"/>
      <c r="D102" s="187" t="s">
        <v>70</v>
      </c>
      <c r="E102" s="188" t="s">
        <v>124</v>
      </c>
      <c r="F102" s="188" t="s">
        <v>125</v>
      </c>
      <c r="G102" s="186"/>
      <c r="H102" s="186"/>
      <c r="I102" s="189"/>
      <c r="J102" s="190">
        <f>BK102</f>
        <v>0</v>
      </c>
      <c r="K102" s="186"/>
      <c r="L102" s="191"/>
      <c r="M102" s="192"/>
      <c r="N102" s="193"/>
      <c r="O102" s="193"/>
      <c r="P102" s="194">
        <f>P103+P120+P166+P174+P197+P240+P250</f>
        <v>0</v>
      </c>
      <c r="Q102" s="193"/>
      <c r="R102" s="194">
        <f>R103+R120+R166+R174+R197+R240+R250</f>
        <v>13.21362691</v>
      </c>
      <c r="S102" s="193"/>
      <c r="T102" s="195">
        <f>T103+T120+T166+T174+T197+T240+T250</f>
        <v>8.1932000000000009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6" t="s">
        <v>79</v>
      </c>
      <c r="AT102" s="197" t="s">
        <v>70</v>
      </c>
      <c r="AU102" s="197" t="s">
        <v>71</v>
      </c>
      <c r="AY102" s="196" t="s">
        <v>126</v>
      </c>
      <c r="BK102" s="198">
        <f>BK103+BK120+BK166+BK174+BK197+BK240+BK250</f>
        <v>0</v>
      </c>
    </row>
    <row r="103" s="12" customFormat="1" ht="22.8" customHeight="1">
      <c r="A103" s="12"/>
      <c r="B103" s="185"/>
      <c r="C103" s="186"/>
      <c r="D103" s="187" t="s">
        <v>70</v>
      </c>
      <c r="E103" s="199" t="s">
        <v>79</v>
      </c>
      <c r="F103" s="199" t="s">
        <v>127</v>
      </c>
      <c r="G103" s="186"/>
      <c r="H103" s="186"/>
      <c r="I103" s="189"/>
      <c r="J103" s="200">
        <f>BK103</f>
        <v>0</v>
      </c>
      <c r="K103" s="186"/>
      <c r="L103" s="191"/>
      <c r="M103" s="192"/>
      <c r="N103" s="193"/>
      <c r="O103" s="193"/>
      <c r="P103" s="194">
        <f>SUM(P104:P119)</f>
        <v>0</v>
      </c>
      <c r="Q103" s="193"/>
      <c r="R103" s="194">
        <f>SUM(R104:R119)</f>
        <v>0</v>
      </c>
      <c r="S103" s="193"/>
      <c r="T103" s="195">
        <f>SUM(T104:T119)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6" t="s">
        <v>79</v>
      </c>
      <c r="AT103" s="197" t="s">
        <v>70</v>
      </c>
      <c r="AU103" s="197" t="s">
        <v>79</v>
      </c>
      <c r="AY103" s="196" t="s">
        <v>126</v>
      </c>
      <c r="BK103" s="198">
        <f>SUM(BK104:BK119)</f>
        <v>0</v>
      </c>
    </row>
    <row r="104" s="2" customFormat="1" ht="24.15" customHeight="1">
      <c r="A104" s="39"/>
      <c r="B104" s="40"/>
      <c r="C104" s="201" t="s">
        <v>79</v>
      </c>
      <c r="D104" s="201" t="s">
        <v>128</v>
      </c>
      <c r="E104" s="202" t="s">
        <v>129</v>
      </c>
      <c r="F104" s="203" t="s">
        <v>130</v>
      </c>
      <c r="G104" s="204" t="s">
        <v>131</v>
      </c>
      <c r="H104" s="205">
        <v>5.9980000000000002</v>
      </c>
      <c r="I104" s="206"/>
      <c r="J104" s="207">
        <f>ROUND(I104*H104,2)</f>
        <v>0</v>
      </c>
      <c r="K104" s="203" t="s">
        <v>132</v>
      </c>
      <c r="L104" s="45"/>
      <c r="M104" s="208" t="s">
        <v>19</v>
      </c>
      <c r="N104" s="209" t="s">
        <v>42</v>
      </c>
      <c r="O104" s="85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2" t="s">
        <v>133</v>
      </c>
      <c r="AT104" s="212" t="s">
        <v>128</v>
      </c>
      <c r="AU104" s="212" t="s">
        <v>81</v>
      </c>
      <c r="AY104" s="18" t="s">
        <v>126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8" t="s">
        <v>79</v>
      </c>
      <c r="BK104" s="213">
        <f>ROUND(I104*H104,2)</f>
        <v>0</v>
      </c>
      <c r="BL104" s="18" t="s">
        <v>133</v>
      </c>
      <c r="BM104" s="212" t="s">
        <v>134</v>
      </c>
    </row>
    <row r="105" s="2" customFormat="1">
      <c r="A105" s="39"/>
      <c r="B105" s="40"/>
      <c r="C105" s="41"/>
      <c r="D105" s="214" t="s">
        <v>135</v>
      </c>
      <c r="E105" s="41"/>
      <c r="F105" s="215" t="s">
        <v>136</v>
      </c>
      <c r="G105" s="41"/>
      <c r="H105" s="41"/>
      <c r="I105" s="216"/>
      <c r="J105" s="41"/>
      <c r="K105" s="41"/>
      <c r="L105" s="45"/>
      <c r="M105" s="217"/>
      <c r="N105" s="21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135</v>
      </c>
      <c r="AU105" s="18" t="s">
        <v>81</v>
      </c>
    </row>
    <row r="106" s="13" customFormat="1">
      <c r="A106" s="13"/>
      <c r="B106" s="219"/>
      <c r="C106" s="220"/>
      <c r="D106" s="221" t="s">
        <v>137</v>
      </c>
      <c r="E106" s="222" t="s">
        <v>19</v>
      </c>
      <c r="F106" s="223" t="s">
        <v>138</v>
      </c>
      <c r="G106" s="220"/>
      <c r="H106" s="222" t="s">
        <v>19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137</v>
      </c>
      <c r="AU106" s="229" t="s">
        <v>81</v>
      </c>
      <c r="AV106" s="13" t="s">
        <v>79</v>
      </c>
      <c r="AW106" s="13" t="s">
        <v>33</v>
      </c>
      <c r="AX106" s="13" t="s">
        <v>71</v>
      </c>
      <c r="AY106" s="229" t="s">
        <v>126</v>
      </c>
    </row>
    <row r="107" s="14" customFormat="1">
      <c r="A107" s="14"/>
      <c r="B107" s="230"/>
      <c r="C107" s="231"/>
      <c r="D107" s="221" t="s">
        <v>137</v>
      </c>
      <c r="E107" s="232" t="s">
        <v>19</v>
      </c>
      <c r="F107" s="233" t="s">
        <v>139</v>
      </c>
      <c r="G107" s="231"/>
      <c r="H107" s="234">
        <v>5.9980000000000002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137</v>
      </c>
      <c r="AU107" s="240" t="s">
        <v>81</v>
      </c>
      <c r="AV107" s="14" t="s">
        <v>81</v>
      </c>
      <c r="AW107" s="14" t="s">
        <v>33</v>
      </c>
      <c r="AX107" s="14" t="s">
        <v>79</v>
      </c>
      <c r="AY107" s="240" t="s">
        <v>126</v>
      </c>
    </row>
    <row r="108" s="2" customFormat="1" ht="24.15" customHeight="1">
      <c r="A108" s="39"/>
      <c r="B108" s="40"/>
      <c r="C108" s="201" t="s">
        <v>81</v>
      </c>
      <c r="D108" s="201" t="s">
        <v>128</v>
      </c>
      <c r="E108" s="202" t="s">
        <v>140</v>
      </c>
      <c r="F108" s="203" t="s">
        <v>141</v>
      </c>
      <c r="G108" s="204" t="s">
        <v>131</v>
      </c>
      <c r="H108" s="205">
        <v>5.9980000000000002</v>
      </c>
      <c r="I108" s="206"/>
      <c r="J108" s="207">
        <f>ROUND(I108*H108,2)</f>
        <v>0</v>
      </c>
      <c r="K108" s="203" t="s">
        <v>132</v>
      </c>
      <c r="L108" s="45"/>
      <c r="M108" s="208" t="s">
        <v>19</v>
      </c>
      <c r="N108" s="209" t="s">
        <v>42</v>
      </c>
      <c r="O108" s="85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2" t="s">
        <v>133</v>
      </c>
      <c r="AT108" s="212" t="s">
        <v>128</v>
      </c>
      <c r="AU108" s="212" t="s">
        <v>81</v>
      </c>
      <c r="AY108" s="18" t="s">
        <v>126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8" t="s">
        <v>79</v>
      </c>
      <c r="BK108" s="213">
        <f>ROUND(I108*H108,2)</f>
        <v>0</v>
      </c>
      <c r="BL108" s="18" t="s">
        <v>133</v>
      </c>
      <c r="BM108" s="212" t="s">
        <v>142</v>
      </c>
    </row>
    <row r="109" s="2" customFormat="1">
      <c r="A109" s="39"/>
      <c r="B109" s="40"/>
      <c r="C109" s="41"/>
      <c r="D109" s="214" t="s">
        <v>135</v>
      </c>
      <c r="E109" s="41"/>
      <c r="F109" s="215" t="s">
        <v>143</v>
      </c>
      <c r="G109" s="41"/>
      <c r="H109" s="41"/>
      <c r="I109" s="216"/>
      <c r="J109" s="41"/>
      <c r="K109" s="41"/>
      <c r="L109" s="45"/>
      <c r="M109" s="217"/>
      <c r="N109" s="218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135</v>
      </c>
      <c r="AU109" s="18" t="s">
        <v>81</v>
      </c>
    </row>
    <row r="110" s="2" customFormat="1" ht="33" customHeight="1">
      <c r="A110" s="39"/>
      <c r="B110" s="40"/>
      <c r="C110" s="201" t="s">
        <v>144</v>
      </c>
      <c r="D110" s="201" t="s">
        <v>128</v>
      </c>
      <c r="E110" s="202" t="s">
        <v>145</v>
      </c>
      <c r="F110" s="203" t="s">
        <v>146</v>
      </c>
      <c r="G110" s="204" t="s">
        <v>131</v>
      </c>
      <c r="H110" s="205">
        <v>11.996</v>
      </c>
      <c r="I110" s="206"/>
      <c r="J110" s="207">
        <f>ROUND(I110*H110,2)</f>
        <v>0</v>
      </c>
      <c r="K110" s="203" t="s">
        <v>132</v>
      </c>
      <c r="L110" s="45"/>
      <c r="M110" s="208" t="s">
        <v>19</v>
      </c>
      <c r="N110" s="209" t="s">
        <v>42</v>
      </c>
      <c r="O110" s="85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2" t="s">
        <v>133</v>
      </c>
      <c r="AT110" s="212" t="s">
        <v>128</v>
      </c>
      <c r="AU110" s="212" t="s">
        <v>81</v>
      </c>
      <c r="AY110" s="18" t="s">
        <v>126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8" t="s">
        <v>79</v>
      </c>
      <c r="BK110" s="213">
        <f>ROUND(I110*H110,2)</f>
        <v>0</v>
      </c>
      <c r="BL110" s="18" t="s">
        <v>133</v>
      </c>
      <c r="BM110" s="212" t="s">
        <v>147</v>
      </c>
    </row>
    <row r="111" s="2" customFormat="1">
      <c r="A111" s="39"/>
      <c r="B111" s="40"/>
      <c r="C111" s="41"/>
      <c r="D111" s="214" t="s">
        <v>135</v>
      </c>
      <c r="E111" s="41"/>
      <c r="F111" s="215" t="s">
        <v>148</v>
      </c>
      <c r="G111" s="41"/>
      <c r="H111" s="41"/>
      <c r="I111" s="216"/>
      <c r="J111" s="41"/>
      <c r="K111" s="41"/>
      <c r="L111" s="45"/>
      <c r="M111" s="217"/>
      <c r="N111" s="21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135</v>
      </c>
      <c r="AU111" s="18" t="s">
        <v>81</v>
      </c>
    </row>
    <row r="112" s="14" customFormat="1">
      <c r="A112" s="14"/>
      <c r="B112" s="230"/>
      <c r="C112" s="231"/>
      <c r="D112" s="221" t="s">
        <v>137</v>
      </c>
      <c r="E112" s="232" t="s">
        <v>19</v>
      </c>
      <c r="F112" s="233" t="s">
        <v>149</v>
      </c>
      <c r="G112" s="231"/>
      <c r="H112" s="234">
        <v>11.996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137</v>
      </c>
      <c r="AU112" s="240" t="s">
        <v>81</v>
      </c>
      <c r="AV112" s="14" t="s">
        <v>81</v>
      </c>
      <c r="AW112" s="14" t="s">
        <v>33</v>
      </c>
      <c r="AX112" s="14" t="s">
        <v>79</v>
      </c>
      <c r="AY112" s="240" t="s">
        <v>126</v>
      </c>
    </row>
    <row r="113" s="2" customFormat="1" ht="37.8" customHeight="1">
      <c r="A113" s="39"/>
      <c r="B113" s="40"/>
      <c r="C113" s="201" t="s">
        <v>133</v>
      </c>
      <c r="D113" s="201" t="s">
        <v>128</v>
      </c>
      <c r="E113" s="202" t="s">
        <v>150</v>
      </c>
      <c r="F113" s="203" t="s">
        <v>151</v>
      </c>
      <c r="G113" s="204" t="s">
        <v>131</v>
      </c>
      <c r="H113" s="205">
        <v>5.9980000000000002</v>
      </c>
      <c r="I113" s="206"/>
      <c r="J113" s="207">
        <f>ROUND(I113*H113,2)</f>
        <v>0</v>
      </c>
      <c r="K113" s="203" t="s">
        <v>132</v>
      </c>
      <c r="L113" s="45"/>
      <c r="M113" s="208" t="s">
        <v>19</v>
      </c>
      <c r="N113" s="209" t="s">
        <v>42</v>
      </c>
      <c r="O113" s="85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2" t="s">
        <v>133</v>
      </c>
      <c r="AT113" s="212" t="s">
        <v>128</v>
      </c>
      <c r="AU113" s="212" t="s">
        <v>81</v>
      </c>
      <c r="AY113" s="18" t="s">
        <v>126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8" t="s">
        <v>79</v>
      </c>
      <c r="BK113" s="213">
        <f>ROUND(I113*H113,2)</f>
        <v>0</v>
      </c>
      <c r="BL113" s="18" t="s">
        <v>133</v>
      </c>
      <c r="BM113" s="212" t="s">
        <v>152</v>
      </c>
    </row>
    <row r="114" s="2" customFormat="1">
      <c r="A114" s="39"/>
      <c r="B114" s="40"/>
      <c r="C114" s="41"/>
      <c r="D114" s="214" t="s">
        <v>135</v>
      </c>
      <c r="E114" s="41"/>
      <c r="F114" s="215" t="s">
        <v>153</v>
      </c>
      <c r="G114" s="41"/>
      <c r="H114" s="41"/>
      <c r="I114" s="216"/>
      <c r="J114" s="41"/>
      <c r="K114" s="41"/>
      <c r="L114" s="45"/>
      <c r="M114" s="217"/>
      <c r="N114" s="21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135</v>
      </c>
      <c r="AU114" s="18" t="s">
        <v>81</v>
      </c>
    </row>
    <row r="115" s="2" customFormat="1" ht="24.15" customHeight="1">
      <c r="A115" s="39"/>
      <c r="B115" s="40"/>
      <c r="C115" s="201" t="s">
        <v>154</v>
      </c>
      <c r="D115" s="201" t="s">
        <v>128</v>
      </c>
      <c r="E115" s="202" t="s">
        <v>155</v>
      </c>
      <c r="F115" s="203" t="s">
        <v>156</v>
      </c>
      <c r="G115" s="204" t="s">
        <v>157</v>
      </c>
      <c r="H115" s="205">
        <v>10.795999999999999</v>
      </c>
      <c r="I115" s="206"/>
      <c r="J115" s="207">
        <f>ROUND(I115*H115,2)</f>
        <v>0</v>
      </c>
      <c r="K115" s="203" t="s">
        <v>132</v>
      </c>
      <c r="L115" s="45"/>
      <c r="M115" s="208" t="s">
        <v>19</v>
      </c>
      <c r="N115" s="209" t="s">
        <v>42</v>
      </c>
      <c r="O115" s="85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2" t="s">
        <v>133</v>
      </c>
      <c r="AT115" s="212" t="s">
        <v>128</v>
      </c>
      <c r="AU115" s="212" t="s">
        <v>81</v>
      </c>
      <c r="AY115" s="18" t="s">
        <v>126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8" t="s">
        <v>79</v>
      </c>
      <c r="BK115" s="213">
        <f>ROUND(I115*H115,2)</f>
        <v>0</v>
      </c>
      <c r="BL115" s="18" t="s">
        <v>133</v>
      </c>
      <c r="BM115" s="212" t="s">
        <v>158</v>
      </c>
    </row>
    <row r="116" s="2" customFormat="1">
      <c r="A116" s="39"/>
      <c r="B116" s="40"/>
      <c r="C116" s="41"/>
      <c r="D116" s="214" t="s">
        <v>135</v>
      </c>
      <c r="E116" s="41"/>
      <c r="F116" s="215" t="s">
        <v>159</v>
      </c>
      <c r="G116" s="41"/>
      <c r="H116" s="41"/>
      <c r="I116" s="216"/>
      <c r="J116" s="41"/>
      <c r="K116" s="41"/>
      <c r="L116" s="45"/>
      <c r="M116" s="217"/>
      <c r="N116" s="21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135</v>
      </c>
      <c r="AU116" s="18" t="s">
        <v>81</v>
      </c>
    </row>
    <row r="117" s="14" customFormat="1">
      <c r="A117" s="14"/>
      <c r="B117" s="230"/>
      <c r="C117" s="231"/>
      <c r="D117" s="221" t="s">
        <v>137</v>
      </c>
      <c r="E117" s="232" t="s">
        <v>19</v>
      </c>
      <c r="F117" s="233" t="s">
        <v>160</v>
      </c>
      <c r="G117" s="231"/>
      <c r="H117" s="234">
        <v>10.795999999999999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137</v>
      </c>
      <c r="AU117" s="240" t="s">
        <v>81</v>
      </c>
      <c r="AV117" s="14" t="s">
        <v>81</v>
      </c>
      <c r="AW117" s="14" t="s">
        <v>33</v>
      </c>
      <c r="AX117" s="14" t="s">
        <v>79</v>
      </c>
      <c r="AY117" s="240" t="s">
        <v>126</v>
      </c>
    </row>
    <row r="118" s="2" customFormat="1" ht="24.15" customHeight="1">
      <c r="A118" s="39"/>
      <c r="B118" s="40"/>
      <c r="C118" s="201" t="s">
        <v>161</v>
      </c>
      <c r="D118" s="201" t="s">
        <v>128</v>
      </c>
      <c r="E118" s="202" t="s">
        <v>162</v>
      </c>
      <c r="F118" s="203" t="s">
        <v>163</v>
      </c>
      <c r="G118" s="204" t="s">
        <v>131</v>
      </c>
      <c r="H118" s="205">
        <v>5.9980000000000002</v>
      </c>
      <c r="I118" s="206"/>
      <c r="J118" s="207">
        <f>ROUND(I118*H118,2)</f>
        <v>0</v>
      </c>
      <c r="K118" s="203" t="s">
        <v>132</v>
      </c>
      <c r="L118" s="45"/>
      <c r="M118" s="208" t="s">
        <v>19</v>
      </c>
      <c r="N118" s="209" t="s">
        <v>42</v>
      </c>
      <c r="O118" s="85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2" t="s">
        <v>133</v>
      </c>
      <c r="AT118" s="212" t="s">
        <v>128</v>
      </c>
      <c r="AU118" s="212" t="s">
        <v>81</v>
      </c>
      <c r="AY118" s="18" t="s">
        <v>126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8" t="s">
        <v>79</v>
      </c>
      <c r="BK118" s="213">
        <f>ROUND(I118*H118,2)</f>
        <v>0</v>
      </c>
      <c r="BL118" s="18" t="s">
        <v>133</v>
      </c>
      <c r="BM118" s="212" t="s">
        <v>164</v>
      </c>
    </row>
    <row r="119" s="2" customFormat="1">
      <c r="A119" s="39"/>
      <c r="B119" s="40"/>
      <c r="C119" s="41"/>
      <c r="D119" s="214" t="s">
        <v>135</v>
      </c>
      <c r="E119" s="41"/>
      <c r="F119" s="215" t="s">
        <v>165</v>
      </c>
      <c r="G119" s="41"/>
      <c r="H119" s="41"/>
      <c r="I119" s="216"/>
      <c r="J119" s="41"/>
      <c r="K119" s="41"/>
      <c r="L119" s="45"/>
      <c r="M119" s="217"/>
      <c r="N119" s="218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135</v>
      </c>
      <c r="AU119" s="18" t="s">
        <v>81</v>
      </c>
    </row>
    <row r="120" s="12" customFormat="1" ht="22.8" customHeight="1">
      <c r="A120" s="12"/>
      <c r="B120" s="185"/>
      <c r="C120" s="186"/>
      <c r="D120" s="187" t="s">
        <v>70</v>
      </c>
      <c r="E120" s="199" t="s">
        <v>144</v>
      </c>
      <c r="F120" s="199" t="s">
        <v>166</v>
      </c>
      <c r="G120" s="186"/>
      <c r="H120" s="186"/>
      <c r="I120" s="189"/>
      <c r="J120" s="200">
        <f>BK120</f>
        <v>0</v>
      </c>
      <c r="K120" s="186"/>
      <c r="L120" s="191"/>
      <c r="M120" s="192"/>
      <c r="N120" s="193"/>
      <c r="O120" s="193"/>
      <c r="P120" s="194">
        <f>SUM(P121:P165)</f>
        <v>0</v>
      </c>
      <c r="Q120" s="193"/>
      <c r="R120" s="194">
        <f>SUM(R121:R165)</f>
        <v>6.5094823000000002</v>
      </c>
      <c r="S120" s="193"/>
      <c r="T120" s="195">
        <f>SUM(T121:T165)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6" t="s">
        <v>79</v>
      </c>
      <c r="AT120" s="197" t="s">
        <v>70</v>
      </c>
      <c r="AU120" s="197" t="s">
        <v>79</v>
      </c>
      <c r="AY120" s="196" t="s">
        <v>126</v>
      </c>
      <c r="BK120" s="198">
        <f>SUM(BK121:BK165)</f>
        <v>0</v>
      </c>
    </row>
    <row r="121" s="2" customFormat="1" ht="16.5" customHeight="1">
      <c r="A121" s="39"/>
      <c r="B121" s="40"/>
      <c r="C121" s="201" t="s">
        <v>167</v>
      </c>
      <c r="D121" s="201" t="s">
        <v>128</v>
      </c>
      <c r="E121" s="202" t="s">
        <v>168</v>
      </c>
      <c r="F121" s="203" t="s">
        <v>169</v>
      </c>
      <c r="G121" s="204" t="s">
        <v>131</v>
      </c>
      <c r="H121" s="205">
        <v>0.23499999999999999</v>
      </c>
      <c r="I121" s="206"/>
      <c r="J121" s="207">
        <f>ROUND(I121*H121,2)</f>
        <v>0</v>
      </c>
      <c r="K121" s="203" t="s">
        <v>132</v>
      </c>
      <c r="L121" s="45"/>
      <c r="M121" s="208" t="s">
        <v>19</v>
      </c>
      <c r="N121" s="209" t="s">
        <v>42</v>
      </c>
      <c r="O121" s="85"/>
      <c r="P121" s="210">
        <f>O121*H121</f>
        <v>0</v>
      </c>
      <c r="Q121" s="210">
        <v>1.94302</v>
      </c>
      <c r="R121" s="210">
        <f>Q121*H121</f>
        <v>0.45660969999999995</v>
      </c>
      <c r="S121" s="210">
        <v>0</v>
      </c>
      <c r="T121" s="21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2" t="s">
        <v>133</v>
      </c>
      <c r="AT121" s="212" t="s">
        <v>128</v>
      </c>
      <c r="AU121" s="212" t="s">
        <v>81</v>
      </c>
      <c r="AY121" s="18" t="s">
        <v>126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8" t="s">
        <v>79</v>
      </c>
      <c r="BK121" s="213">
        <f>ROUND(I121*H121,2)</f>
        <v>0</v>
      </c>
      <c r="BL121" s="18" t="s">
        <v>133</v>
      </c>
      <c r="BM121" s="212" t="s">
        <v>170</v>
      </c>
    </row>
    <row r="122" s="2" customFormat="1">
      <c r="A122" s="39"/>
      <c r="B122" s="40"/>
      <c r="C122" s="41"/>
      <c r="D122" s="214" t="s">
        <v>135</v>
      </c>
      <c r="E122" s="41"/>
      <c r="F122" s="215" t="s">
        <v>171</v>
      </c>
      <c r="G122" s="41"/>
      <c r="H122" s="41"/>
      <c r="I122" s="216"/>
      <c r="J122" s="41"/>
      <c r="K122" s="41"/>
      <c r="L122" s="45"/>
      <c r="M122" s="217"/>
      <c r="N122" s="218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135</v>
      </c>
      <c r="AU122" s="18" t="s">
        <v>81</v>
      </c>
    </row>
    <row r="123" s="13" customFormat="1">
      <c r="A123" s="13"/>
      <c r="B123" s="219"/>
      <c r="C123" s="220"/>
      <c r="D123" s="221" t="s">
        <v>137</v>
      </c>
      <c r="E123" s="222" t="s">
        <v>19</v>
      </c>
      <c r="F123" s="223" t="s">
        <v>172</v>
      </c>
      <c r="G123" s="220"/>
      <c r="H123" s="222" t="s">
        <v>19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137</v>
      </c>
      <c r="AU123" s="229" t="s">
        <v>81</v>
      </c>
      <c r="AV123" s="13" t="s">
        <v>79</v>
      </c>
      <c r="AW123" s="13" t="s">
        <v>33</v>
      </c>
      <c r="AX123" s="13" t="s">
        <v>71</v>
      </c>
      <c r="AY123" s="229" t="s">
        <v>126</v>
      </c>
    </row>
    <row r="124" s="14" customFormat="1">
      <c r="A124" s="14"/>
      <c r="B124" s="230"/>
      <c r="C124" s="231"/>
      <c r="D124" s="221" t="s">
        <v>137</v>
      </c>
      <c r="E124" s="232" t="s">
        <v>19</v>
      </c>
      <c r="F124" s="233" t="s">
        <v>173</v>
      </c>
      <c r="G124" s="231"/>
      <c r="H124" s="234">
        <v>0.058999999999999997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137</v>
      </c>
      <c r="AU124" s="240" t="s">
        <v>81</v>
      </c>
      <c r="AV124" s="14" t="s">
        <v>81</v>
      </c>
      <c r="AW124" s="14" t="s">
        <v>33</v>
      </c>
      <c r="AX124" s="14" t="s">
        <v>71</v>
      </c>
      <c r="AY124" s="240" t="s">
        <v>126</v>
      </c>
    </row>
    <row r="125" s="13" customFormat="1">
      <c r="A125" s="13"/>
      <c r="B125" s="219"/>
      <c r="C125" s="220"/>
      <c r="D125" s="221" t="s">
        <v>137</v>
      </c>
      <c r="E125" s="222" t="s">
        <v>19</v>
      </c>
      <c r="F125" s="223" t="s">
        <v>174</v>
      </c>
      <c r="G125" s="220"/>
      <c r="H125" s="222" t="s">
        <v>19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137</v>
      </c>
      <c r="AU125" s="229" t="s">
        <v>81</v>
      </c>
      <c r="AV125" s="13" t="s">
        <v>79</v>
      </c>
      <c r="AW125" s="13" t="s">
        <v>33</v>
      </c>
      <c r="AX125" s="13" t="s">
        <v>71</v>
      </c>
      <c r="AY125" s="229" t="s">
        <v>126</v>
      </c>
    </row>
    <row r="126" s="14" customFormat="1">
      <c r="A126" s="14"/>
      <c r="B126" s="230"/>
      <c r="C126" s="231"/>
      <c r="D126" s="221" t="s">
        <v>137</v>
      </c>
      <c r="E126" s="232" t="s">
        <v>19</v>
      </c>
      <c r="F126" s="233" t="s">
        <v>175</v>
      </c>
      <c r="G126" s="231"/>
      <c r="H126" s="234">
        <v>0.17599999999999999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137</v>
      </c>
      <c r="AU126" s="240" t="s">
        <v>81</v>
      </c>
      <c r="AV126" s="14" t="s">
        <v>81</v>
      </c>
      <c r="AW126" s="14" t="s">
        <v>33</v>
      </c>
      <c r="AX126" s="14" t="s">
        <v>71</v>
      </c>
      <c r="AY126" s="240" t="s">
        <v>126</v>
      </c>
    </row>
    <row r="127" s="15" customFormat="1">
      <c r="A127" s="15"/>
      <c r="B127" s="241"/>
      <c r="C127" s="242"/>
      <c r="D127" s="221" t="s">
        <v>137</v>
      </c>
      <c r="E127" s="243" t="s">
        <v>19</v>
      </c>
      <c r="F127" s="244" t="s">
        <v>176</v>
      </c>
      <c r="G127" s="242"/>
      <c r="H127" s="245">
        <v>0.23499999999999999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1" t="s">
        <v>137</v>
      </c>
      <c r="AU127" s="251" t="s">
        <v>81</v>
      </c>
      <c r="AV127" s="15" t="s">
        <v>133</v>
      </c>
      <c r="AW127" s="15" t="s">
        <v>33</v>
      </c>
      <c r="AX127" s="15" t="s">
        <v>79</v>
      </c>
      <c r="AY127" s="251" t="s">
        <v>126</v>
      </c>
    </row>
    <row r="128" s="2" customFormat="1" ht="16.5" customHeight="1">
      <c r="A128" s="39"/>
      <c r="B128" s="40"/>
      <c r="C128" s="201" t="s">
        <v>177</v>
      </c>
      <c r="D128" s="201" t="s">
        <v>128</v>
      </c>
      <c r="E128" s="202" t="s">
        <v>178</v>
      </c>
      <c r="F128" s="203" t="s">
        <v>179</v>
      </c>
      <c r="G128" s="204" t="s">
        <v>157</v>
      </c>
      <c r="H128" s="205">
        <v>0.21199999999999999</v>
      </c>
      <c r="I128" s="206"/>
      <c r="J128" s="207">
        <f>ROUND(I128*H128,2)</f>
        <v>0</v>
      </c>
      <c r="K128" s="203" t="s">
        <v>132</v>
      </c>
      <c r="L128" s="45"/>
      <c r="M128" s="208" t="s">
        <v>19</v>
      </c>
      <c r="N128" s="209" t="s">
        <v>42</v>
      </c>
      <c r="O128" s="85"/>
      <c r="P128" s="210">
        <f>O128*H128</f>
        <v>0</v>
      </c>
      <c r="Q128" s="210">
        <v>1.0900000000000001</v>
      </c>
      <c r="R128" s="210">
        <f>Q128*H128</f>
        <v>0.23108000000000001</v>
      </c>
      <c r="S128" s="210">
        <v>0</v>
      </c>
      <c r="T128" s="21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2" t="s">
        <v>133</v>
      </c>
      <c r="AT128" s="212" t="s">
        <v>128</v>
      </c>
      <c r="AU128" s="212" t="s">
        <v>81</v>
      </c>
      <c r="AY128" s="18" t="s">
        <v>126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8" t="s">
        <v>79</v>
      </c>
      <c r="BK128" s="213">
        <f>ROUND(I128*H128,2)</f>
        <v>0</v>
      </c>
      <c r="BL128" s="18" t="s">
        <v>133</v>
      </c>
      <c r="BM128" s="212" t="s">
        <v>180</v>
      </c>
    </row>
    <row r="129" s="2" customFormat="1">
      <c r="A129" s="39"/>
      <c r="B129" s="40"/>
      <c r="C129" s="41"/>
      <c r="D129" s="214" t="s">
        <v>135</v>
      </c>
      <c r="E129" s="41"/>
      <c r="F129" s="215" t="s">
        <v>181</v>
      </c>
      <c r="G129" s="41"/>
      <c r="H129" s="41"/>
      <c r="I129" s="216"/>
      <c r="J129" s="41"/>
      <c r="K129" s="41"/>
      <c r="L129" s="45"/>
      <c r="M129" s="217"/>
      <c r="N129" s="218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135</v>
      </c>
      <c r="AU129" s="18" t="s">
        <v>81</v>
      </c>
    </row>
    <row r="130" s="13" customFormat="1">
      <c r="A130" s="13"/>
      <c r="B130" s="219"/>
      <c r="C130" s="220"/>
      <c r="D130" s="221" t="s">
        <v>137</v>
      </c>
      <c r="E130" s="222" t="s">
        <v>19</v>
      </c>
      <c r="F130" s="223" t="s">
        <v>172</v>
      </c>
      <c r="G130" s="220"/>
      <c r="H130" s="222" t="s">
        <v>19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137</v>
      </c>
      <c r="AU130" s="229" t="s">
        <v>81</v>
      </c>
      <c r="AV130" s="13" t="s">
        <v>79</v>
      </c>
      <c r="AW130" s="13" t="s">
        <v>33</v>
      </c>
      <c r="AX130" s="13" t="s">
        <v>71</v>
      </c>
      <c r="AY130" s="229" t="s">
        <v>126</v>
      </c>
    </row>
    <row r="131" s="14" customFormat="1">
      <c r="A131" s="14"/>
      <c r="B131" s="230"/>
      <c r="C131" s="231"/>
      <c r="D131" s="221" t="s">
        <v>137</v>
      </c>
      <c r="E131" s="232" t="s">
        <v>19</v>
      </c>
      <c r="F131" s="233" t="s">
        <v>182</v>
      </c>
      <c r="G131" s="231"/>
      <c r="H131" s="234">
        <v>0.052999999999999998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137</v>
      </c>
      <c r="AU131" s="240" t="s">
        <v>81</v>
      </c>
      <c r="AV131" s="14" t="s">
        <v>81</v>
      </c>
      <c r="AW131" s="14" t="s">
        <v>33</v>
      </c>
      <c r="AX131" s="14" t="s">
        <v>71</v>
      </c>
      <c r="AY131" s="240" t="s">
        <v>126</v>
      </c>
    </row>
    <row r="132" s="13" customFormat="1">
      <c r="A132" s="13"/>
      <c r="B132" s="219"/>
      <c r="C132" s="220"/>
      <c r="D132" s="221" t="s">
        <v>137</v>
      </c>
      <c r="E132" s="222" t="s">
        <v>19</v>
      </c>
      <c r="F132" s="223" t="s">
        <v>183</v>
      </c>
      <c r="G132" s="220"/>
      <c r="H132" s="222" t="s">
        <v>19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137</v>
      </c>
      <c r="AU132" s="229" t="s">
        <v>81</v>
      </c>
      <c r="AV132" s="13" t="s">
        <v>79</v>
      </c>
      <c r="AW132" s="13" t="s">
        <v>33</v>
      </c>
      <c r="AX132" s="13" t="s">
        <v>71</v>
      </c>
      <c r="AY132" s="229" t="s">
        <v>126</v>
      </c>
    </row>
    <row r="133" s="14" customFormat="1">
      <c r="A133" s="14"/>
      <c r="B133" s="230"/>
      <c r="C133" s="231"/>
      <c r="D133" s="221" t="s">
        <v>137</v>
      </c>
      <c r="E133" s="232" t="s">
        <v>19</v>
      </c>
      <c r="F133" s="233" t="s">
        <v>182</v>
      </c>
      <c r="G133" s="231"/>
      <c r="H133" s="234">
        <v>0.052999999999999998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0" t="s">
        <v>137</v>
      </c>
      <c r="AU133" s="240" t="s">
        <v>81</v>
      </c>
      <c r="AV133" s="14" t="s">
        <v>81</v>
      </c>
      <c r="AW133" s="14" t="s">
        <v>33</v>
      </c>
      <c r="AX133" s="14" t="s">
        <v>71</v>
      </c>
      <c r="AY133" s="240" t="s">
        <v>126</v>
      </c>
    </row>
    <row r="134" s="13" customFormat="1">
      <c r="A134" s="13"/>
      <c r="B134" s="219"/>
      <c r="C134" s="220"/>
      <c r="D134" s="221" t="s">
        <v>137</v>
      </c>
      <c r="E134" s="222" t="s">
        <v>19</v>
      </c>
      <c r="F134" s="223" t="s">
        <v>184</v>
      </c>
      <c r="G134" s="220"/>
      <c r="H134" s="222" t="s">
        <v>19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137</v>
      </c>
      <c r="AU134" s="229" t="s">
        <v>81</v>
      </c>
      <c r="AV134" s="13" t="s">
        <v>79</v>
      </c>
      <c r="AW134" s="13" t="s">
        <v>33</v>
      </c>
      <c r="AX134" s="13" t="s">
        <v>71</v>
      </c>
      <c r="AY134" s="229" t="s">
        <v>126</v>
      </c>
    </row>
    <row r="135" s="14" customFormat="1">
      <c r="A135" s="14"/>
      <c r="B135" s="230"/>
      <c r="C135" s="231"/>
      <c r="D135" s="221" t="s">
        <v>137</v>
      </c>
      <c r="E135" s="232" t="s">
        <v>19</v>
      </c>
      <c r="F135" s="233" t="s">
        <v>182</v>
      </c>
      <c r="G135" s="231"/>
      <c r="H135" s="234">
        <v>0.052999999999999998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137</v>
      </c>
      <c r="AU135" s="240" t="s">
        <v>81</v>
      </c>
      <c r="AV135" s="14" t="s">
        <v>81</v>
      </c>
      <c r="AW135" s="14" t="s">
        <v>33</v>
      </c>
      <c r="AX135" s="14" t="s">
        <v>71</v>
      </c>
      <c r="AY135" s="240" t="s">
        <v>126</v>
      </c>
    </row>
    <row r="136" s="13" customFormat="1">
      <c r="A136" s="13"/>
      <c r="B136" s="219"/>
      <c r="C136" s="220"/>
      <c r="D136" s="221" t="s">
        <v>137</v>
      </c>
      <c r="E136" s="222" t="s">
        <v>19</v>
      </c>
      <c r="F136" s="223" t="s">
        <v>185</v>
      </c>
      <c r="G136" s="220"/>
      <c r="H136" s="222" t="s">
        <v>19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137</v>
      </c>
      <c r="AU136" s="229" t="s">
        <v>81</v>
      </c>
      <c r="AV136" s="13" t="s">
        <v>79</v>
      </c>
      <c r="AW136" s="13" t="s">
        <v>33</v>
      </c>
      <c r="AX136" s="13" t="s">
        <v>71</v>
      </c>
      <c r="AY136" s="229" t="s">
        <v>126</v>
      </c>
    </row>
    <row r="137" s="14" customFormat="1">
      <c r="A137" s="14"/>
      <c r="B137" s="230"/>
      <c r="C137" s="231"/>
      <c r="D137" s="221" t="s">
        <v>137</v>
      </c>
      <c r="E137" s="232" t="s">
        <v>19</v>
      </c>
      <c r="F137" s="233" t="s">
        <v>182</v>
      </c>
      <c r="G137" s="231"/>
      <c r="H137" s="234">
        <v>0.052999999999999998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137</v>
      </c>
      <c r="AU137" s="240" t="s">
        <v>81</v>
      </c>
      <c r="AV137" s="14" t="s">
        <v>81</v>
      </c>
      <c r="AW137" s="14" t="s">
        <v>33</v>
      </c>
      <c r="AX137" s="14" t="s">
        <v>71</v>
      </c>
      <c r="AY137" s="240" t="s">
        <v>126</v>
      </c>
    </row>
    <row r="138" s="15" customFormat="1">
      <c r="A138" s="15"/>
      <c r="B138" s="241"/>
      <c r="C138" s="242"/>
      <c r="D138" s="221" t="s">
        <v>137</v>
      </c>
      <c r="E138" s="243" t="s">
        <v>19</v>
      </c>
      <c r="F138" s="244" t="s">
        <v>176</v>
      </c>
      <c r="G138" s="242"/>
      <c r="H138" s="245">
        <v>0.21199999999999999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1" t="s">
        <v>137</v>
      </c>
      <c r="AU138" s="251" t="s">
        <v>81</v>
      </c>
      <c r="AV138" s="15" t="s">
        <v>133</v>
      </c>
      <c r="AW138" s="15" t="s">
        <v>33</v>
      </c>
      <c r="AX138" s="15" t="s">
        <v>79</v>
      </c>
      <c r="AY138" s="251" t="s">
        <v>126</v>
      </c>
    </row>
    <row r="139" s="2" customFormat="1" ht="24.15" customHeight="1">
      <c r="A139" s="39"/>
      <c r="B139" s="40"/>
      <c r="C139" s="201" t="s">
        <v>186</v>
      </c>
      <c r="D139" s="201" t="s">
        <v>128</v>
      </c>
      <c r="E139" s="202" t="s">
        <v>187</v>
      </c>
      <c r="F139" s="203" t="s">
        <v>188</v>
      </c>
      <c r="G139" s="204" t="s">
        <v>189</v>
      </c>
      <c r="H139" s="205">
        <v>6.9480000000000004</v>
      </c>
      <c r="I139" s="206"/>
      <c r="J139" s="207">
        <f>ROUND(I139*H139,2)</f>
        <v>0</v>
      </c>
      <c r="K139" s="203" t="s">
        <v>132</v>
      </c>
      <c r="L139" s="45"/>
      <c r="M139" s="208" t="s">
        <v>19</v>
      </c>
      <c r="N139" s="209" t="s">
        <v>42</v>
      </c>
      <c r="O139" s="85"/>
      <c r="P139" s="210">
        <f>O139*H139</f>
        <v>0</v>
      </c>
      <c r="Q139" s="210">
        <v>0.028570000000000002</v>
      </c>
      <c r="R139" s="210">
        <f>Q139*H139</f>
        <v>0.19850436000000002</v>
      </c>
      <c r="S139" s="210">
        <v>0</v>
      </c>
      <c r="T139" s="21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2" t="s">
        <v>133</v>
      </c>
      <c r="AT139" s="212" t="s">
        <v>128</v>
      </c>
      <c r="AU139" s="212" t="s">
        <v>81</v>
      </c>
      <c r="AY139" s="18" t="s">
        <v>126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8" t="s">
        <v>79</v>
      </c>
      <c r="BK139" s="213">
        <f>ROUND(I139*H139,2)</f>
        <v>0</v>
      </c>
      <c r="BL139" s="18" t="s">
        <v>133</v>
      </c>
      <c r="BM139" s="212" t="s">
        <v>190</v>
      </c>
    </row>
    <row r="140" s="2" customFormat="1">
      <c r="A140" s="39"/>
      <c r="B140" s="40"/>
      <c r="C140" s="41"/>
      <c r="D140" s="214" t="s">
        <v>135</v>
      </c>
      <c r="E140" s="41"/>
      <c r="F140" s="215" t="s">
        <v>191</v>
      </c>
      <c r="G140" s="41"/>
      <c r="H140" s="41"/>
      <c r="I140" s="216"/>
      <c r="J140" s="41"/>
      <c r="K140" s="41"/>
      <c r="L140" s="45"/>
      <c r="M140" s="217"/>
      <c r="N140" s="21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135</v>
      </c>
      <c r="AU140" s="18" t="s">
        <v>81</v>
      </c>
    </row>
    <row r="141" s="13" customFormat="1">
      <c r="A141" s="13"/>
      <c r="B141" s="219"/>
      <c r="C141" s="220"/>
      <c r="D141" s="221" t="s">
        <v>137</v>
      </c>
      <c r="E141" s="222" t="s">
        <v>19</v>
      </c>
      <c r="F141" s="223" t="s">
        <v>192</v>
      </c>
      <c r="G141" s="220"/>
      <c r="H141" s="222" t="s">
        <v>19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137</v>
      </c>
      <c r="AU141" s="229" t="s">
        <v>81</v>
      </c>
      <c r="AV141" s="13" t="s">
        <v>79</v>
      </c>
      <c r="AW141" s="13" t="s">
        <v>33</v>
      </c>
      <c r="AX141" s="13" t="s">
        <v>71</v>
      </c>
      <c r="AY141" s="229" t="s">
        <v>126</v>
      </c>
    </row>
    <row r="142" s="14" customFormat="1">
      <c r="A142" s="14"/>
      <c r="B142" s="230"/>
      <c r="C142" s="231"/>
      <c r="D142" s="221" t="s">
        <v>137</v>
      </c>
      <c r="E142" s="232" t="s">
        <v>19</v>
      </c>
      <c r="F142" s="233" t="s">
        <v>193</v>
      </c>
      <c r="G142" s="231"/>
      <c r="H142" s="234">
        <v>6.9480000000000004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137</v>
      </c>
      <c r="AU142" s="240" t="s">
        <v>81</v>
      </c>
      <c r="AV142" s="14" t="s">
        <v>81</v>
      </c>
      <c r="AW142" s="14" t="s">
        <v>33</v>
      </c>
      <c r="AX142" s="14" t="s">
        <v>79</v>
      </c>
      <c r="AY142" s="240" t="s">
        <v>126</v>
      </c>
    </row>
    <row r="143" s="2" customFormat="1" ht="21.75" customHeight="1">
      <c r="A143" s="39"/>
      <c r="B143" s="40"/>
      <c r="C143" s="201" t="s">
        <v>194</v>
      </c>
      <c r="D143" s="201" t="s">
        <v>128</v>
      </c>
      <c r="E143" s="202" t="s">
        <v>195</v>
      </c>
      <c r="F143" s="203" t="s">
        <v>196</v>
      </c>
      <c r="G143" s="204" t="s">
        <v>189</v>
      </c>
      <c r="H143" s="205">
        <v>12.800000000000001</v>
      </c>
      <c r="I143" s="206"/>
      <c r="J143" s="207">
        <f>ROUND(I143*H143,2)</f>
        <v>0</v>
      </c>
      <c r="K143" s="203" t="s">
        <v>132</v>
      </c>
      <c r="L143" s="45"/>
      <c r="M143" s="208" t="s">
        <v>19</v>
      </c>
      <c r="N143" s="209" t="s">
        <v>42</v>
      </c>
      <c r="O143" s="85"/>
      <c r="P143" s="210">
        <f>O143*H143</f>
        <v>0</v>
      </c>
      <c r="Q143" s="210">
        <v>0.17818000000000001</v>
      </c>
      <c r="R143" s="210">
        <f>Q143*H143</f>
        <v>2.2807040000000001</v>
      </c>
      <c r="S143" s="210">
        <v>0</v>
      </c>
      <c r="T143" s="21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2" t="s">
        <v>133</v>
      </c>
      <c r="AT143" s="212" t="s">
        <v>128</v>
      </c>
      <c r="AU143" s="212" t="s">
        <v>81</v>
      </c>
      <c r="AY143" s="18" t="s">
        <v>126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8" t="s">
        <v>79</v>
      </c>
      <c r="BK143" s="213">
        <f>ROUND(I143*H143,2)</f>
        <v>0</v>
      </c>
      <c r="BL143" s="18" t="s">
        <v>133</v>
      </c>
      <c r="BM143" s="212" t="s">
        <v>197</v>
      </c>
    </row>
    <row r="144" s="2" customFormat="1">
      <c r="A144" s="39"/>
      <c r="B144" s="40"/>
      <c r="C144" s="41"/>
      <c r="D144" s="214" t="s">
        <v>135</v>
      </c>
      <c r="E144" s="41"/>
      <c r="F144" s="215" t="s">
        <v>198</v>
      </c>
      <c r="G144" s="41"/>
      <c r="H144" s="41"/>
      <c r="I144" s="216"/>
      <c r="J144" s="41"/>
      <c r="K144" s="41"/>
      <c r="L144" s="45"/>
      <c r="M144" s="217"/>
      <c r="N144" s="218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135</v>
      </c>
      <c r="AU144" s="18" t="s">
        <v>81</v>
      </c>
    </row>
    <row r="145" s="14" customFormat="1">
      <c r="A145" s="14"/>
      <c r="B145" s="230"/>
      <c r="C145" s="231"/>
      <c r="D145" s="221" t="s">
        <v>137</v>
      </c>
      <c r="E145" s="232" t="s">
        <v>19</v>
      </c>
      <c r="F145" s="233" t="s">
        <v>199</v>
      </c>
      <c r="G145" s="231"/>
      <c r="H145" s="234">
        <v>3.2000000000000002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137</v>
      </c>
      <c r="AU145" s="240" t="s">
        <v>81</v>
      </c>
      <c r="AV145" s="14" t="s">
        <v>81</v>
      </c>
      <c r="AW145" s="14" t="s">
        <v>33</v>
      </c>
      <c r="AX145" s="14" t="s">
        <v>71</v>
      </c>
      <c r="AY145" s="240" t="s">
        <v>126</v>
      </c>
    </row>
    <row r="146" s="14" customFormat="1">
      <c r="A146" s="14"/>
      <c r="B146" s="230"/>
      <c r="C146" s="231"/>
      <c r="D146" s="221" t="s">
        <v>137</v>
      </c>
      <c r="E146" s="232" t="s">
        <v>19</v>
      </c>
      <c r="F146" s="233" t="s">
        <v>200</v>
      </c>
      <c r="G146" s="231"/>
      <c r="H146" s="234">
        <v>9.5999999999999996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137</v>
      </c>
      <c r="AU146" s="240" t="s">
        <v>81</v>
      </c>
      <c r="AV146" s="14" t="s">
        <v>81</v>
      </c>
      <c r="AW146" s="14" t="s">
        <v>33</v>
      </c>
      <c r="AX146" s="14" t="s">
        <v>71</v>
      </c>
      <c r="AY146" s="240" t="s">
        <v>126</v>
      </c>
    </row>
    <row r="147" s="15" customFormat="1">
      <c r="A147" s="15"/>
      <c r="B147" s="241"/>
      <c r="C147" s="242"/>
      <c r="D147" s="221" t="s">
        <v>137</v>
      </c>
      <c r="E147" s="243" t="s">
        <v>19</v>
      </c>
      <c r="F147" s="244" t="s">
        <v>176</v>
      </c>
      <c r="G147" s="242"/>
      <c r="H147" s="245">
        <v>12.800000000000001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1" t="s">
        <v>137</v>
      </c>
      <c r="AU147" s="251" t="s">
        <v>81</v>
      </c>
      <c r="AV147" s="15" t="s">
        <v>133</v>
      </c>
      <c r="AW147" s="15" t="s">
        <v>33</v>
      </c>
      <c r="AX147" s="15" t="s">
        <v>79</v>
      </c>
      <c r="AY147" s="251" t="s">
        <v>126</v>
      </c>
    </row>
    <row r="148" s="2" customFormat="1" ht="37.8" customHeight="1">
      <c r="A148" s="39"/>
      <c r="B148" s="40"/>
      <c r="C148" s="201" t="s">
        <v>201</v>
      </c>
      <c r="D148" s="201" t="s">
        <v>128</v>
      </c>
      <c r="E148" s="202" t="s">
        <v>202</v>
      </c>
      <c r="F148" s="203" t="s">
        <v>203</v>
      </c>
      <c r="G148" s="204" t="s">
        <v>189</v>
      </c>
      <c r="H148" s="205">
        <v>12.298</v>
      </c>
      <c r="I148" s="206"/>
      <c r="J148" s="207">
        <f>ROUND(I148*H148,2)</f>
        <v>0</v>
      </c>
      <c r="K148" s="203" t="s">
        <v>132</v>
      </c>
      <c r="L148" s="45"/>
      <c r="M148" s="208" t="s">
        <v>19</v>
      </c>
      <c r="N148" s="209" t="s">
        <v>42</v>
      </c>
      <c r="O148" s="85"/>
      <c r="P148" s="210">
        <f>O148*H148</f>
        <v>0</v>
      </c>
      <c r="Q148" s="210">
        <v>0.16039999999999999</v>
      </c>
      <c r="R148" s="210">
        <f>Q148*H148</f>
        <v>1.9725991999999999</v>
      </c>
      <c r="S148" s="210">
        <v>0</v>
      </c>
      <c r="T148" s="21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2" t="s">
        <v>133</v>
      </c>
      <c r="AT148" s="212" t="s">
        <v>128</v>
      </c>
      <c r="AU148" s="212" t="s">
        <v>81</v>
      </c>
      <c r="AY148" s="18" t="s">
        <v>126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8" t="s">
        <v>79</v>
      </c>
      <c r="BK148" s="213">
        <f>ROUND(I148*H148,2)</f>
        <v>0</v>
      </c>
      <c r="BL148" s="18" t="s">
        <v>133</v>
      </c>
      <c r="BM148" s="212" t="s">
        <v>204</v>
      </c>
    </row>
    <row r="149" s="2" customFormat="1">
      <c r="A149" s="39"/>
      <c r="B149" s="40"/>
      <c r="C149" s="41"/>
      <c r="D149" s="214" t="s">
        <v>135</v>
      </c>
      <c r="E149" s="41"/>
      <c r="F149" s="215" t="s">
        <v>205</v>
      </c>
      <c r="G149" s="41"/>
      <c r="H149" s="41"/>
      <c r="I149" s="216"/>
      <c r="J149" s="41"/>
      <c r="K149" s="41"/>
      <c r="L149" s="45"/>
      <c r="M149" s="217"/>
      <c r="N149" s="218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135</v>
      </c>
      <c r="AU149" s="18" t="s">
        <v>81</v>
      </c>
    </row>
    <row r="150" s="13" customFormat="1">
      <c r="A150" s="13"/>
      <c r="B150" s="219"/>
      <c r="C150" s="220"/>
      <c r="D150" s="221" t="s">
        <v>137</v>
      </c>
      <c r="E150" s="222" t="s">
        <v>19</v>
      </c>
      <c r="F150" s="223" t="s">
        <v>206</v>
      </c>
      <c r="G150" s="220"/>
      <c r="H150" s="222" t="s">
        <v>19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137</v>
      </c>
      <c r="AU150" s="229" t="s">
        <v>81</v>
      </c>
      <c r="AV150" s="13" t="s">
        <v>79</v>
      </c>
      <c r="AW150" s="13" t="s">
        <v>33</v>
      </c>
      <c r="AX150" s="13" t="s">
        <v>71</v>
      </c>
      <c r="AY150" s="229" t="s">
        <v>126</v>
      </c>
    </row>
    <row r="151" s="14" customFormat="1">
      <c r="A151" s="14"/>
      <c r="B151" s="230"/>
      <c r="C151" s="231"/>
      <c r="D151" s="221" t="s">
        <v>137</v>
      </c>
      <c r="E151" s="232" t="s">
        <v>19</v>
      </c>
      <c r="F151" s="233" t="s">
        <v>207</v>
      </c>
      <c r="G151" s="231"/>
      <c r="H151" s="234">
        <v>12.298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137</v>
      </c>
      <c r="AU151" s="240" t="s">
        <v>81</v>
      </c>
      <c r="AV151" s="14" t="s">
        <v>81</v>
      </c>
      <c r="AW151" s="14" t="s">
        <v>33</v>
      </c>
      <c r="AX151" s="14" t="s">
        <v>79</v>
      </c>
      <c r="AY151" s="240" t="s">
        <v>126</v>
      </c>
    </row>
    <row r="152" s="2" customFormat="1" ht="24.15" customHeight="1">
      <c r="A152" s="39"/>
      <c r="B152" s="40"/>
      <c r="C152" s="201" t="s">
        <v>208</v>
      </c>
      <c r="D152" s="201" t="s">
        <v>128</v>
      </c>
      <c r="E152" s="202" t="s">
        <v>209</v>
      </c>
      <c r="F152" s="203" t="s">
        <v>210</v>
      </c>
      <c r="G152" s="204" t="s">
        <v>189</v>
      </c>
      <c r="H152" s="205">
        <v>5.04</v>
      </c>
      <c r="I152" s="206"/>
      <c r="J152" s="207">
        <f>ROUND(I152*H152,2)</f>
        <v>0</v>
      </c>
      <c r="K152" s="203" t="s">
        <v>132</v>
      </c>
      <c r="L152" s="45"/>
      <c r="M152" s="208" t="s">
        <v>19</v>
      </c>
      <c r="N152" s="209" t="s">
        <v>42</v>
      </c>
      <c r="O152" s="85"/>
      <c r="P152" s="210">
        <f>O152*H152</f>
        <v>0</v>
      </c>
      <c r="Q152" s="210">
        <v>0.0084100000000000008</v>
      </c>
      <c r="R152" s="210">
        <f>Q152*H152</f>
        <v>0.042386400000000005</v>
      </c>
      <c r="S152" s="210">
        <v>0</v>
      </c>
      <c r="T152" s="21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2" t="s">
        <v>133</v>
      </c>
      <c r="AT152" s="212" t="s">
        <v>128</v>
      </c>
      <c r="AU152" s="212" t="s">
        <v>81</v>
      </c>
      <c r="AY152" s="18" t="s">
        <v>126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8" t="s">
        <v>79</v>
      </c>
      <c r="BK152" s="213">
        <f>ROUND(I152*H152,2)</f>
        <v>0</v>
      </c>
      <c r="BL152" s="18" t="s">
        <v>133</v>
      </c>
      <c r="BM152" s="212" t="s">
        <v>211</v>
      </c>
    </row>
    <row r="153" s="2" customFormat="1">
      <c r="A153" s="39"/>
      <c r="B153" s="40"/>
      <c r="C153" s="41"/>
      <c r="D153" s="214" t="s">
        <v>135</v>
      </c>
      <c r="E153" s="41"/>
      <c r="F153" s="215" t="s">
        <v>212</v>
      </c>
      <c r="G153" s="41"/>
      <c r="H153" s="41"/>
      <c r="I153" s="216"/>
      <c r="J153" s="41"/>
      <c r="K153" s="41"/>
      <c r="L153" s="45"/>
      <c r="M153" s="217"/>
      <c r="N153" s="218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135</v>
      </c>
      <c r="AU153" s="18" t="s">
        <v>81</v>
      </c>
    </row>
    <row r="154" s="13" customFormat="1">
      <c r="A154" s="13"/>
      <c r="B154" s="219"/>
      <c r="C154" s="220"/>
      <c r="D154" s="221" t="s">
        <v>137</v>
      </c>
      <c r="E154" s="222" t="s">
        <v>19</v>
      </c>
      <c r="F154" s="223" t="s">
        <v>172</v>
      </c>
      <c r="G154" s="220"/>
      <c r="H154" s="222" t="s">
        <v>19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137</v>
      </c>
      <c r="AU154" s="229" t="s">
        <v>81</v>
      </c>
      <c r="AV154" s="13" t="s">
        <v>79</v>
      </c>
      <c r="AW154" s="13" t="s">
        <v>33</v>
      </c>
      <c r="AX154" s="13" t="s">
        <v>71</v>
      </c>
      <c r="AY154" s="229" t="s">
        <v>126</v>
      </c>
    </row>
    <row r="155" s="14" customFormat="1">
      <c r="A155" s="14"/>
      <c r="B155" s="230"/>
      <c r="C155" s="231"/>
      <c r="D155" s="221" t="s">
        <v>137</v>
      </c>
      <c r="E155" s="232" t="s">
        <v>19</v>
      </c>
      <c r="F155" s="233" t="s">
        <v>213</v>
      </c>
      <c r="G155" s="231"/>
      <c r="H155" s="234">
        <v>1.26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137</v>
      </c>
      <c r="AU155" s="240" t="s">
        <v>81</v>
      </c>
      <c r="AV155" s="14" t="s">
        <v>81</v>
      </c>
      <c r="AW155" s="14" t="s">
        <v>33</v>
      </c>
      <c r="AX155" s="14" t="s">
        <v>71</v>
      </c>
      <c r="AY155" s="240" t="s">
        <v>126</v>
      </c>
    </row>
    <row r="156" s="13" customFormat="1">
      <c r="A156" s="13"/>
      <c r="B156" s="219"/>
      <c r="C156" s="220"/>
      <c r="D156" s="221" t="s">
        <v>137</v>
      </c>
      <c r="E156" s="222" t="s">
        <v>19</v>
      </c>
      <c r="F156" s="223" t="s">
        <v>174</v>
      </c>
      <c r="G156" s="220"/>
      <c r="H156" s="222" t="s">
        <v>19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9" t="s">
        <v>137</v>
      </c>
      <c r="AU156" s="229" t="s">
        <v>81</v>
      </c>
      <c r="AV156" s="13" t="s">
        <v>79</v>
      </c>
      <c r="AW156" s="13" t="s">
        <v>33</v>
      </c>
      <c r="AX156" s="13" t="s">
        <v>71</v>
      </c>
      <c r="AY156" s="229" t="s">
        <v>126</v>
      </c>
    </row>
    <row r="157" s="14" customFormat="1">
      <c r="A157" s="14"/>
      <c r="B157" s="230"/>
      <c r="C157" s="231"/>
      <c r="D157" s="221" t="s">
        <v>137</v>
      </c>
      <c r="E157" s="232" t="s">
        <v>19</v>
      </c>
      <c r="F157" s="233" t="s">
        <v>214</v>
      </c>
      <c r="G157" s="231"/>
      <c r="H157" s="234">
        <v>3.7799999999999998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137</v>
      </c>
      <c r="AU157" s="240" t="s">
        <v>81</v>
      </c>
      <c r="AV157" s="14" t="s">
        <v>81</v>
      </c>
      <c r="AW157" s="14" t="s">
        <v>33</v>
      </c>
      <c r="AX157" s="14" t="s">
        <v>71</v>
      </c>
      <c r="AY157" s="240" t="s">
        <v>126</v>
      </c>
    </row>
    <row r="158" s="15" customFormat="1">
      <c r="A158" s="15"/>
      <c r="B158" s="241"/>
      <c r="C158" s="242"/>
      <c r="D158" s="221" t="s">
        <v>137</v>
      </c>
      <c r="E158" s="243" t="s">
        <v>19</v>
      </c>
      <c r="F158" s="244" t="s">
        <v>176</v>
      </c>
      <c r="G158" s="242"/>
      <c r="H158" s="245">
        <v>5.04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1" t="s">
        <v>137</v>
      </c>
      <c r="AU158" s="251" t="s">
        <v>81</v>
      </c>
      <c r="AV158" s="15" t="s">
        <v>133</v>
      </c>
      <c r="AW158" s="15" t="s">
        <v>33</v>
      </c>
      <c r="AX158" s="15" t="s">
        <v>79</v>
      </c>
      <c r="AY158" s="251" t="s">
        <v>126</v>
      </c>
    </row>
    <row r="159" s="2" customFormat="1" ht="21.75" customHeight="1">
      <c r="A159" s="39"/>
      <c r="B159" s="40"/>
      <c r="C159" s="201" t="s">
        <v>215</v>
      </c>
      <c r="D159" s="201" t="s">
        <v>128</v>
      </c>
      <c r="E159" s="202" t="s">
        <v>216</v>
      </c>
      <c r="F159" s="203" t="s">
        <v>217</v>
      </c>
      <c r="G159" s="204" t="s">
        <v>189</v>
      </c>
      <c r="H159" s="205">
        <v>4.968</v>
      </c>
      <c r="I159" s="206"/>
      <c r="J159" s="207">
        <f>ROUND(I159*H159,2)</f>
        <v>0</v>
      </c>
      <c r="K159" s="203" t="s">
        <v>132</v>
      </c>
      <c r="L159" s="45"/>
      <c r="M159" s="208" t="s">
        <v>19</v>
      </c>
      <c r="N159" s="209" t="s">
        <v>42</v>
      </c>
      <c r="O159" s="85"/>
      <c r="P159" s="210">
        <f>O159*H159</f>
        <v>0</v>
      </c>
      <c r="Q159" s="210">
        <v>0.26723000000000002</v>
      </c>
      <c r="R159" s="210">
        <f>Q159*H159</f>
        <v>1.3275986400000002</v>
      </c>
      <c r="S159" s="210">
        <v>0</v>
      </c>
      <c r="T159" s="21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2" t="s">
        <v>133</v>
      </c>
      <c r="AT159" s="212" t="s">
        <v>128</v>
      </c>
      <c r="AU159" s="212" t="s">
        <v>81</v>
      </c>
      <c r="AY159" s="18" t="s">
        <v>126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8" t="s">
        <v>79</v>
      </c>
      <c r="BK159" s="213">
        <f>ROUND(I159*H159,2)</f>
        <v>0</v>
      </c>
      <c r="BL159" s="18" t="s">
        <v>133</v>
      </c>
      <c r="BM159" s="212" t="s">
        <v>218</v>
      </c>
    </row>
    <row r="160" s="2" customFormat="1">
      <c r="A160" s="39"/>
      <c r="B160" s="40"/>
      <c r="C160" s="41"/>
      <c r="D160" s="214" t="s">
        <v>135</v>
      </c>
      <c r="E160" s="41"/>
      <c r="F160" s="215" t="s">
        <v>219</v>
      </c>
      <c r="G160" s="41"/>
      <c r="H160" s="41"/>
      <c r="I160" s="216"/>
      <c r="J160" s="41"/>
      <c r="K160" s="41"/>
      <c r="L160" s="45"/>
      <c r="M160" s="217"/>
      <c r="N160" s="21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135</v>
      </c>
      <c r="AU160" s="18" t="s">
        <v>81</v>
      </c>
    </row>
    <row r="161" s="13" customFormat="1">
      <c r="A161" s="13"/>
      <c r="B161" s="219"/>
      <c r="C161" s="220"/>
      <c r="D161" s="221" t="s">
        <v>137</v>
      </c>
      <c r="E161" s="222" t="s">
        <v>19</v>
      </c>
      <c r="F161" s="223" t="s">
        <v>220</v>
      </c>
      <c r="G161" s="220"/>
      <c r="H161" s="222" t="s">
        <v>19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9" t="s">
        <v>137</v>
      </c>
      <c r="AU161" s="229" t="s">
        <v>81</v>
      </c>
      <c r="AV161" s="13" t="s">
        <v>79</v>
      </c>
      <c r="AW161" s="13" t="s">
        <v>33</v>
      </c>
      <c r="AX161" s="13" t="s">
        <v>71</v>
      </c>
      <c r="AY161" s="229" t="s">
        <v>126</v>
      </c>
    </row>
    <row r="162" s="14" customFormat="1">
      <c r="A162" s="14"/>
      <c r="B162" s="230"/>
      <c r="C162" s="231"/>
      <c r="D162" s="221" t="s">
        <v>137</v>
      </c>
      <c r="E162" s="232" t="s">
        <v>19</v>
      </c>
      <c r="F162" s="233" t="s">
        <v>221</v>
      </c>
      <c r="G162" s="231"/>
      <c r="H162" s="234">
        <v>1.242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137</v>
      </c>
      <c r="AU162" s="240" t="s">
        <v>81</v>
      </c>
      <c r="AV162" s="14" t="s">
        <v>81</v>
      </c>
      <c r="AW162" s="14" t="s">
        <v>33</v>
      </c>
      <c r="AX162" s="14" t="s">
        <v>71</v>
      </c>
      <c r="AY162" s="240" t="s">
        <v>126</v>
      </c>
    </row>
    <row r="163" s="13" customFormat="1">
      <c r="A163" s="13"/>
      <c r="B163" s="219"/>
      <c r="C163" s="220"/>
      <c r="D163" s="221" t="s">
        <v>137</v>
      </c>
      <c r="E163" s="222" t="s">
        <v>19</v>
      </c>
      <c r="F163" s="223" t="s">
        <v>222</v>
      </c>
      <c r="G163" s="220"/>
      <c r="H163" s="222" t="s">
        <v>19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137</v>
      </c>
      <c r="AU163" s="229" t="s">
        <v>81</v>
      </c>
      <c r="AV163" s="13" t="s">
        <v>79</v>
      </c>
      <c r="AW163" s="13" t="s">
        <v>33</v>
      </c>
      <c r="AX163" s="13" t="s">
        <v>71</v>
      </c>
      <c r="AY163" s="229" t="s">
        <v>126</v>
      </c>
    </row>
    <row r="164" s="14" customFormat="1">
      <c r="A164" s="14"/>
      <c r="B164" s="230"/>
      <c r="C164" s="231"/>
      <c r="D164" s="221" t="s">
        <v>137</v>
      </c>
      <c r="E164" s="232" t="s">
        <v>19</v>
      </c>
      <c r="F164" s="233" t="s">
        <v>223</v>
      </c>
      <c r="G164" s="231"/>
      <c r="H164" s="234">
        <v>3.726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137</v>
      </c>
      <c r="AU164" s="240" t="s">
        <v>81</v>
      </c>
      <c r="AV164" s="14" t="s">
        <v>81</v>
      </c>
      <c r="AW164" s="14" t="s">
        <v>33</v>
      </c>
      <c r="AX164" s="14" t="s">
        <v>71</v>
      </c>
      <c r="AY164" s="240" t="s">
        <v>126</v>
      </c>
    </row>
    <row r="165" s="15" customFormat="1">
      <c r="A165" s="15"/>
      <c r="B165" s="241"/>
      <c r="C165" s="242"/>
      <c r="D165" s="221" t="s">
        <v>137</v>
      </c>
      <c r="E165" s="243" t="s">
        <v>19</v>
      </c>
      <c r="F165" s="244" t="s">
        <v>176</v>
      </c>
      <c r="G165" s="242"/>
      <c r="H165" s="245">
        <v>4.968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1" t="s">
        <v>137</v>
      </c>
      <c r="AU165" s="251" t="s">
        <v>81</v>
      </c>
      <c r="AV165" s="15" t="s">
        <v>133</v>
      </c>
      <c r="AW165" s="15" t="s">
        <v>33</v>
      </c>
      <c r="AX165" s="15" t="s">
        <v>79</v>
      </c>
      <c r="AY165" s="251" t="s">
        <v>126</v>
      </c>
    </row>
    <row r="166" s="12" customFormat="1" ht="22.8" customHeight="1">
      <c r="A166" s="12"/>
      <c r="B166" s="185"/>
      <c r="C166" s="186"/>
      <c r="D166" s="187" t="s">
        <v>70</v>
      </c>
      <c r="E166" s="199" t="s">
        <v>133</v>
      </c>
      <c r="F166" s="199" t="s">
        <v>224</v>
      </c>
      <c r="G166" s="186"/>
      <c r="H166" s="186"/>
      <c r="I166" s="189"/>
      <c r="J166" s="200">
        <f>BK166</f>
        <v>0</v>
      </c>
      <c r="K166" s="186"/>
      <c r="L166" s="191"/>
      <c r="M166" s="192"/>
      <c r="N166" s="193"/>
      <c r="O166" s="193"/>
      <c r="P166" s="194">
        <f>SUM(P167:P173)</f>
        <v>0</v>
      </c>
      <c r="Q166" s="193"/>
      <c r="R166" s="194">
        <f>SUM(R167:R173)</f>
        <v>0.54672000000000009</v>
      </c>
      <c r="S166" s="193"/>
      <c r="T166" s="195">
        <f>SUM(T167:T173)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6" t="s">
        <v>79</v>
      </c>
      <c r="AT166" s="197" t="s">
        <v>70</v>
      </c>
      <c r="AU166" s="197" t="s">
        <v>79</v>
      </c>
      <c r="AY166" s="196" t="s">
        <v>126</v>
      </c>
      <c r="BK166" s="198">
        <f>SUM(BK167:BK173)</f>
        <v>0</v>
      </c>
    </row>
    <row r="167" s="2" customFormat="1" ht="24.15" customHeight="1">
      <c r="A167" s="39"/>
      <c r="B167" s="40"/>
      <c r="C167" s="201" t="s">
        <v>225</v>
      </c>
      <c r="D167" s="201" t="s">
        <v>128</v>
      </c>
      <c r="E167" s="202" t="s">
        <v>226</v>
      </c>
      <c r="F167" s="203" t="s">
        <v>227</v>
      </c>
      <c r="G167" s="204" t="s">
        <v>228</v>
      </c>
      <c r="H167" s="205">
        <v>24</v>
      </c>
      <c r="I167" s="206"/>
      <c r="J167" s="207">
        <f>ROUND(I167*H167,2)</f>
        <v>0</v>
      </c>
      <c r="K167" s="203" t="s">
        <v>132</v>
      </c>
      <c r="L167" s="45"/>
      <c r="M167" s="208" t="s">
        <v>19</v>
      </c>
      <c r="N167" s="209" t="s">
        <v>42</v>
      </c>
      <c r="O167" s="85"/>
      <c r="P167" s="210">
        <f>O167*H167</f>
        <v>0</v>
      </c>
      <c r="Q167" s="210">
        <v>0.022780000000000002</v>
      </c>
      <c r="R167" s="210">
        <f>Q167*H167</f>
        <v>0.54672000000000009</v>
      </c>
      <c r="S167" s="210">
        <v>0</v>
      </c>
      <c r="T167" s="21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2" t="s">
        <v>133</v>
      </c>
      <c r="AT167" s="212" t="s">
        <v>128</v>
      </c>
      <c r="AU167" s="212" t="s">
        <v>81</v>
      </c>
      <c r="AY167" s="18" t="s">
        <v>126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8" t="s">
        <v>79</v>
      </c>
      <c r="BK167" s="213">
        <f>ROUND(I167*H167,2)</f>
        <v>0</v>
      </c>
      <c r="BL167" s="18" t="s">
        <v>133</v>
      </c>
      <c r="BM167" s="212" t="s">
        <v>229</v>
      </c>
    </row>
    <row r="168" s="2" customFormat="1">
      <c r="A168" s="39"/>
      <c r="B168" s="40"/>
      <c r="C168" s="41"/>
      <c r="D168" s="214" t="s">
        <v>135</v>
      </c>
      <c r="E168" s="41"/>
      <c r="F168" s="215" t="s">
        <v>230</v>
      </c>
      <c r="G168" s="41"/>
      <c r="H168" s="41"/>
      <c r="I168" s="216"/>
      <c r="J168" s="41"/>
      <c r="K168" s="41"/>
      <c r="L168" s="45"/>
      <c r="M168" s="217"/>
      <c r="N168" s="21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135</v>
      </c>
      <c r="AU168" s="18" t="s">
        <v>81</v>
      </c>
    </row>
    <row r="169" s="14" customFormat="1">
      <c r="A169" s="14"/>
      <c r="B169" s="230"/>
      <c r="C169" s="231"/>
      <c r="D169" s="221" t="s">
        <v>137</v>
      </c>
      <c r="E169" s="232" t="s">
        <v>19</v>
      </c>
      <c r="F169" s="233" t="s">
        <v>231</v>
      </c>
      <c r="G169" s="231"/>
      <c r="H169" s="234">
        <v>6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0" t="s">
        <v>137</v>
      </c>
      <c r="AU169" s="240" t="s">
        <v>81</v>
      </c>
      <c r="AV169" s="14" t="s">
        <v>81</v>
      </c>
      <c r="AW169" s="14" t="s">
        <v>33</v>
      </c>
      <c r="AX169" s="14" t="s">
        <v>71</v>
      </c>
      <c r="AY169" s="240" t="s">
        <v>126</v>
      </c>
    </row>
    <row r="170" s="14" customFormat="1">
      <c r="A170" s="14"/>
      <c r="B170" s="230"/>
      <c r="C170" s="231"/>
      <c r="D170" s="221" t="s">
        <v>137</v>
      </c>
      <c r="E170" s="232" t="s">
        <v>19</v>
      </c>
      <c r="F170" s="233" t="s">
        <v>232</v>
      </c>
      <c r="G170" s="231"/>
      <c r="H170" s="234">
        <v>6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137</v>
      </c>
      <c r="AU170" s="240" t="s">
        <v>81</v>
      </c>
      <c r="AV170" s="14" t="s">
        <v>81</v>
      </c>
      <c r="AW170" s="14" t="s">
        <v>33</v>
      </c>
      <c r="AX170" s="14" t="s">
        <v>71</v>
      </c>
      <c r="AY170" s="240" t="s">
        <v>126</v>
      </c>
    </row>
    <row r="171" s="14" customFormat="1">
      <c r="A171" s="14"/>
      <c r="B171" s="230"/>
      <c r="C171" s="231"/>
      <c r="D171" s="221" t="s">
        <v>137</v>
      </c>
      <c r="E171" s="232" t="s">
        <v>19</v>
      </c>
      <c r="F171" s="233" t="s">
        <v>233</v>
      </c>
      <c r="G171" s="231"/>
      <c r="H171" s="234">
        <v>6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137</v>
      </c>
      <c r="AU171" s="240" t="s">
        <v>81</v>
      </c>
      <c r="AV171" s="14" t="s">
        <v>81</v>
      </c>
      <c r="AW171" s="14" t="s">
        <v>33</v>
      </c>
      <c r="AX171" s="14" t="s">
        <v>71</v>
      </c>
      <c r="AY171" s="240" t="s">
        <v>126</v>
      </c>
    </row>
    <row r="172" s="14" customFormat="1">
      <c r="A172" s="14"/>
      <c r="B172" s="230"/>
      <c r="C172" s="231"/>
      <c r="D172" s="221" t="s">
        <v>137</v>
      </c>
      <c r="E172" s="232" t="s">
        <v>19</v>
      </c>
      <c r="F172" s="233" t="s">
        <v>234</v>
      </c>
      <c r="G172" s="231"/>
      <c r="H172" s="234">
        <v>6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137</v>
      </c>
      <c r="AU172" s="240" t="s">
        <v>81</v>
      </c>
      <c r="AV172" s="14" t="s">
        <v>81</v>
      </c>
      <c r="AW172" s="14" t="s">
        <v>33</v>
      </c>
      <c r="AX172" s="14" t="s">
        <v>71</v>
      </c>
      <c r="AY172" s="240" t="s">
        <v>126</v>
      </c>
    </row>
    <row r="173" s="15" customFormat="1">
      <c r="A173" s="15"/>
      <c r="B173" s="241"/>
      <c r="C173" s="242"/>
      <c r="D173" s="221" t="s">
        <v>137</v>
      </c>
      <c r="E173" s="243" t="s">
        <v>19</v>
      </c>
      <c r="F173" s="244" t="s">
        <v>176</v>
      </c>
      <c r="G173" s="242"/>
      <c r="H173" s="245">
        <v>24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1" t="s">
        <v>137</v>
      </c>
      <c r="AU173" s="251" t="s">
        <v>81</v>
      </c>
      <c r="AV173" s="15" t="s">
        <v>133</v>
      </c>
      <c r="AW173" s="15" t="s">
        <v>33</v>
      </c>
      <c r="AX173" s="15" t="s">
        <v>79</v>
      </c>
      <c r="AY173" s="251" t="s">
        <v>126</v>
      </c>
    </row>
    <row r="174" s="12" customFormat="1" ht="22.8" customHeight="1">
      <c r="A174" s="12"/>
      <c r="B174" s="185"/>
      <c r="C174" s="186"/>
      <c r="D174" s="187" t="s">
        <v>70</v>
      </c>
      <c r="E174" s="199" t="s">
        <v>161</v>
      </c>
      <c r="F174" s="199" t="s">
        <v>235</v>
      </c>
      <c r="G174" s="186"/>
      <c r="H174" s="186"/>
      <c r="I174" s="189"/>
      <c r="J174" s="200">
        <f>BK174</f>
        <v>0</v>
      </c>
      <c r="K174" s="186"/>
      <c r="L174" s="191"/>
      <c r="M174" s="192"/>
      <c r="N174" s="193"/>
      <c r="O174" s="193"/>
      <c r="P174" s="194">
        <f>SUM(P175:P196)</f>
        <v>0</v>
      </c>
      <c r="Q174" s="193"/>
      <c r="R174" s="194">
        <f>SUM(R175:R196)</f>
        <v>6.1540710099999991</v>
      </c>
      <c r="S174" s="193"/>
      <c r="T174" s="195">
        <f>SUM(T175:T196)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6" t="s">
        <v>79</v>
      </c>
      <c r="AT174" s="197" t="s">
        <v>70</v>
      </c>
      <c r="AU174" s="197" t="s">
        <v>79</v>
      </c>
      <c r="AY174" s="196" t="s">
        <v>126</v>
      </c>
      <c r="BK174" s="198">
        <f>SUM(BK175:BK196)</f>
        <v>0</v>
      </c>
    </row>
    <row r="175" s="2" customFormat="1" ht="16.5" customHeight="1">
      <c r="A175" s="39"/>
      <c r="B175" s="40"/>
      <c r="C175" s="201" t="s">
        <v>8</v>
      </c>
      <c r="D175" s="201" t="s">
        <v>128</v>
      </c>
      <c r="E175" s="202" t="s">
        <v>236</v>
      </c>
      <c r="F175" s="203" t="s">
        <v>237</v>
      </c>
      <c r="G175" s="204" t="s">
        <v>189</v>
      </c>
      <c r="H175" s="205">
        <v>13.055999999999999</v>
      </c>
      <c r="I175" s="206"/>
      <c r="J175" s="207">
        <f>ROUND(I175*H175,2)</f>
        <v>0</v>
      </c>
      <c r="K175" s="203" t="s">
        <v>132</v>
      </c>
      <c r="L175" s="45"/>
      <c r="M175" s="208" t="s">
        <v>19</v>
      </c>
      <c r="N175" s="209" t="s">
        <v>42</v>
      </c>
      <c r="O175" s="85"/>
      <c r="P175" s="210">
        <f>O175*H175</f>
        <v>0</v>
      </c>
      <c r="Q175" s="210">
        <v>0.033579999999999999</v>
      </c>
      <c r="R175" s="210">
        <f>Q175*H175</f>
        <v>0.43842047999999995</v>
      </c>
      <c r="S175" s="210">
        <v>0</v>
      </c>
      <c r="T175" s="21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2" t="s">
        <v>133</v>
      </c>
      <c r="AT175" s="212" t="s">
        <v>128</v>
      </c>
      <c r="AU175" s="212" t="s">
        <v>81</v>
      </c>
      <c r="AY175" s="18" t="s">
        <v>126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8" t="s">
        <v>79</v>
      </c>
      <c r="BK175" s="213">
        <f>ROUND(I175*H175,2)</f>
        <v>0</v>
      </c>
      <c r="BL175" s="18" t="s">
        <v>133</v>
      </c>
      <c r="BM175" s="212" t="s">
        <v>238</v>
      </c>
    </row>
    <row r="176" s="2" customFormat="1">
      <c r="A176" s="39"/>
      <c r="B176" s="40"/>
      <c r="C176" s="41"/>
      <c r="D176" s="214" t="s">
        <v>135</v>
      </c>
      <c r="E176" s="41"/>
      <c r="F176" s="215" t="s">
        <v>239</v>
      </c>
      <c r="G176" s="41"/>
      <c r="H176" s="41"/>
      <c r="I176" s="216"/>
      <c r="J176" s="41"/>
      <c r="K176" s="41"/>
      <c r="L176" s="45"/>
      <c r="M176" s="217"/>
      <c r="N176" s="218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135</v>
      </c>
      <c r="AU176" s="18" t="s">
        <v>81</v>
      </c>
    </row>
    <row r="177" s="13" customFormat="1">
      <c r="A177" s="13"/>
      <c r="B177" s="219"/>
      <c r="C177" s="220"/>
      <c r="D177" s="221" t="s">
        <v>137</v>
      </c>
      <c r="E177" s="222" t="s">
        <v>19</v>
      </c>
      <c r="F177" s="223" t="s">
        <v>172</v>
      </c>
      <c r="G177" s="220"/>
      <c r="H177" s="222" t="s">
        <v>19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137</v>
      </c>
      <c r="AU177" s="229" t="s">
        <v>81</v>
      </c>
      <c r="AV177" s="13" t="s">
        <v>79</v>
      </c>
      <c r="AW177" s="13" t="s">
        <v>33</v>
      </c>
      <c r="AX177" s="13" t="s">
        <v>71</v>
      </c>
      <c r="AY177" s="229" t="s">
        <v>126</v>
      </c>
    </row>
    <row r="178" s="14" customFormat="1">
      <c r="A178" s="14"/>
      <c r="B178" s="230"/>
      <c r="C178" s="231"/>
      <c r="D178" s="221" t="s">
        <v>137</v>
      </c>
      <c r="E178" s="232" t="s">
        <v>19</v>
      </c>
      <c r="F178" s="233" t="s">
        <v>240</v>
      </c>
      <c r="G178" s="231"/>
      <c r="H178" s="234">
        <v>3.2639999999999998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137</v>
      </c>
      <c r="AU178" s="240" t="s">
        <v>81</v>
      </c>
      <c r="AV178" s="14" t="s">
        <v>81</v>
      </c>
      <c r="AW178" s="14" t="s">
        <v>33</v>
      </c>
      <c r="AX178" s="14" t="s">
        <v>71</v>
      </c>
      <c r="AY178" s="240" t="s">
        <v>126</v>
      </c>
    </row>
    <row r="179" s="13" customFormat="1">
      <c r="A179" s="13"/>
      <c r="B179" s="219"/>
      <c r="C179" s="220"/>
      <c r="D179" s="221" t="s">
        <v>137</v>
      </c>
      <c r="E179" s="222" t="s">
        <v>19</v>
      </c>
      <c r="F179" s="223" t="s">
        <v>174</v>
      </c>
      <c r="G179" s="220"/>
      <c r="H179" s="222" t="s">
        <v>19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137</v>
      </c>
      <c r="AU179" s="229" t="s">
        <v>81</v>
      </c>
      <c r="AV179" s="13" t="s">
        <v>79</v>
      </c>
      <c r="AW179" s="13" t="s">
        <v>33</v>
      </c>
      <c r="AX179" s="13" t="s">
        <v>71</v>
      </c>
      <c r="AY179" s="229" t="s">
        <v>126</v>
      </c>
    </row>
    <row r="180" s="14" customFormat="1">
      <c r="A180" s="14"/>
      <c r="B180" s="230"/>
      <c r="C180" s="231"/>
      <c r="D180" s="221" t="s">
        <v>137</v>
      </c>
      <c r="E180" s="232" t="s">
        <v>19</v>
      </c>
      <c r="F180" s="233" t="s">
        <v>241</v>
      </c>
      <c r="G180" s="231"/>
      <c r="H180" s="234">
        <v>9.7919999999999998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137</v>
      </c>
      <c r="AU180" s="240" t="s">
        <v>81</v>
      </c>
      <c r="AV180" s="14" t="s">
        <v>81</v>
      </c>
      <c r="AW180" s="14" t="s">
        <v>33</v>
      </c>
      <c r="AX180" s="14" t="s">
        <v>71</v>
      </c>
      <c r="AY180" s="240" t="s">
        <v>126</v>
      </c>
    </row>
    <row r="181" s="15" customFormat="1">
      <c r="A181" s="15"/>
      <c r="B181" s="241"/>
      <c r="C181" s="242"/>
      <c r="D181" s="221" t="s">
        <v>137</v>
      </c>
      <c r="E181" s="243" t="s">
        <v>19</v>
      </c>
      <c r="F181" s="244" t="s">
        <v>176</v>
      </c>
      <c r="G181" s="242"/>
      <c r="H181" s="245">
        <v>13.055999999999999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1" t="s">
        <v>137</v>
      </c>
      <c r="AU181" s="251" t="s">
        <v>81</v>
      </c>
      <c r="AV181" s="15" t="s">
        <v>133</v>
      </c>
      <c r="AW181" s="15" t="s">
        <v>33</v>
      </c>
      <c r="AX181" s="15" t="s">
        <v>79</v>
      </c>
      <c r="AY181" s="251" t="s">
        <v>126</v>
      </c>
    </row>
    <row r="182" s="2" customFormat="1" ht="24.15" customHeight="1">
      <c r="A182" s="39"/>
      <c r="B182" s="40"/>
      <c r="C182" s="201" t="s">
        <v>242</v>
      </c>
      <c r="D182" s="201" t="s">
        <v>128</v>
      </c>
      <c r="E182" s="202" t="s">
        <v>243</v>
      </c>
      <c r="F182" s="203" t="s">
        <v>244</v>
      </c>
      <c r="G182" s="204" t="s">
        <v>189</v>
      </c>
      <c r="H182" s="205">
        <v>8.4359999999999999</v>
      </c>
      <c r="I182" s="206"/>
      <c r="J182" s="207">
        <f>ROUND(I182*H182,2)</f>
        <v>0</v>
      </c>
      <c r="K182" s="203" t="s">
        <v>132</v>
      </c>
      <c r="L182" s="45"/>
      <c r="M182" s="208" t="s">
        <v>19</v>
      </c>
      <c r="N182" s="209" t="s">
        <v>42</v>
      </c>
      <c r="O182" s="85"/>
      <c r="P182" s="210">
        <f>O182*H182</f>
        <v>0</v>
      </c>
      <c r="Q182" s="210">
        <v>0.028400000000000002</v>
      </c>
      <c r="R182" s="210">
        <f>Q182*H182</f>
        <v>0.2395824</v>
      </c>
      <c r="S182" s="210">
        <v>0</v>
      </c>
      <c r="T182" s="21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2" t="s">
        <v>133</v>
      </c>
      <c r="AT182" s="212" t="s">
        <v>128</v>
      </c>
      <c r="AU182" s="212" t="s">
        <v>81</v>
      </c>
      <c r="AY182" s="18" t="s">
        <v>126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8" t="s">
        <v>79</v>
      </c>
      <c r="BK182" s="213">
        <f>ROUND(I182*H182,2)</f>
        <v>0</v>
      </c>
      <c r="BL182" s="18" t="s">
        <v>133</v>
      </c>
      <c r="BM182" s="212" t="s">
        <v>245</v>
      </c>
    </row>
    <row r="183" s="2" customFormat="1">
      <c r="A183" s="39"/>
      <c r="B183" s="40"/>
      <c r="C183" s="41"/>
      <c r="D183" s="214" t="s">
        <v>135</v>
      </c>
      <c r="E183" s="41"/>
      <c r="F183" s="215" t="s">
        <v>246</v>
      </c>
      <c r="G183" s="41"/>
      <c r="H183" s="41"/>
      <c r="I183" s="216"/>
      <c r="J183" s="41"/>
      <c r="K183" s="41"/>
      <c r="L183" s="45"/>
      <c r="M183" s="217"/>
      <c r="N183" s="218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135</v>
      </c>
      <c r="AU183" s="18" t="s">
        <v>81</v>
      </c>
    </row>
    <row r="184" s="13" customFormat="1">
      <c r="A184" s="13"/>
      <c r="B184" s="219"/>
      <c r="C184" s="220"/>
      <c r="D184" s="221" t="s">
        <v>137</v>
      </c>
      <c r="E184" s="222" t="s">
        <v>19</v>
      </c>
      <c r="F184" s="223" t="s">
        <v>172</v>
      </c>
      <c r="G184" s="220"/>
      <c r="H184" s="222" t="s">
        <v>19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9" t="s">
        <v>137</v>
      </c>
      <c r="AU184" s="229" t="s">
        <v>81</v>
      </c>
      <c r="AV184" s="13" t="s">
        <v>79</v>
      </c>
      <c r="AW184" s="13" t="s">
        <v>33</v>
      </c>
      <c r="AX184" s="13" t="s">
        <v>71</v>
      </c>
      <c r="AY184" s="229" t="s">
        <v>126</v>
      </c>
    </row>
    <row r="185" s="14" customFormat="1">
      <c r="A185" s="14"/>
      <c r="B185" s="230"/>
      <c r="C185" s="231"/>
      <c r="D185" s="221" t="s">
        <v>137</v>
      </c>
      <c r="E185" s="232" t="s">
        <v>19</v>
      </c>
      <c r="F185" s="233" t="s">
        <v>247</v>
      </c>
      <c r="G185" s="231"/>
      <c r="H185" s="234">
        <v>2.109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0" t="s">
        <v>137</v>
      </c>
      <c r="AU185" s="240" t="s">
        <v>81</v>
      </c>
      <c r="AV185" s="14" t="s">
        <v>81</v>
      </c>
      <c r="AW185" s="14" t="s">
        <v>33</v>
      </c>
      <c r="AX185" s="14" t="s">
        <v>71</v>
      </c>
      <c r="AY185" s="240" t="s">
        <v>126</v>
      </c>
    </row>
    <row r="186" s="13" customFormat="1">
      <c r="A186" s="13"/>
      <c r="B186" s="219"/>
      <c r="C186" s="220"/>
      <c r="D186" s="221" t="s">
        <v>137</v>
      </c>
      <c r="E186" s="222" t="s">
        <v>19</v>
      </c>
      <c r="F186" s="223" t="s">
        <v>174</v>
      </c>
      <c r="G186" s="220"/>
      <c r="H186" s="222" t="s">
        <v>19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9" t="s">
        <v>137</v>
      </c>
      <c r="AU186" s="229" t="s">
        <v>81</v>
      </c>
      <c r="AV186" s="13" t="s">
        <v>79</v>
      </c>
      <c r="AW186" s="13" t="s">
        <v>33</v>
      </c>
      <c r="AX186" s="13" t="s">
        <v>71</v>
      </c>
      <c r="AY186" s="229" t="s">
        <v>126</v>
      </c>
    </row>
    <row r="187" s="14" customFormat="1">
      <c r="A187" s="14"/>
      <c r="B187" s="230"/>
      <c r="C187" s="231"/>
      <c r="D187" s="221" t="s">
        <v>137</v>
      </c>
      <c r="E187" s="232" t="s">
        <v>19</v>
      </c>
      <c r="F187" s="233" t="s">
        <v>248</v>
      </c>
      <c r="G187" s="231"/>
      <c r="H187" s="234">
        <v>6.327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137</v>
      </c>
      <c r="AU187" s="240" t="s">
        <v>81</v>
      </c>
      <c r="AV187" s="14" t="s">
        <v>81</v>
      </c>
      <c r="AW187" s="14" t="s">
        <v>33</v>
      </c>
      <c r="AX187" s="14" t="s">
        <v>71</v>
      </c>
      <c r="AY187" s="240" t="s">
        <v>126</v>
      </c>
    </row>
    <row r="188" s="15" customFormat="1">
      <c r="A188" s="15"/>
      <c r="B188" s="241"/>
      <c r="C188" s="242"/>
      <c r="D188" s="221" t="s">
        <v>137</v>
      </c>
      <c r="E188" s="243" t="s">
        <v>19</v>
      </c>
      <c r="F188" s="244" t="s">
        <v>176</v>
      </c>
      <c r="G188" s="242"/>
      <c r="H188" s="245">
        <v>8.4359999999999999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1" t="s">
        <v>137</v>
      </c>
      <c r="AU188" s="251" t="s">
        <v>81</v>
      </c>
      <c r="AV188" s="15" t="s">
        <v>133</v>
      </c>
      <c r="AW188" s="15" t="s">
        <v>33</v>
      </c>
      <c r="AX188" s="15" t="s">
        <v>79</v>
      </c>
      <c r="AY188" s="251" t="s">
        <v>126</v>
      </c>
    </row>
    <row r="189" s="2" customFormat="1" ht="21.75" customHeight="1">
      <c r="A189" s="39"/>
      <c r="B189" s="40"/>
      <c r="C189" s="201" t="s">
        <v>249</v>
      </c>
      <c r="D189" s="201" t="s">
        <v>128</v>
      </c>
      <c r="E189" s="202" t="s">
        <v>250</v>
      </c>
      <c r="F189" s="203" t="s">
        <v>251</v>
      </c>
      <c r="G189" s="204" t="s">
        <v>131</v>
      </c>
      <c r="H189" s="205">
        <v>0.75</v>
      </c>
      <c r="I189" s="206"/>
      <c r="J189" s="207">
        <f>ROUND(I189*H189,2)</f>
        <v>0</v>
      </c>
      <c r="K189" s="203" t="s">
        <v>132</v>
      </c>
      <c r="L189" s="45"/>
      <c r="M189" s="208" t="s">
        <v>19</v>
      </c>
      <c r="N189" s="209" t="s">
        <v>42</v>
      </c>
      <c r="O189" s="85"/>
      <c r="P189" s="210">
        <f>O189*H189</f>
        <v>0</v>
      </c>
      <c r="Q189" s="210">
        <v>2.3010199999999998</v>
      </c>
      <c r="R189" s="210">
        <f>Q189*H189</f>
        <v>1.725765</v>
      </c>
      <c r="S189" s="210">
        <v>0</v>
      </c>
      <c r="T189" s="21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2" t="s">
        <v>133</v>
      </c>
      <c r="AT189" s="212" t="s">
        <v>128</v>
      </c>
      <c r="AU189" s="212" t="s">
        <v>81</v>
      </c>
      <c r="AY189" s="18" t="s">
        <v>126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8" t="s">
        <v>79</v>
      </c>
      <c r="BK189" s="213">
        <f>ROUND(I189*H189,2)</f>
        <v>0</v>
      </c>
      <c r="BL189" s="18" t="s">
        <v>133</v>
      </c>
      <c r="BM189" s="212" t="s">
        <v>252</v>
      </c>
    </row>
    <row r="190" s="2" customFormat="1">
      <c r="A190" s="39"/>
      <c r="B190" s="40"/>
      <c r="C190" s="41"/>
      <c r="D190" s="214" t="s">
        <v>135</v>
      </c>
      <c r="E190" s="41"/>
      <c r="F190" s="215" t="s">
        <v>253</v>
      </c>
      <c r="G190" s="41"/>
      <c r="H190" s="41"/>
      <c r="I190" s="216"/>
      <c r="J190" s="41"/>
      <c r="K190" s="41"/>
      <c r="L190" s="45"/>
      <c r="M190" s="217"/>
      <c r="N190" s="218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135</v>
      </c>
      <c r="AU190" s="18" t="s">
        <v>81</v>
      </c>
    </row>
    <row r="191" s="13" customFormat="1">
      <c r="A191" s="13"/>
      <c r="B191" s="219"/>
      <c r="C191" s="220"/>
      <c r="D191" s="221" t="s">
        <v>137</v>
      </c>
      <c r="E191" s="222" t="s">
        <v>19</v>
      </c>
      <c r="F191" s="223" t="s">
        <v>254</v>
      </c>
      <c r="G191" s="220"/>
      <c r="H191" s="222" t="s">
        <v>19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137</v>
      </c>
      <c r="AU191" s="229" t="s">
        <v>81</v>
      </c>
      <c r="AV191" s="13" t="s">
        <v>79</v>
      </c>
      <c r="AW191" s="13" t="s">
        <v>33</v>
      </c>
      <c r="AX191" s="13" t="s">
        <v>71</v>
      </c>
      <c r="AY191" s="229" t="s">
        <v>126</v>
      </c>
    </row>
    <row r="192" s="14" customFormat="1">
      <c r="A192" s="14"/>
      <c r="B192" s="230"/>
      <c r="C192" s="231"/>
      <c r="D192" s="221" t="s">
        <v>137</v>
      </c>
      <c r="E192" s="232" t="s">
        <v>19</v>
      </c>
      <c r="F192" s="233" t="s">
        <v>255</v>
      </c>
      <c r="G192" s="231"/>
      <c r="H192" s="234">
        <v>0.75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137</v>
      </c>
      <c r="AU192" s="240" t="s">
        <v>81</v>
      </c>
      <c r="AV192" s="14" t="s">
        <v>81</v>
      </c>
      <c r="AW192" s="14" t="s">
        <v>33</v>
      </c>
      <c r="AX192" s="14" t="s">
        <v>79</v>
      </c>
      <c r="AY192" s="240" t="s">
        <v>126</v>
      </c>
    </row>
    <row r="193" s="2" customFormat="1" ht="21.75" customHeight="1">
      <c r="A193" s="39"/>
      <c r="B193" s="40"/>
      <c r="C193" s="201" t="s">
        <v>256</v>
      </c>
      <c r="D193" s="201" t="s">
        <v>128</v>
      </c>
      <c r="E193" s="202" t="s">
        <v>257</v>
      </c>
      <c r="F193" s="203" t="s">
        <v>258</v>
      </c>
      <c r="G193" s="204" t="s">
        <v>131</v>
      </c>
      <c r="H193" s="205">
        <v>1.4990000000000001</v>
      </c>
      <c r="I193" s="206"/>
      <c r="J193" s="207">
        <f>ROUND(I193*H193,2)</f>
        <v>0</v>
      </c>
      <c r="K193" s="203" t="s">
        <v>132</v>
      </c>
      <c r="L193" s="45"/>
      <c r="M193" s="208" t="s">
        <v>19</v>
      </c>
      <c r="N193" s="209" t="s">
        <v>42</v>
      </c>
      <c r="O193" s="85"/>
      <c r="P193" s="210">
        <f>O193*H193</f>
        <v>0</v>
      </c>
      <c r="Q193" s="210">
        <v>2.5018699999999998</v>
      </c>
      <c r="R193" s="210">
        <f>Q193*H193</f>
        <v>3.7503031299999998</v>
      </c>
      <c r="S193" s="210">
        <v>0</v>
      </c>
      <c r="T193" s="21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2" t="s">
        <v>133</v>
      </c>
      <c r="AT193" s="212" t="s">
        <v>128</v>
      </c>
      <c r="AU193" s="212" t="s">
        <v>81</v>
      </c>
      <c r="AY193" s="18" t="s">
        <v>126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8" t="s">
        <v>79</v>
      </c>
      <c r="BK193" s="213">
        <f>ROUND(I193*H193,2)</f>
        <v>0</v>
      </c>
      <c r="BL193" s="18" t="s">
        <v>133</v>
      </c>
      <c r="BM193" s="212" t="s">
        <v>259</v>
      </c>
    </row>
    <row r="194" s="2" customFormat="1">
      <c r="A194" s="39"/>
      <c r="B194" s="40"/>
      <c r="C194" s="41"/>
      <c r="D194" s="214" t="s">
        <v>135</v>
      </c>
      <c r="E194" s="41"/>
      <c r="F194" s="215" t="s">
        <v>260</v>
      </c>
      <c r="G194" s="41"/>
      <c r="H194" s="41"/>
      <c r="I194" s="216"/>
      <c r="J194" s="41"/>
      <c r="K194" s="41"/>
      <c r="L194" s="45"/>
      <c r="M194" s="217"/>
      <c r="N194" s="218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135</v>
      </c>
      <c r="AU194" s="18" t="s">
        <v>81</v>
      </c>
    </row>
    <row r="195" s="13" customFormat="1">
      <c r="A195" s="13"/>
      <c r="B195" s="219"/>
      <c r="C195" s="220"/>
      <c r="D195" s="221" t="s">
        <v>137</v>
      </c>
      <c r="E195" s="222" t="s">
        <v>19</v>
      </c>
      <c r="F195" s="223" t="s">
        <v>261</v>
      </c>
      <c r="G195" s="220"/>
      <c r="H195" s="222" t="s">
        <v>19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137</v>
      </c>
      <c r="AU195" s="229" t="s">
        <v>81</v>
      </c>
      <c r="AV195" s="13" t="s">
        <v>79</v>
      </c>
      <c r="AW195" s="13" t="s">
        <v>33</v>
      </c>
      <c r="AX195" s="13" t="s">
        <v>71</v>
      </c>
      <c r="AY195" s="229" t="s">
        <v>126</v>
      </c>
    </row>
    <row r="196" s="14" customFormat="1">
      <c r="A196" s="14"/>
      <c r="B196" s="230"/>
      <c r="C196" s="231"/>
      <c r="D196" s="221" t="s">
        <v>137</v>
      </c>
      <c r="E196" s="232" t="s">
        <v>19</v>
      </c>
      <c r="F196" s="233" t="s">
        <v>262</v>
      </c>
      <c r="G196" s="231"/>
      <c r="H196" s="234">
        <v>1.4990000000000001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137</v>
      </c>
      <c r="AU196" s="240" t="s">
        <v>81</v>
      </c>
      <c r="AV196" s="14" t="s">
        <v>81</v>
      </c>
      <c r="AW196" s="14" t="s">
        <v>33</v>
      </c>
      <c r="AX196" s="14" t="s">
        <v>79</v>
      </c>
      <c r="AY196" s="240" t="s">
        <v>126</v>
      </c>
    </row>
    <row r="197" s="12" customFormat="1" ht="22.8" customHeight="1">
      <c r="A197" s="12"/>
      <c r="B197" s="185"/>
      <c r="C197" s="186"/>
      <c r="D197" s="187" t="s">
        <v>70</v>
      </c>
      <c r="E197" s="199" t="s">
        <v>186</v>
      </c>
      <c r="F197" s="199" t="s">
        <v>263</v>
      </c>
      <c r="G197" s="186"/>
      <c r="H197" s="186"/>
      <c r="I197" s="189"/>
      <c r="J197" s="200">
        <f>BK197</f>
        <v>0</v>
      </c>
      <c r="K197" s="186"/>
      <c r="L197" s="191"/>
      <c r="M197" s="192"/>
      <c r="N197" s="193"/>
      <c r="O197" s="193"/>
      <c r="P197" s="194">
        <f>SUM(P198:P239)</f>
        <v>0</v>
      </c>
      <c r="Q197" s="193"/>
      <c r="R197" s="194">
        <f>SUM(R198:R239)</f>
        <v>0.0033536000000000004</v>
      </c>
      <c r="S197" s="193"/>
      <c r="T197" s="195">
        <f>SUM(T198:T239)</f>
        <v>8.1932000000000009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6" t="s">
        <v>79</v>
      </c>
      <c r="AT197" s="197" t="s">
        <v>70</v>
      </c>
      <c r="AU197" s="197" t="s">
        <v>79</v>
      </c>
      <c r="AY197" s="196" t="s">
        <v>126</v>
      </c>
      <c r="BK197" s="198">
        <f>SUM(BK198:BK239)</f>
        <v>0</v>
      </c>
    </row>
    <row r="198" s="2" customFormat="1" ht="24.15" customHeight="1">
      <c r="A198" s="39"/>
      <c r="B198" s="40"/>
      <c r="C198" s="201" t="s">
        <v>264</v>
      </c>
      <c r="D198" s="201" t="s">
        <v>128</v>
      </c>
      <c r="E198" s="202" t="s">
        <v>265</v>
      </c>
      <c r="F198" s="203" t="s">
        <v>266</v>
      </c>
      <c r="G198" s="204" t="s">
        <v>189</v>
      </c>
      <c r="H198" s="205">
        <v>83.840000000000003</v>
      </c>
      <c r="I198" s="206"/>
      <c r="J198" s="207">
        <f>ROUND(I198*H198,2)</f>
        <v>0</v>
      </c>
      <c r="K198" s="203" t="s">
        <v>132</v>
      </c>
      <c r="L198" s="45"/>
      <c r="M198" s="208" t="s">
        <v>19</v>
      </c>
      <c r="N198" s="209" t="s">
        <v>42</v>
      </c>
      <c r="O198" s="85"/>
      <c r="P198" s="210">
        <f>O198*H198</f>
        <v>0</v>
      </c>
      <c r="Q198" s="210">
        <v>4.0000000000000003E-05</v>
      </c>
      <c r="R198" s="210">
        <f>Q198*H198</f>
        <v>0.0033536000000000004</v>
      </c>
      <c r="S198" s="210">
        <v>0</v>
      </c>
      <c r="T198" s="21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2" t="s">
        <v>133</v>
      </c>
      <c r="AT198" s="212" t="s">
        <v>128</v>
      </c>
      <c r="AU198" s="212" t="s">
        <v>81</v>
      </c>
      <c r="AY198" s="18" t="s">
        <v>126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8" t="s">
        <v>79</v>
      </c>
      <c r="BK198" s="213">
        <f>ROUND(I198*H198,2)</f>
        <v>0</v>
      </c>
      <c r="BL198" s="18" t="s">
        <v>133</v>
      </c>
      <c r="BM198" s="212" t="s">
        <v>267</v>
      </c>
    </row>
    <row r="199" s="2" customFormat="1">
      <c r="A199" s="39"/>
      <c r="B199" s="40"/>
      <c r="C199" s="41"/>
      <c r="D199" s="214" t="s">
        <v>135</v>
      </c>
      <c r="E199" s="41"/>
      <c r="F199" s="215" t="s">
        <v>268</v>
      </c>
      <c r="G199" s="41"/>
      <c r="H199" s="41"/>
      <c r="I199" s="216"/>
      <c r="J199" s="41"/>
      <c r="K199" s="41"/>
      <c r="L199" s="45"/>
      <c r="M199" s="217"/>
      <c r="N199" s="218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135</v>
      </c>
      <c r="AU199" s="18" t="s">
        <v>81</v>
      </c>
    </row>
    <row r="200" s="14" customFormat="1">
      <c r="A200" s="14"/>
      <c r="B200" s="230"/>
      <c r="C200" s="231"/>
      <c r="D200" s="221" t="s">
        <v>137</v>
      </c>
      <c r="E200" s="232" t="s">
        <v>19</v>
      </c>
      <c r="F200" s="233" t="s">
        <v>269</v>
      </c>
      <c r="G200" s="231"/>
      <c r="H200" s="234">
        <v>20.960000000000001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137</v>
      </c>
      <c r="AU200" s="240" t="s">
        <v>81</v>
      </c>
      <c r="AV200" s="14" t="s">
        <v>81</v>
      </c>
      <c r="AW200" s="14" t="s">
        <v>33</v>
      </c>
      <c r="AX200" s="14" t="s">
        <v>71</v>
      </c>
      <c r="AY200" s="240" t="s">
        <v>126</v>
      </c>
    </row>
    <row r="201" s="14" customFormat="1">
      <c r="A201" s="14"/>
      <c r="B201" s="230"/>
      <c r="C201" s="231"/>
      <c r="D201" s="221" t="s">
        <v>137</v>
      </c>
      <c r="E201" s="232" t="s">
        <v>19</v>
      </c>
      <c r="F201" s="233" t="s">
        <v>270</v>
      </c>
      <c r="G201" s="231"/>
      <c r="H201" s="234">
        <v>62.880000000000003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0" t="s">
        <v>137</v>
      </c>
      <c r="AU201" s="240" t="s">
        <v>81</v>
      </c>
      <c r="AV201" s="14" t="s">
        <v>81</v>
      </c>
      <c r="AW201" s="14" t="s">
        <v>33</v>
      </c>
      <c r="AX201" s="14" t="s">
        <v>71</v>
      </c>
      <c r="AY201" s="240" t="s">
        <v>126</v>
      </c>
    </row>
    <row r="202" s="15" customFormat="1">
      <c r="A202" s="15"/>
      <c r="B202" s="241"/>
      <c r="C202" s="242"/>
      <c r="D202" s="221" t="s">
        <v>137</v>
      </c>
      <c r="E202" s="243" t="s">
        <v>19</v>
      </c>
      <c r="F202" s="244" t="s">
        <v>176</v>
      </c>
      <c r="G202" s="242"/>
      <c r="H202" s="245">
        <v>83.840000000000003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1" t="s">
        <v>137</v>
      </c>
      <c r="AU202" s="251" t="s">
        <v>81</v>
      </c>
      <c r="AV202" s="15" t="s">
        <v>133</v>
      </c>
      <c r="AW202" s="15" t="s">
        <v>33</v>
      </c>
      <c r="AX202" s="15" t="s">
        <v>79</v>
      </c>
      <c r="AY202" s="251" t="s">
        <v>126</v>
      </c>
    </row>
    <row r="203" s="2" customFormat="1" ht="16.5" customHeight="1">
      <c r="A203" s="39"/>
      <c r="B203" s="40"/>
      <c r="C203" s="201" t="s">
        <v>271</v>
      </c>
      <c r="D203" s="201" t="s">
        <v>128</v>
      </c>
      <c r="E203" s="202" t="s">
        <v>272</v>
      </c>
      <c r="F203" s="203" t="s">
        <v>273</v>
      </c>
      <c r="G203" s="204" t="s">
        <v>131</v>
      </c>
      <c r="H203" s="205">
        <v>1.2310000000000001</v>
      </c>
      <c r="I203" s="206"/>
      <c r="J203" s="207">
        <f>ROUND(I203*H203,2)</f>
        <v>0</v>
      </c>
      <c r="K203" s="203" t="s">
        <v>132</v>
      </c>
      <c r="L203" s="45"/>
      <c r="M203" s="208" t="s">
        <v>19</v>
      </c>
      <c r="N203" s="209" t="s">
        <v>42</v>
      </c>
      <c r="O203" s="85"/>
      <c r="P203" s="210">
        <f>O203*H203</f>
        <v>0</v>
      </c>
      <c r="Q203" s="210">
        <v>0</v>
      </c>
      <c r="R203" s="210">
        <f>Q203*H203</f>
        <v>0</v>
      </c>
      <c r="S203" s="210">
        <v>2</v>
      </c>
      <c r="T203" s="211">
        <f>S203*H203</f>
        <v>2.4620000000000002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2" t="s">
        <v>133</v>
      </c>
      <c r="AT203" s="212" t="s">
        <v>128</v>
      </c>
      <c r="AU203" s="212" t="s">
        <v>81</v>
      </c>
      <c r="AY203" s="18" t="s">
        <v>126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8" t="s">
        <v>79</v>
      </c>
      <c r="BK203" s="213">
        <f>ROUND(I203*H203,2)</f>
        <v>0</v>
      </c>
      <c r="BL203" s="18" t="s">
        <v>133</v>
      </c>
      <c r="BM203" s="212" t="s">
        <v>274</v>
      </c>
    </row>
    <row r="204" s="2" customFormat="1">
      <c r="A204" s="39"/>
      <c r="B204" s="40"/>
      <c r="C204" s="41"/>
      <c r="D204" s="214" t="s">
        <v>135</v>
      </c>
      <c r="E204" s="41"/>
      <c r="F204" s="215" t="s">
        <v>275</v>
      </c>
      <c r="G204" s="41"/>
      <c r="H204" s="41"/>
      <c r="I204" s="216"/>
      <c r="J204" s="41"/>
      <c r="K204" s="41"/>
      <c r="L204" s="45"/>
      <c r="M204" s="217"/>
      <c r="N204" s="218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135</v>
      </c>
      <c r="AU204" s="18" t="s">
        <v>81</v>
      </c>
    </row>
    <row r="205" s="14" customFormat="1">
      <c r="A205" s="14"/>
      <c r="B205" s="230"/>
      <c r="C205" s="231"/>
      <c r="D205" s="221" t="s">
        <v>137</v>
      </c>
      <c r="E205" s="232" t="s">
        <v>19</v>
      </c>
      <c r="F205" s="233" t="s">
        <v>276</v>
      </c>
      <c r="G205" s="231"/>
      <c r="H205" s="234">
        <v>1.2310000000000001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137</v>
      </c>
      <c r="AU205" s="240" t="s">
        <v>81</v>
      </c>
      <c r="AV205" s="14" t="s">
        <v>81</v>
      </c>
      <c r="AW205" s="14" t="s">
        <v>33</v>
      </c>
      <c r="AX205" s="14" t="s">
        <v>79</v>
      </c>
      <c r="AY205" s="240" t="s">
        <v>126</v>
      </c>
    </row>
    <row r="206" s="2" customFormat="1" ht="16.5" customHeight="1">
      <c r="A206" s="39"/>
      <c r="B206" s="40"/>
      <c r="C206" s="201" t="s">
        <v>7</v>
      </c>
      <c r="D206" s="201" t="s">
        <v>128</v>
      </c>
      <c r="E206" s="202" t="s">
        <v>277</v>
      </c>
      <c r="F206" s="203" t="s">
        <v>278</v>
      </c>
      <c r="G206" s="204" t="s">
        <v>131</v>
      </c>
      <c r="H206" s="205">
        <v>1.375</v>
      </c>
      <c r="I206" s="206"/>
      <c r="J206" s="207">
        <f>ROUND(I206*H206,2)</f>
        <v>0</v>
      </c>
      <c r="K206" s="203" t="s">
        <v>132</v>
      </c>
      <c r="L206" s="45"/>
      <c r="M206" s="208" t="s">
        <v>19</v>
      </c>
      <c r="N206" s="209" t="s">
        <v>42</v>
      </c>
      <c r="O206" s="85"/>
      <c r="P206" s="210">
        <f>O206*H206</f>
        <v>0</v>
      </c>
      <c r="Q206" s="210">
        <v>0</v>
      </c>
      <c r="R206" s="210">
        <f>Q206*H206</f>
        <v>0</v>
      </c>
      <c r="S206" s="210">
        <v>2.3999999999999999</v>
      </c>
      <c r="T206" s="211">
        <f>S206*H206</f>
        <v>3.2999999999999998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2" t="s">
        <v>133</v>
      </c>
      <c r="AT206" s="212" t="s">
        <v>128</v>
      </c>
      <c r="AU206" s="212" t="s">
        <v>81</v>
      </c>
      <c r="AY206" s="18" t="s">
        <v>126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8" t="s">
        <v>79</v>
      </c>
      <c r="BK206" s="213">
        <f>ROUND(I206*H206,2)</f>
        <v>0</v>
      </c>
      <c r="BL206" s="18" t="s">
        <v>133</v>
      </c>
      <c r="BM206" s="212" t="s">
        <v>279</v>
      </c>
    </row>
    <row r="207" s="2" customFormat="1">
      <c r="A207" s="39"/>
      <c r="B207" s="40"/>
      <c r="C207" s="41"/>
      <c r="D207" s="214" t="s">
        <v>135</v>
      </c>
      <c r="E207" s="41"/>
      <c r="F207" s="215" t="s">
        <v>280</v>
      </c>
      <c r="G207" s="41"/>
      <c r="H207" s="41"/>
      <c r="I207" s="216"/>
      <c r="J207" s="41"/>
      <c r="K207" s="41"/>
      <c r="L207" s="45"/>
      <c r="M207" s="217"/>
      <c r="N207" s="218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135</v>
      </c>
      <c r="AU207" s="18" t="s">
        <v>81</v>
      </c>
    </row>
    <row r="208" s="13" customFormat="1">
      <c r="A208" s="13"/>
      <c r="B208" s="219"/>
      <c r="C208" s="220"/>
      <c r="D208" s="221" t="s">
        <v>137</v>
      </c>
      <c r="E208" s="222" t="s">
        <v>19</v>
      </c>
      <c r="F208" s="223" t="s">
        <v>281</v>
      </c>
      <c r="G208" s="220"/>
      <c r="H208" s="222" t="s">
        <v>19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9" t="s">
        <v>137</v>
      </c>
      <c r="AU208" s="229" t="s">
        <v>81</v>
      </c>
      <c r="AV208" s="13" t="s">
        <v>79</v>
      </c>
      <c r="AW208" s="13" t="s">
        <v>33</v>
      </c>
      <c r="AX208" s="13" t="s">
        <v>71</v>
      </c>
      <c r="AY208" s="229" t="s">
        <v>126</v>
      </c>
    </row>
    <row r="209" s="14" customFormat="1">
      <c r="A209" s="14"/>
      <c r="B209" s="230"/>
      <c r="C209" s="231"/>
      <c r="D209" s="221" t="s">
        <v>137</v>
      </c>
      <c r="E209" s="232" t="s">
        <v>19</v>
      </c>
      <c r="F209" s="233" t="s">
        <v>282</v>
      </c>
      <c r="G209" s="231"/>
      <c r="H209" s="234">
        <v>1.375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0" t="s">
        <v>137</v>
      </c>
      <c r="AU209" s="240" t="s">
        <v>81</v>
      </c>
      <c r="AV209" s="14" t="s">
        <v>81</v>
      </c>
      <c r="AW209" s="14" t="s">
        <v>33</v>
      </c>
      <c r="AX209" s="14" t="s">
        <v>79</v>
      </c>
      <c r="AY209" s="240" t="s">
        <v>126</v>
      </c>
    </row>
    <row r="210" s="2" customFormat="1" ht="24.15" customHeight="1">
      <c r="A210" s="39"/>
      <c r="B210" s="40"/>
      <c r="C210" s="201" t="s">
        <v>283</v>
      </c>
      <c r="D210" s="201" t="s">
        <v>128</v>
      </c>
      <c r="E210" s="202" t="s">
        <v>284</v>
      </c>
      <c r="F210" s="203" t="s">
        <v>285</v>
      </c>
      <c r="G210" s="204" t="s">
        <v>189</v>
      </c>
      <c r="H210" s="205">
        <v>3</v>
      </c>
      <c r="I210" s="206"/>
      <c r="J210" s="207">
        <f>ROUND(I210*H210,2)</f>
        <v>0</v>
      </c>
      <c r="K210" s="203" t="s">
        <v>132</v>
      </c>
      <c r="L210" s="45"/>
      <c r="M210" s="208" t="s">
        <v>19</v>
      </c>
      <c r="N210" s="209" t="s">
        <v>42</v>
      </c>
      <c r="O210" s="85"/>
      <c r="P210" s="210">
        <f>O210*H210</f>
        <v>0</v>
      </c>
      <c r="Q210" s="210">
        <v>0</v>
      </c>
      <c r="R210" s="210">
        <f>Q210*H210</f>
        <v>0</v>
      </c>
      <c r="S210" s="210">
        <v>0.057000000000000002</v>
      </c>
      <c r="T210" s="211">
        <f>S210*H210</f>
        <v>0.17100000000000001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2" t="s">
        <v>133</v>
      </c>
      <c r="AT210" s="212" t="s">
        <v>128</v>
      </c>
      <c r="AU210" s="212" t="s">
        <v>81</v>
      </c>
      <c r="AY210" s="18" t="s">
        <v>126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8" t="s">
        <v>79</v>
      </c>
      <c r="BK210" s="213">
        <f>ROUND(I210*H210,2)</f>
        <v>0</v>
      </c>
      <c r="BL210" s="18" t="s">
        <v>133</v>
      </c>
      <c r="BM210" s="212" t="s">
        <v>286</v>
      </c>
    </row>
    <row r="211" s="2" customFormat="1">
      <c r="A211" s="39"/>
      <c r="B211" s="40"/>
      <c r="C211" s="41"/>
      <c r="D211" s="214" t="s">
        <v>135</v>
      </c>
      <c r="E211" s="41"/>
      <c r="F211" s="215" t="s">
        <v>287</v>
      </c>
      <c r="G211" s="41"/>
      <c r="H211" s="41"/>
      <c r="I211" s="216"/>
      <c r="J211" s="41"/>
      <c r="K211" s="41"/>
      <c r="L211" s="45"/>
      <c r="M211" s="217"/>
      <c r="N211" s="218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135</v>
      </c>
      <c r="AU211" s="18" t="s">
        <v>81</v>
      </c>
    </row>
    <row r="212" s="13" customFormat="1">
      <c r="A212" s="13"/>
      <c r="B212" s="219"/>
      <c r="C212" s="220"/>
      <c r="D212" s="221" t="s">
        <v>137</v>
      </c>
      <c r="E212" s="222" t="s">
        <v>19</v>
      </c>
      <c r="F212" s="223" t="s">
        <v>172</v>
      </c>
      <c r="G212" s="220"/>
      <c r="H212" s="222" t="s">
        <v>19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9" t="s">
        <v>137</v>
      </c>
      <c r="AU212" s="229" t="s">
        <v>81</v>
      </c>
      <c r="AV212" s="13" t="s">
        <v>79</v>
      </c>
      <c r="AW212" s="13" t="s">
        <v>33</v>
      </c>
      <c r="AX212" s="13" t="s">
        <v>71</v>
      </c>
      <c r="AY212" s="229" t="s">
        <v>126</v>
      </c>
    </row>
    <row r="213" s="14" customFormat="1">
      <c r="A213" s="14"/>
      <c r="B213" s="230"/>
      <c r="C213" s="231"/>
      <c r="D213" s="221" t="s">
        <v>137</v>
      </c>
      <c r="E213" s="232" t="s">
        <v>19</v>
      </c>
      <c r="F213" s="233" t="s">
        <v>288</v>
      </c>
      <c r="G213" s="231"/>
      <c r="H213" s="234">
        <v>0.75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137</v>
      </c>
      <c r="AU213" s="240" t="s">
        <v>81</v>
      </c>
      <c r="AV213" s="14" t="s">
        <v>81</v>
      </c>
      <c r="AW213" s="14" t="s">
        <v>33</v>
      </c>
      <c r="AX213" s="14" t="s">
        <v>71</v>
      </c>
      <c r="AY213" s="240" t="s">
        <v>126</v>
      </c>
    </row>
    <row r="214" s="13" customFormat="1">
      <c r="A214" s="13"/>
      <c r="B214" s="219"/>
      <c r="C214" s="220"/>
      <c r="D214" s="221" t="s">
        <v>137</v>
      </c>
      <c r="E214" s="222" t="s">
        <v>19</v>
      </c>
      <c r="F214" s="223" t="s">
        <v>174</v>
      </c>
      <c r="G214" s="220"/>
      <c r="H214" s="222" t="s">
        <v>19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9" t="s">
        <v>137</v>
      </c>
      <c r="AU214" s="229" t="s">
        <v>81</v>
      </c>
      <c r="AV214" s="13" t="s">
        <v>79</v>
      </c>
      <c r="AW214" s="13" t="s">
        <v>33</v>
      </c>
      <c r="AX214" s="13" t="s">
        <v>71</v>
      </c>
      <c r="AY214" s="229" t="s">
        <v>126</v>
      </c>
    </row>
    <row r="215" s="14" customFormat="1">
      <c r="A215" s="14"/>
      <c r="B215" s="230"/>
      <c r="C215" s="231"/>
      <c r="D215" s="221" t="s">
        <v>137</v>
      </c>
      <c r="E215" s="232" t="s">
        <v>19</v>
      </c>
      <c r="F215" s="233" t="s">
        <v>289</v>
      </c>
      <c r="G215" s="231"/>
      <c r="H215" s="234">
        <v>2.25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137</v>
      </c>
      <c r="AU215" s="240" t="s">
        <v>81</v>
      </c>
      <c r="AV215" s="14" t="s">
        <v>81</v>
      </c>
      <c r="AW215" s="14" t="s">
        <v>33</v>
      </c>
      <c r="AX215" s="14" t="s">
        <v>71</v>
      </c>
      <c r="AY215" s="240" t="s">
        <v>126</v>
      </c>
    </row>
    <row r="216" s="15" customFormat="1">
      <c r="A216" s="15"/>
      <c r="B216" s="241"/>
      <c r="C216" s="242"/>
      <c r="D216" s="221" t="s">
        <v>137</v>
      </c>
      <c r="E216" s="243" t="s">
        <v>19</v>
      </c>
      <c r="F216" s="244" t="s">
        <v>176</v>
      </c>
      <c r="G216" s="242"/>
      <c r="H216" s="245">
        <v>3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1" t="s">
        <v>137</v>
      </c>
      <c r="AU216" s="251" t="s">
        <v>81</v>
      </c>
      <c r="AV216" s="15" t="s">
        <v>133</v>
      </c>
      <c r="AW216" s="15" t="s">
        <v>33</v>
      </c>
      <c r="AX216" s="15" t="s">
        <v>79</v>
      </c>
      <c r="AY216" s="251" t="s">
        <v>126</v>
      </c>
    </row>
    <row r="217" s="2" customFormat="1" ht="33" customHeight="1">
      <c r="A217" s="39"/>
      <c r="B217" s="40"/>
      <c r="C217" s="201" t="s">
        <v>290</v>
      </c>
      <c r="D217" s="201" t="s">
        <v>128</v>
      </c>
      <c r="E217" s="202" t="s">
        <v>291</v>
      </c>
      <c r="F217" s="203" t="s">
        <v>292</v>
      </c>
      <c r="G217" s="204" t="s">
        <v>189</v>
      </c>
      <c r="H217" s="205">
        <v>4.968</v>
      </c>
      <c r="I217" s="206"/>
      <c r="J217" s="207">
        <f>ROUND(I217*H217,2)</f>
        <v>0</v>
      </c>
      <c r="K217" s="203" t="s">
        <v>132</v>
      </c>
      <c r="L217" s="45"/>
      <c r="M217" s="208" t="s">
        <v>19</v>
      </c>
      <c r="N217" s="209" t="s">
        <v>42</v>
      </c>
      <c r="O217" s="85"/>
      <c r="P217" s="210">
        <f>O217*H217</f>
        <v>0</v>
      </c>
      <c r="Q217" s="210">
        <v>0</v>
      </c>
      <c r="R217" s="210">
        <f>Q217*H217</f>
        <v>0</v>
      </c>
      <c r="S217" s="210">
        <v>0.27500000000000002</v>
      </c>
      <c r="T217" s="211">
        <f>S217*H217</f>
        <v>1.3662000000000001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2" t="s">
        <v>133</v>
      </c>
      <c r="AT217" s="212" t="s">
        <v>128</v>
      </c>
      <c r="AU217" s="212" t="s">
        <v>81</v>
      </c>
      <c r="AY217" s="18" t="s">
        <v>126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8" t="s">
        <v>79</v>
      </c>
      <c r="BK217" s="213">
        <f>ROUND(I217*H217,2)</f>
        <v>0</v>
      </c>
      <c r="BL217" s="18" t="s">
        <v>133</v>
      </c>
      <c r="BM217" s="212" t="s">
        <v>293</v>
      </c>
    </row>
    <row r="218" s="2" customFormat="1">
      <c r="A218" s="39"/>
      <c r="B218" s="40"/>
      <c r="C218" s="41"/>
      <c r="D218" s="214" t="s">
        <v>135</v>
      </c>
      <c r="E218" s="41"/>
      <c r="F218" s="215" t="s">
        <v>294</v>
      </c>
      <c r="G218" s="41"/>
      <c r="H218" s="41"/>
      <c r="I218" s="216"/>
      <c r="J218" s="41"/>
      <c r="K218" s="41"/>
      <c r="L218" s="45"/>
      <c r="M218" s="217"/>
      <c r="N218" s="218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135</v>
      </c>
      <c r="AU218" s="18" t="s">
        <v>81</v>
      </c>
    </row>
    <row r="219" s="13" customFormat="1">
      <c r="A219" s="13"/>
      <c r="B219" s="219"/>
      <c r="C219" s="220"/>
      <c r="D219" s="221" t="s">
        <v>137</v>
      </c>
      <c r="E219" s="222" t="s">
        <v>19</v>
      </c>
      <c r="F219" s="223" t="s">
        <v>220</v>
      </c>
      <c r="G219" s="220"/>
      <c r="H219" s="222" t="s">
        <v>19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9" t="s">
        <v>137</v>
      </c>
      <c r="AU219" s="229" t="s">
        <v>81</v>
      </c>
      <c r="AV219" s="13" t="s">
        <v>79</v>
      </c>
      <c r="AW219" s="13" t="s">
        <v>33</v>
      </c>
      <c r="AX219" s="13" t="s">
        <v>71</v>
      </c>
      <c r="AY219" s="229" t="s">
        <v>126</v>
      </c>
    </row>
    <row r="220" s="14" customFormat="1">
      <c r="A220" s="14"/>
      <c r="B220" s="230"/>
      <c r="C220" s="231"/>
      <c r="D220" s="221" t="s">
        <v>137</v>
      </c>
      <c r="E220" s="232" t="s">
        <v>19</v>
      </c>
      <c r="F220" s="233" t="s">
        <v>221</v>
      </c>
      <c r="G220" s="231"/>
      <c r="H220" s="234">
        <v>1.242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137</v>
      </c>
      <c r="AU220" s="240" t="s">
        <v>81</v>
      </c>
      <c r="AV220" s="14" t="s">
        <v>81</v>
      </c>
      <c r="AW220" s="14" t="s">
        <v>33</v>
      </c>
      <c r="AX220" s="14" t="s">
        <v>71</v>
      </c>
      <c r="AY220" s="240" t="s">
        <v>126</v>
      </c>
    </row>
    <row r="221" s="13" customFormat="1">
      <c r="A221" s="13"/>
      <c r="B221" s="219"/>
      <c r="C221" s="220"/>
      <c r="D221" s="221" t="s">
        <v>137</v>
      </c>
      <c r="E221" s="222" t="s">
        <v>19</v>
      </c>
      <c r="F221" s="223" t="s">
        <v>222</v>
      </c>
      <c r="G221" s="220"/>
      <c r="H221" s="222" t="s">
        <v>19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137</v>
      </c>
      <c r="AU221" s="229" t="s">
        <v>81</v>
      </c>
      <c r="AV221" s="13" t="s">
        <v>79</v>
      </c>
      <c r="AW221" s="13" t="s">
        <v>33</v>
      </c>
      <c r="AX221" s="13" t="s">
        <v>71</v>
      </c>
      <c r="AY221" s="229" t="s">
        <v>126</v>
      </c>
    </row>
    <row r="222" s="14" customFormat="1">
      <c r="A222" s="14"/>
      <c r="B222" s="230"/>
      <c r="C222" s="231"/>
      <c r="D222" s="221" t="s">
        <v>137</v>
      </c>
      <c r="E222" s="232" t="s">
        <v>19</v>
      </c>
      <c r="F222" s="233" t="s">
        <v>223</v>
      </c>
      <c r="G222" s="231"/>
      <c r="H222" s="234">
        <v>3.726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137</v>
      </c>
      <c r="AU222" s="240" t="s">
        <v>81</v>
      </c>
      <c r="AV222" s="14" t="s">
        <v>81</v>
      </c>
      <c r="AW222" s="14" t="s">
        <v>33</v>
      </c>
      <c r="AX222" s="14" t="s">
        <v>71</v>
      </c>
      <c r="AY222" s="240" t="s">
        <v>126</v>
      </c>
    </row>
    <row r="223" s="15" customFormat="1">
      <c r="A223" s="15"/>
      <c r="B223" s="241"/>
      <c r="C223" s="242"/>
      <c r="D223" s="221" t="s">
        <v>137</v>
      </c>
      <c r="E223" s="243" t="s">
        <v>19</v>
      </c>
      <c r="F223" s="244" t="s">
        <v>176</v>
      </c>
      <c r="G223" s="242"/>
      <c r="H223" s="245">
        <v>4.968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1" t="s">
        <v>137</v>
      </c>
      <c r="AU223" s="251" t="s">
        <v>81</v>
      </c>
      <c r="AV223" s="15" t="s">
        <v>133</v>
      </c>
      <c r="AW223" s="15" t="s">
        <v>33</v>
      </c>
      <c r="AX223" s="15" t="s">
        <v>79</v>
      </c>
      <c r="AY223" s="251" t="s">
        <v>126</v>
      </c>
    </row>
    <row r="224" s="2" customFormat="1" ht="24.15" customHeight="1">
      <c r="A224" s="39"/>
      <c r="B224" s="40"/>
      <c r="C224" s="201" t="s">
        <v>295</v>
      </c>
      <c r="D224" s="201" t="s">
        <v>128</v>
      </c>
      <c r="E224" s="202" t="s">
        <v>296</v>
      </c>
      <c r="F224" s="203" t="s">
        <v>297</v>
      </c>
      <c r="G224" s="204" t="s">
        <v>228</v>
      </c>
      <c r="H224" s="205">
        <v>24</v>
      </c>
      <c r="I224" s="206"/>
      <c r="J224" s="207">
        <f>ROUND(I224*H224,2)</f>
        <v>0</v>
      </c>
      <c r="K224" s="203" t="s">
        <v>132</v>
      </c>
      <c r="L224" s="45"/>
      <c r="M224" s="208" t="s">
        <v>19</v>
      </c>
      <c r="N224" s="209" t="s">
        <v>42</v>
      </c>
      <c r="O224" s="85"/>
      <c r="P224" s="210">
        <f>O224*H224</f>
        <v>0</v>
      </c>
      <c r="Q224" s="210">
        <v>0</v>
      </c>
      <c r="R224" s="210">
        <f>Q224*H224</f>
        <v>0</v>
      </c>
      <c r="S224" s="210">
        <v>0.031</v>
      </c>
      <c r="T224" s="211">
        <f>S224*H224</f>
        <v>0.74399999999999999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2" t="s">
        <v>133</v>
      </c>
      <c r="AT224" s="212" t="s">
        <v>128</v>
      </c>
      <c r="AU224" s="212" t="s">
        <v>81</v>
      </c>
      <c r="AY224" s="18" t="s">
        <v>126</v>
      </c>
      <c r="BE224" s="213">
        <f>IF(N224="základní",J224,0)</f>
        <v>0</v>
      </c>
      <c r="BF224" s="213">
        <f>IF(N224="snížená",J224,0)</f>
        <v>0</v>
      </c>
      <c r="BG224" s="213">
        <f>IF(N224="zákl. přenesená",J224,0)</f>
        <v>0</v>
      </c>
      <c r="BH224" s="213">
        <f>IF(N224="sníž. přenesená",J224,0)</f>
        <v>0</v>
      </c>
      <c r="BI224" s="213">
        <f>IF(N224="nulová",J224,0)</f>
        <v>0</v>
      </c>
      <c r="BJ224" s="18" t="s">
        <v>79</v>
      </c>
      <c r="BK224" s="213">
        <f>ROUND(I224*H224,2)</f>
        <v>0</v>
      </c>
      <c r="BL224" s="18" t="s">
        <v>133</v>
      </c>
      <c r="BM224" s="212" t="s">
        <v>298</v>
      </c>
    </row>
    <row r="225" s="2" customFormat="1">
      <c r="A225" s="39"/>
      <c r="B225" s="40"/>
      <c r="C225" s="41"/>
      <c r="D225" s="214" t="s">
        <v>135</v>
      </c>
      <c r="E225" s="41"/>
      <c r="F225" s="215" t="s">
        <v>299</v>
      </c>
      <c r="G225" s="41"/>
      <c r="H225" s="41"/>
      <c r="I225" s="216"/>
      <c r="J225" s="41"/>
      <c r="K225" s="41"/>
      <c r="L225" s="45"/>
      <c r="M225" s="217"/>
      <c r="N225" s="218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135</v>
      </c>
      <c r="AU225" s="18" t="s">
        <v>81</v>
      </c>
    </row>
    <row r="226" s="13" customFormat="1">
      <c r="A226" s="13"/>
      <c r="B226" s="219"/>
      <c r="C226" s="220"/>
      <c r="D226" s="221" t="s">
        <v>137</v>
      </c>
      <c r="E226" s="222" t="s">
        <v>19</v>
      </c>
      <c r="F226" s="223" t="s">
        <v>300</v>
      </c>
      <c r="G226" s="220"/>
      <c r="H226" s="222" t="s">
        <v>19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9" t="s">
        <v>137</v>
      </c>
      <c r="AU226" s="229" t="s">
        <v>81</v>
      </c>
      <c r="AV226" s="13" t="s">
        <v>79</v>
      </c>
      <c r="AW226" s="13" t="s">
        <v>33</v>
      </c>
      <c r="AX226" s="13" t="s">
        <v>71</v>
      </c>
      <c r="AY226" s="229" t="s">
        <v>126</v>
      </c>
    </row>
    <row r="227" s="14" customFormat="1">
      <c r="A227" s="14"/>
      <c r="B227" s="230"/>
      <c r="C227" s="231"/>
      <c r="D227" s="221" t="s">
        <v>137</v>
      </c>
      <c r="E227" s="232" t="s">
        <v>19</v>
      </c>
      <c r="F227" s="233" t="s">
        <v>301</v>
      </c>
      <c r="G227" s="231"/>
      <c r="H227" s="234">
        <v>6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0" t="s">
        <v>137</v>
      </c>
      <c r="AU227" s="240" t="s">
        <v>81</v>
      </c>
      <c r="AV227" s="14" t="s">
        <v>81</v>
      </c>
      <c r="AW227" s="14" t="s">
        <v>33</v>
      </c>
      <c r="AX227" s="14" t="s">
        <v>71</v>
      </c>
      <c r="AY227" s="240" t="s">
        <v>126</v>
      </c>
    </row>
    <row r="228" s="14" customFormat="1">
      <c r="A228" s="14"/>
      <c r="B228" s="230"/>
      <c r="C228" s="231"/>
      <c r="D228" s="221" t="s">
        <v>137</v>
      </c>
      <c r="E228" s="232" t="s">
        <v>19</v>
      </c>
      <c r="F228" s="233" t="s">
        <v>302</v>
      </c>
      <c r="G228" s="231"/>
      <c r="H228" s="234">
        <v>6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0" t="s">
        <v>137</v>
      </c>
      <c r="AU228" s="240" t="s">
        <v>81</v>
      </c>
      <c r="AV228" s="14" t="s">
        <v>81</v>
      </c>
      <c r="AW228" s="14" t="s">
        <v>33</v>
      </c>
      <c r="AX228" s="14" t="s">
        <v>71</v>
      </c>
      <c r="AY228" s="240" t="s">
        <v>126</v>
      </c>
    </row>
    <row r="229" s="14" customFormat="1">
      <c r="A229" s="14"/>
      <c r="B229" s="230"/>
      <c r="C229" s="231"/>
      <c r="D229" s="221" t="s">
        <v>137</v>
      </c>
      <c r="E229" s="232" t="s">
        <v>19</v>
      </c>
      <c r="F229" s="233" t="s">
        <v>303</v>
      </c>
      <c r="G229" s="231"/>
      <c r="H229" s="234">
        <v>6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0" t="s">
        <v>137</v>
      </c>
      <c r="AU229" s="240" t="s">
        <v>81</v>
      </c>
      <c r="AV229" s="14" t="s">
        <v>81</v>
      </c>
      <c r="AW229" s="14" t="s">
        <v>33</v>
      </c>
      <c r="AX229" s="14" t="s">
        <v>71</v>
      </c>
      <c r="AY229" s="240" t="s">
        <v>126</v>
      </c>
    </row>
    <row r="230" s="14" customFormat="1">
      <c r="A230" s="14"/>
      <c r="B230" s="230"/>
      <c r="C230" s="231"/>
      <c r="D230" s="221" t="s">
        <v>137</v>
      </c>
      <c r="E230" s="232" t="s">
        <v>19</v>
      </c>
      <c r="F230" s="233" t="s">
        <v>304</v>
      </c>
      <c r="G230" s="231"/>
      <c r="H230" s="234">
        <v>6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0" t="s">
        <v>137</v>
      </c>
      <c r="AU230" s="240" t="s">
        <v>81</v>
      </c>
      <c r="AV230" s="14" t="s">
        <v>81</v>
      </c>
      <c r="AW230" s="14" t="s">
        <v>33</v>
      </c>
      <c r="AX230" s="14" t="s">
        <v>71</v>
      </c>
      <c r="AY230" s="240" t="s">
        <v>126</v>
      </c>
    </row>
    <row r="231" s="15" customFormat="1">
      <c r="A231" s="15"/>
      <c r="B231" s="241"/>
      <c r="C231" s="242"/>
      <c r="D231" s="221" t="s">
        <v>137</v>
      </c>
      <c r="E231" s="243" t="s">
        <v>19</v>
      </c>
      <c r="F231" s="244" t="s">
        <v>176</v>
      </c>
      <c r="G231" s="242"/>
      <c r="H231" s="245">
        <v>24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1" t="s">
        <v>137</v>
      </c>
      <c r="AU231" s="251" t="s">
        <v>81</v>
      </c>
      <c r="AV231" s="15" t="s">
        <v>133</v>
      </c>
      <c r="AW231" s="15" t="s">
        <v>33</v>
      </c>
      <c r="AX231" s="15" t="s">
        <v>79</v>
      </c>
      <c r="AY231" s="251" t="s">
        <v>126</v>
      </c>
    </row>
    <row r="232" s="2" customFormat="1" ht="21.75" customHeight="1">
      <c r="A232" s="39"/>
      <c r="B232" s="40"/>
      <c r="C232" s="201" t="s">
        <v>305</v>
      </c>
      <c r="D232" s="201" t="s">
        <v>128</v>
      </c>
      <c r="E232" s="202" t="s">
        <v>306</v>
      </c>
      <c r="F232" s="203" t="s">
        <v>307</v>
      </c>
      <c r="G232" s="204" t="s">
        <v>189</v>
      </c>
      <c r="H232" s="205">
        <v>3</v>
      </c>
      <c r="I232" s="206"/>
      <c r="J232" s="207">
        <f>ROUND(I232*H232,2)</f>
        <v>0</v>
      </c>
      <c r="K232" s="203" t="s">
        <v>132</v>
      </c>
      <c r="L232" s="45"/>
      <c r="M232" s="208" t="s">
        <v>19</v>
      </c>
      <c r="N232" s="209" t="s">
        <v>42</v>
      </c>
      <c r="O232" s="85"/>
      <c r="P232" s="210">
        <f>O232*H232</f>
        <v>0</v>
      </c>
      <c r="Q232" s="210">
        <v>0</v>
      </c>
      <c r="R232" s="210">
        <f>Q232*H232</f>
        <v>0</v>
      </c>
      <c r="S232" s="210">
        <v>0.050000000000000003</v>
      </c>
      <c r="T232" s="211">
        <f>S232*H232</f>
        <v>0.15000000000000002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2" t="s">
        <v>133</v>
      </c>
      <c r="AT232" s="212" t="s">
        <v>128</v>
      </c>
      <c r="AU232" s="212" t="s">
        <v>81</v>
      </c>
      <c r="AY232" s="18" t="s">
        <v>126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8" t="s">
        <v>79</v>
      </c>
      <c r="BK232" s="213">
        <f>ROUND(I232*H232,2)</f>
        <v>0</v>
      </c>
      <c r="BL232" s="18" t="s">
        <v>133</v>
      </c>
      <c r="BM232" s="212" t="s">
        <v>308</v>
      </c>
    </row>
    <row r="233" s="2" customFormat="1">
      <c r="A233" s="39"/>
      <c r="B233" s="40"/>
      <c r="C233" s="41"/>
      <c r="D233" s="214" t="s">
        <v>135</v>
      </c>
      <c r="E233" s="41"/>
      <c r="F233" s="215" t="s">
        <v>309</v>
      </c>
      <c r="G233" s="41"/>
      <c r="H233" s="41"/>
      <c r="I233" s="216"/>
      <c r="J233" s="41"/>
      <c r="K233" s="41"/>
      <c r="L233" s="45"/>
      <c r="M233" s="217"/>
      <c r="N233" s="218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135</v>
      </c>
      <c r="AU233" s="18" t="s">
        <v>81</v>
      </c>
    </row>
    <row r="234" s="13" customFormat="1">
      <c r="A234" s="13"/>
      <c r="B234" s="219"/>
      <c r="C234" s="220"/>
      <c r="D234" s="221" t="s">
        <v>137</v>
      </c>
      <c r="E234" s="222" t="s">
        <v>19</v>
      </c>
      <c r="F234" s="223" t="s">
        <v>310</v>
      </c>
      <c r="G234" s="220"/>
      <c r="H234" s="222" t="s">
        <v>19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137</v>
      </c>
      <c r="AU234" s="229" t="s">
        <v>81</v>
      </c>
      <c r="AV234" s="13" t="s">
        <v>79</v>
      </c>
      <c r="AW234" s="13" t="s">
        <v>33</v>
      </c>
      <c r="AX234" s="13" t="s">
        <v>71</v>
      </c>
      <c r="AY234" s="229" t="s">
        <v>126</v>
      </c>
    </row>
    <row r="235" s="13" customFormat="1">
      <c r="A235" s="13"/>
      <c r="B235" s="219"/>
      <c r="C235" s="220"/>
      <c r="D235" s="221" t="s">
        <v>137</v>
      </c>
      <c r="E235" s="222" t="s">
        <v>19</v>
      </c>
      <c r="F235" s="223" t="s">
        <v>172</v>
      </c>
      <c r="G235" s="220"/>
      <c r="H235" s="222" t="s">
        <v>19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137</v>
      </c>
      <c r="AU235" s="229" t="s">
        <v>81</v>
      </c>
      <c r="AV235" s="13" t="s">
        <v>79</v>
      </c>
      <c r="AW235" s="13" t="s">
        <v>33</v>
      </c>
      <c r="AX235" s="13" t="s">
        <v>71</v>
      </c>
      <c r="AY235" s="229" t="s">
        <v>126</v>
      </c>
    </row>
    <row r="236" s="14" customFormat="1">
      <c r="A236" s="14"/>
      <c r="B236" s="230"/>
      <c r="C236" s="231"/>
      <c r="D236" s="221" t="s">
        <v>137</v>
      </c>
      <c r="E236" s="232" t="s">
        <v>19</v>
      </c>
      <c r="F236" s="233" t="s">
        <v>288</v>
      </c>
      <c r="G236" s="231"/>
      <c r="H236" s="234">
        <v>0.75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137</v>
      </c>
      <c r="AU236" s="240" t="s">
        <v>81</v>
      </c>
      <c r="AV236" s="14" t="s">
        <v>81</v>
      </c>
      <c r="AW236" s="14" t="s">
        <v>33</v>
      </c>
      <c r="AX236" s="14" t="s">
        <v>71</v>
      </c>
      <c r="AY236" s="240" t="s">
        <v>126</v>
      </c>
    </row>
    <row r="237" s="13" customFormat="1">
      <c r="A237" s="13"/>
      <c r="B237" s="219"/>
      <c r="C237" s="220"/>
      <c r="D237" s="221" t="s">
        <v>137</v>
      </c>
      <c r="E237" s="222" t="s">
        <v>19</v>
      </c>
      <c r="F237" s="223" t="s">
        <v>174</v>
      </c>
      <c r="G237" s="220"/>
      <c r="H237" s="222" t="s">
        <v>19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9" t="s">
        <v>137</v>
      </c>
      <c r="AU237" s="229" t="s">
        <v>81</v>
      </c>
      <c r="AV237" s="13" t="s">
        <v>79</v>
      </c>
      <c r="AW237" s="13" t="s">
        <v>33</v>
      </c>
      <c r="AX237" s="13" t="s">
        <v>71</v>
      </c>
      <c r="AY237" s="229" t="s">
        <v>126</v>
      </c>
    </row>
    <row r="238" s="14" customFormat="1">
      <c r="A238" s="14"/>
      <c r="B238" s="230"/>
      <c r="C238" s="231"/>
      <c r="D238" s="221" t="s">
        <v>137</v>
      </c>
      <c r="E238" s="232" t="s">
        <v>19</v>
      </c>
      <c r="F238" s="233" t="s">
        <v>289</v>
      </c>
      <c r="G238" s="231"/>
      <c r="H238" s="234">
        <v>2.25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137</v>
      </c>
      <c r="AU238" s="240" t="s">
        <v>81</v>
      </c>
      <c r="AV238" s="14" t="s">
        <v>81</v>
      </c>
      <c r="AW238" s="14" t="s">
        <v>33</v>
      </c>
      <c r="AX238" s="14" t="s">
        <v>71</v>
      </c>
      <c r="AY238" s="240" t="s">
        <v>126</v>
      </c>
    </row>
    <row r="239" s="15" customFormat="1">
      <c r="A239" s="15"/>
      <c r="B239" s="241"/>
      <c r="C239" s="242"/>
      <c r="D239" s="221" t="s">
        <v>137</v>
      </c>
      <c r="E239" s="243" t="s">
        <v>19</v>
      </c>
      <c r="F239" s="244" t="s">
        <v>176</v>
      </c>
      <c r="G239" s="242"/>
      <c r="H239" s="245">
        <v>3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1" t="s">
        <v>137</v>
      </c>
      <c r="AU239" s="251" t="s">
        <v>81</v>
      </c>
      <c r="AV239" s="15" t="s">
        <v>133</v>
      </c>
      <c r="AW239" s="15" t="s">
        <v>33</v>
      </c>
      <c r="AX239" s="15" t="s">
        <v>79</v>
      </c>
      <c r="AY239" s="251" t="s">
        <v>126</v>
      </c>
    </row>
    <row r="240" s="12" customFormat="1" ht="22.8" customHeight="1">
      <c r="A240" s="12"/>
      <c r="B240" s="185"/>
      <c r="C240" s="186"/>
      <c r="D240" s="187" t="s">
        <v>70</v>
      </c>
      <c r="E240" s="199" t="s">
        <v>311</v>
      </c>
      <c r="F240" s="199" t="s">
        <v>312</v>
      </c>
      <c r="G240" s="186"/>
      <c r="H240" s="186"/>
      <c r="I240" s="189"/>
      <c r="J240" s="200">
        <f>BK240</f>
        <v>0</v>
      </c>
      <c r="K240" s="186"/>
      <c r="L240" s="191"/>
      <c r="M240" s="192"/>
      <c r="N240" s="193"/>
      <c r="O240" s="193"/>
      <c r="P240" s="194">
        <f>SUM(P241:P249)</f>
        <v>0</v>
      </c>
      <c r="Q240" s="193"/>
      <c r="R240" s="194">
        <f>SUM(R241:R249)</f>
        <v>0</v>
      </c>
      <c r="S240" s="193"/>
      <c r="T240" s="195">
        <f>SUM(T241:T249)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6" t="s">
        <v>79</v>
      </c>
      <c r="AT240" s="197" t="s">
        <v>70</v>
      </c>
      <c r="AU240" s="197" t="s">
        <v>79</v>
      </c>
      <c r="AY240" s="196" t="s">
        <v>126</v>
      </c>
      <c r="BK240" s="198">
        <f>SUM(BK241:BK249)</f>
        <v>0</v>
      </c>
    </row>
    <row r="241" s="2" customFormat="1" ht="24.15" customHeight="1">
      <c r="A241" s="39"/>
      <c r="B241" s="40"/>
      <c r="C241" s="201" t="s">
        <v>313</v>
      </c>
      <c r="D241" s="201" t="s">
        <v>128</v>
      </c>
      <c r="E241" s="202" t="s">
        <v>314</v>
      </c>
      <c r="F241" s="203" t="s">
        <v>315</v>
      </c>
      <c r="G241" s="204" t="s">
        <v>157</v>
      </c>
      <c r="H241" s="205">
        <v>8.2010000000000005</v>
      </c>
      <c r="I241" s="206"/>
      <c r="J241" s="207">
        <f>ROUND(I241*H241,2)</f>
        <v>0</v>
      </c>
      <c r="K241" s="203" t="s">
        <v>132</v>
      </c>
      <c r="L241" s="45"/>
      <c r="M241" s="208" t="s">
        <v>19</v>
      </c>
      <c r="N241" s="209" t="s">
        <v>42</v>
      </c>
      <c r="O241" s="85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2" t="s">
        <v>133</v>
      </c>
      <c r="AT241" s="212" t="s">
        <v>128</v>
      </c>
      <c r="AU241" s="212" t="s">
        <v>81</v>
      </c>
      <c r="AY241" s="18" t="s">
        <v>126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8" t="s">
        <v>79</v>
      </c>
      <c r="BK241" s="213">
        <f>ROUND(I241*H241,2)</f>
        <v>0</v>
      </c>
      <c r="BL241" s="18" t="s">
        <v>133</v>
      </c>
      <c r="BM241" s="212" t="s">
        <v>316</v>
      </c>
    </row>
    <row r="242" s="2" customFormat="1">
      <c r="A242" s="39"/>
      <c r="B242" s="40"/>
      <c r="C242" s="41"/>
      <c r="D242" s="214" t="s">
        <v>135</v>
      </c>
      <c r="E242" s="41"/>
      <c r="F242" s="215" t="s">
        <v>317</v>
      </c>
      <c r="G242" s="41"/>
      <c r="H242" s="41"/>
      <c r="I242" s="216"/>
      <c r="J242" s="41"/>
      <c r="K242" s="41"/>
      <c r="L242" s="45"/>
      <c r="M242" s="217"/>
      <c r="N242" s="218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135</v>
      </c>
      <c r="AU242" s="18" t="s">
        <v>81</v>
      </c>
    </row>
    <row r="243" s="2" customFormat="1" ht="21.75" customHeight="1">
      <c r="A243" s="39"/>
      <c r="B243" s="40"/>
      <c r="C243" s="201" t="s">
        <v>318</v>
      </c>
      <c r="D243" s="201" t="s">
        <v>128</v>
      </c>
      <c r="E243" s="202" t="s">
        <v>319</v>
      </c>
      <c r="F243" s="203" t="s">
        <v>320</v>
      </c>
      <c r="G243" s="204" t="s">
        <v>157</v>
      </c>
      <c r="H243" s="205">
        <v>8.2010000000000005</v>
      </c>
      <c r="I243" s="206"/>
      <c r="J243" s="207">
        <f>ROUND(I243*H243,2)</f>
        <v>0</v>
      </c>
      <c r="K243" s="203" t="s">
        <v>132</v>
      </c>
      <c r="L243" s="45"/>
      <c r="M243" s="208" t="s">
        <v>19</v>
      </c>
      <c r="N243" s="209" t="s">
        <v>42</v>
      </c>
      <c r="O243" s="85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2" t="s">
        <v>133</v>
      </c>
      <c r="AT243" s="212" t="s">
        <v>128</v>
      </c>
      <c r="AU243" s="212" t="s">
        <v>81</v>
      </c>
      <c r="AY243" s="18" t="s">
        <v>126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18" t="s">
        <v>79</v>
      </c>
      <c r="BK243" s="213">
        <f>ROUND(I243*H243,2)</f>
        <v>0</v>
      </c>
      <c r="BL243" s="18" t="s">
        <v>133</v>
      </c>
      <c r="BM243" s="212" t="s">
        <v>321</v>
      </c>
    </row>
    <row r="244" s="2" customFormat="1">
      <c r="A244" s="39"/>
      <c r="B244" s="40"/>
      <c r="C244" s="41"/>
      <c r="D244" s="214" t="s">
        <v>135</v>
      </c>
      <c r="E244" s="41"/>
      <c r="F244" s="215" t="s">
        <v>322</v>
      </c>
      <c r="G244" s="41"/>
      <c r="H244" s="41"/>
      <c r="I244" s="216"/>
      <c r="J244" s="41"/>
      <c r="K244" s="41"/>
      <c r="L244" s="45"/>
      <c r="M244" s="217"/>
      <c r="N244" s="218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135</v>
      </c>
      <c r="AU244" s="18" t="s">
        <v>81</v>
      </c>
    </row>
    <row r="245" s="2" customFormat="1" ht="24.15" customHeight="1">
      <c r="A245" s="39"/>
      <c r="B245" s="40"/>
      <c r="C245" s="201" t="s">
        <v>323</v>
      </c>
      <c r="D245" s="201" t="s">
        <v>128</v>
      </c>
      <c r="E245" s="202" t="s">
        <v>324</v>
      </c>
      <c r="F245" s="203" t="s">
        <v>325</v>
      </c>
      <c r="G245" s="204" t="s">
        <v>157</v>
      </c>
      <c r="H245" s="205">
        <v>114.81399999999999</v>
      </c>
      <c r="I245" s="206"/>
      <c r="J245" s="207">
        <f>ROUND(I245*H245,2)</f>
        <v>0</v>
      </c>
      <c r="K245" s="203" t="s">
        <v>132</v>
      </c>
      <c r="L245" s="45"/>
      <c r="M245" s="208" t="s">
        <v>19</v>
      </c>
      <c r="N245" s="209" t="s">
        <v>42</v>
      </c>
      <c r="O245" s="85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2" t="s">
        <v>133</v>
      </c>
      <c r="AT245" s="212" t="s">
        <v>128</v>
      </c>
      <c r="AU245" s="212" t="s">
        <v>81</v>
      </c>
      <c r="AY245" s="18" t="s">
        <v>126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8" t="s">
        <v>79</v>
      </c>
      <c r="BK245" s="213">
        <f>ROUND(I245*H245,2)</f>
        <v>0</v>
      </c>
      <c r="BL245" s="18" t="s">
        <v>133</v>
      </c>
      <c r="BM245" s="212" t="s">
        <v>326</v>
      </c>
    </row>
    <row r="246" s="2" customFormat="1">
      <c r="A246" s="39"/>
      <c r="B246" s="40"/>
      <c r="C246" s="41"/>
      <c r="D246" s="214" t="s">
        <v>135</v>
      </c>
      <c r="E246" s="41"/>
      <c r="F246" s="215" t="s">
        <v>327</v>
      </c>
      <c r="G246" s="41"/>
      <c r="H246" s="41"/>
      <c r="I246" s="216"/>
      <c r="J246" s="41"/>
      <c r="K246" s="41"/>
      <c r="L246" s="45"/>
      <c r="M246" s="217"/>
      <c r="N246" s="218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135</v>
      </c>
      <c r="AU246" s="18" t="s">
        <v>81</v>
      </c>
    </row>
    <row r="247" s="14" customFormat="1">
      <c r="A247" s="14"/>
      <c r="B247" s="230"/>
      <c r="C247" s="231"/>
      <c r="D247" s="221" t="s">
        <v>137</v>
      </c>
      <c r="E247" s="231"/>
      <c r="F247" s="233" t="s">
        <v>328</v>
      </c>
      <c r="G247" s="231"/>
      <c r="H247" s="234">
        <v>114.81399999999999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137</v>
      </c>
      <c r="AU247" s="240" t="s">
        <v>81</v>
      </c>
      <c r="AV247" s="14" t="s">
        <v>81</v>
      </c>
      <c r="AW247" s="14" t="s">
        <v>4</v>
      </c>
      <c r="AX247" s="14" t="s">
        <v>79</v>
      </c>
      <c r="AY247" s="240" t="s">
        <v>126</v>
      </c>
    </row>
    <row r="248" s="2" customFormat="1" ht="24.15" customHeight="1">
      <c r="A248" s="39"/>
      <c r="B248" s="40"/>
      <c r="C248" s="201" t="s">
        <v>329</v>
      </c>
      <c r="D248" s="201" t="s">
        <v>128</v>
      </c>
      <c r="E248" s="202" t="s">
        <v>330</v>
      </c>
      <c r="F248" s="203" t="s">
        <v>331</v>
      </c>
      <c r="G248" s="204" t="s">
        <v>157</v>
      </c>
      <c r="H248" s="205">
        <v>8.2010000000000005</v>
      </c>
      <c r="I248" s="206"/>
      <c r="J248" s="207">
        <f>ROUND(I248*H248,2)</f>
        <v>0</v>
      </c>
      <c r="K248" s="203" t="s">
        <v>132</v>
      </c>
      <c r="L248" s="45"/>
      <c r="M248" s="208" t="s">
        <v>19</v>
      </c>
      <c r="N248" s="209" t="s">
        <v>42</v>
      </c>
      <c r="O248" s="85"/>
      <c r="P248" s="210">
        <f>O248*H248</f>
        <v>0</v>
      </c>
      <c r="Q248" s="210">
        <v>0</v>
      </c>
      <c r="R248" s="210">
        <f>Q248*H248</f>
        <v>0</v>
      </c>
      <c r="S248" s="210">
        <v>0</v>
      </c>
      <c r="T248" s="21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2" t="s">
        <v>133</v>
      </c>
      <c r="AT248" s="212" t="s">
        <v>128</v>
      </c>
      <c r="AU248" s="212" t="s">
        <v>81</v>
      </c>
      <c r="AY248" s="18" t="s">
        <v>126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8" t="s">
        <v>79</v>
      </c>
      <c r="BK248" s="213">
        <f>ROUND(I248*H248,2)</f>
        <v>0</v>
      </c>
      <c r="BL248" s="18" t="s">
        <v>133</v>
      </c>
      <c r="BM248" s="212" t="s">
        <v>332</v>
      </c>
    </row>
    <row r="249" s="2" customFormat="1">
      <c r="A249" s="39"/>
      <c r="B249" s="40"/>
      <c r="C249" s="41"/>
      <c r="D249" s="214" t="s">
        <v>135</v>
      </c>
      <c r="E249" s="41"/>
      <c r="F249" s="215" t="s">
        <v>333</v>
      </c>
      <c r="G249" s="41"/>
      <c r="H249" s="41"/>
      <c r="I249" s="216"/>
      <c r="J249" s="41"/>
      <c r="K249" s="41"/>
      <c r="L249" s="45"/>
      <c r="M249" s="217"/>
      <c r="N249" s="218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135</v>
      </c>
      <c r="AU249" s="18" t="s">
        <v>81</v>
      </c>
    </row>
    <row r="250" s="12" customFormat="1" ht="22.8" customHeight="1">
      <c r="A250" s="12"/>
      <c r="B250" s="185"/>
      <c r="C250" s="186"/>
      <c r="D250" s="187" t="s">
        <v>70</v>
      </c>
      <c r="E250" s="199" t="s">
        <v>334</v>
      </c>
      <c r="F250" s="199" t="s">
        <v>335</v>
      </c>
      <c r="G250" s="186"/>
      <c r="H250" s="186"/>
      <c r="I250" s="189"/>
      <c r="J250" s="200">
        <f>BK250</f>
        <v>0</v>
      </c>
      <c r="K250" s="186"/>
      <c r="L250" s="191"/>
      <c r="M250" s="192"/>
      <c r="N250" s="193"/>
      <c r="O250" s="193"/>
      <c r="P250" s="194">
        <f>SUM(P251:P252)</f>
        <v>0</v>
      </c>
      <c r="Q250" s="193"/>
      <c r="R250" s="194">
        <f>SUM(R251:R252)</f>
        <v>0</v>
      </c>
      <c r="S250" s="193"/>
      <c r="T250" s="195">
        <f>SUM(T251:T252)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96" t="s">
        <v>79</v>
      </c>
      <c r="AT250" s="197" t="s">
        <v>70</v>
      </c>
      <c r="AU250" s="197" t="s">
        <v>79</v>
      </c>
      <c r="AY250" s="196" t="s">
        <v>126</v>
      </c>
      <c r="BK250" s="198">
        <f>SUM(BK251:BK252)</f>
        <v>0</v>
      </c>
    </row>
    <row r="251" s="2" customFormat="1" ht="33" customHeight="1">
      <c r="A251" s="39"/>
      <c r="B251" s="40"/>
      <c r="C251" s="201" t="s">
        <v>336</v>
      </c>
      <c r="D251" s="201" t="s">
        <v>128</v>
      </c>
      <c r="E251" s="202" t="s">
        <v>337</v>
      </c>
      <c r="F251" s="203" t="s">
        <v>338</v>
      </c>
      <c r="G251" s="204" t="s">
        <v>157</v>
      </c>
      <c r="H251" s="205">
        <v>13.214</v>
      </c>
      <c r="I251" s="206"/>
      <c r="J251" s="207">
        <f>ROUND(I251*H251,2)</f>
        <v>0</v>
      </c>
      <c r="K251" s="203" t="s">
        <v>132</v>
      </c>
      <c r="L251" s="45"/>
      <c r="M251" s="208" t="s">
        <v>19</v>
      </c>
      <c r="N251" s="209" t="s">
        <v>42</v>
      </c>
      <c r="O251" s="85"/>
      <c r="P251" s="210">
        <f>O251*H251</f>
        <v>0</v>
      </c>
      <c r="Q251" s="210">
        <v>0</v>
      </c>
      <c r="R251" s="210">
        <f>Q251*H251</f>
        <v>0</v>
      </c>
      <c r="S251" s="210">
        <v>0</v>
      </c>
      <c r="T251" s="21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2" t="s">
        <v>133</v>
      </c>
      <c r="AT251" s="212" t="s">
        <v>128</v>
      </c>
      <c r="AU251" s="212" t="s">
        <v>81</v>
      </c>
      <c r="AY251" s="18" t="s">
        <v>126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18" t="s">
        <v>79</v>
      </c>
      <c r="BK251" s="213">
        <f>ROUND(I251*H251,2)</f>
        <v>0</v>
      </c>
      <c r="BL251" s="18" t="s">
        <v>133</v>
      </c>
      <c r="BM251" s="212" t="s">
        <v>339</v>
      </c>
    </row>
    <row r="252" s="2" customFormat="1">
      <c r="A252" s="39"/>
      <c r="B252" s="40"/>
      <c r="C252" s="41"/>
      <c r="D252" s="214" t="s">
        <v>135</v>
      </c>
      <c r="E252" s="41"/>
      <c r="F252" s="215" t="s">
        <v>340</v>
      </c>
      <c r="G252" s="41"/>
      <c r="H252" s="41"/>
      <c r="I252" s="216"/>
      <c r="J252" s="41"/>
      <c r="K252" s="41"/>
      <c r="L252" s="45"/>
      <c r="M252" s="217"/>
      <c r="N252" s="218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135</v>
      </c>
      <c r="AU252" s="18" t="s">
        <v>81</v>
      </c>
    </row>
    <row r="253" s="12" customFormat="1" ht="25.92" customHeight="1">
      <c r="A253" s="12"/>
      <c r="B253" s="185"/>
      <c r="C253" s="186"/>
      <c r="D253" s="187" t="s">
        <v>70</v>
      </c>
      <c r="E253" s="188" t="s">
        <v>341</v>
      </c>
      <c r="F253" s="188" t="s">
        <v>342</v>
      </c>
      <c r="G253" s="186"/>
      <c r="H253" s="186"/>
      <c r="I253" s="189"/>
      <c r="J253" s="190">
        <f>BK253</f>
        <v>0</v>
      </c>
      <c r="K253" s="186"/>
      <c r="L253" s="191"/>
      <c r="M253" s="192"/>
      <c r="N253" s="193"/>
      <c r="O253" s="193"/>
      <c r="P253" s="194">
        <f>P254+P263+P270+P293+P303</f>
        <v>0</v>
      </c>
      <c r="Q253" s="193"/>
      <c r="R253" s="194">
        <f>R254+R263+R270+R293+R303</f>
        <v>0.78311986</v>
      </c>
      <c r="S253" s="193"/>
      <c r="T253" s="195">
        <f>T254+T263+T270+T293+T303</f>
        <v>0.0082190999999999983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6" t="s">
        <v>81</v>
      </c>
      <c r="AT253" s="197" t="s">
        <v>70</v>
      </c>
      <c r="AU253" s="197" t="s">
        <v>71</v>
      </c>
      <c r="AY253" s="196" t="s">
        <v>126</v>
      </c>
      <c r="BK253" s="198">
        <f>BK254+BK263+BK270+BK293+BK303</f>
        <v>0</v>
      </c>
    </row>
    <row r="254" s="12" customFormat="1" ht="22.8" customHeight="1">
      <c r="A254" s="12"/>
      <c r="B254" s="185"/>
      <c r="C254" s="186"/>
      <c r="D254" s="187" t="s">
        <v>70</v>
      </c>
      <c r="E254" s="199" t="s">
        <v>343</v>
      </c>
      <c r="F254" s="199" t="s">
        <v>344</v>
      </c>
      <c r="G254" s="186"/>
      <c r="H254" s="186"/>
      <c r="I254" s="189"/>
      <c r="J254" s="200">
        <f>BK254</f>
        <v>0</v>
      </c>
      <c r="K254" s="186"/>
      <c r="L254" s="191"/>
      <c r="M254" s="192"/>
      <c r="N254" s="193"/>
      <c r="O254" s="193"/>
      <c r="P254" s="194">
        <f>SUM(P255:P262)</f>
        <v>0</v>
      </c>
      <c r="Q254" s="193"/>
      <c r="R254" s="194">
        <f>SUM(R255:R262)</f>
        <v>0.011776</v>
      </c>
      <c r="S254" s="193"/>
      <c r="T254" s="195">
        <f>SUM(T255:T262)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96" t="s">
        <v>81</v>
      </c>
      <c r="AT254" s="197" t="s">
        <v>70</v>
      </c>
      <c r="AU254" s="197" t="s">
        <v>79</v>
      </c>
      <c r="AY254" s="196" t="s">
        <v>126</v>
      </c>
      <c r="BK254" s="198">
        <f>SUM(BK255:BK262)</f>
        <v>0</v>
      </c>
    </row>
    <row r="255" s="2" customFormat="1" ht="24.15" customHeight="1">
      <c r="A255" s="39"/>
      <c r="B255" s="40"/>
      <c r="C255" s="201" t="s">
        <v>345</v>
      </c>
      <c r="D255" s="201" t="s">
        <v>128</v>
      </c>
      <c r="E255" s="202" t="s">
        <v>346</v>
      </c>
      <c r="F255" s="203" t="s">
        <v>347</v>
      </c>
      <c r="G255" s="204" t="s">
        <v>189</v>
      </c>
      <c r="H255" s="205">
        <v>14.273999999999999</v>
      </c>
      <c r="I255" s="206"/>
      <c r="J255" s="207">
        <f>ROUND(I255*H255,2)</f>
        <v>0</v>
      </c>
      <c r="K255" s="203" t="s">
        <v>132</v>
      </c>
      <c r="L255" s="45"/>
      <c r="M255" s="208" t="s">
        <v>19</v>
      </c>
      <c r="N255" s="209" t="s">
        <v>42</v>
      </c>
      <c r="O255" s="85"/>
      <c r="P255" s="210">
        <f>O255*H255</f>
        <v>0</v>
      </c>
      <c r="Q255" s="210">
        <v>0</v>
      </c>
      <c r="R255" s="210">
        <f>Q255*H255</f>
        <v>0</v>
      </c>
      <c r="S255" s="210">
        <v>0</v>
      </c>
      <c r="T255" s="21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2" t="s">
        <v>242</v>
      </c>
      <c r="AT255" s="212" t="s">
        <v>128</v>
      </c>
      <c r="AU255" s="212" t="s">
        <v>81</v>
      </c>
      <c r="AY255" s="18" t="s">
        <v>126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18" t="s">
        <v>79</v>
      </c>
      <c r="BK255" s="213">
        <f>ROUND(I255*H255,2)</f>
        <v>0</v>
      </c>
      <c r="BL255" s="18" t="s">
        <v>242</v>
      </c>
      <c r="BM255" s="212" t="s">
        <v>348</v>
      </c>
    </row>
    <row r="256" s="2" customFormat="1">
      <c r="A256" s="39"/>
      <c r="B256" s="40"/>
      <c r="C256" s="41"/>
      <c r="D256" s="214" t="s">
        <v>135</v>
      </c>
      <c r="E256" s="41"/>
      <c r="F256" s="215" t="s">
        <v>349</v>
      </c>
      <c r="G256" s="41"/>
      <c r="H256" s="41"/>
      <c r="I256" s="216"/>
      <c r="J256" s="41"/>
      <c r="K256" s="41"/>
      <c r="L256" s="45"/>
      <c r="M256" s="217"/>
      <c r="N256" s="218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135</v>
      </c>
      <c r="AU256" s="18" t="s">
        <v>81</v>
      </c>
    </row>
    <row r="257" s="13" customFormat="1">
      <c r="A257" s="13"/>
      <c r="B257" s="219"/>
      <c r="C257" s="220"/>
      <c r="D257" s="221" t="s">
        <v>137</v>
      </c>
      <c r="E257" s="222" t="s">
        <v>19</v>
      </c>
      <c r="F257" s="223" t="s">
        <v>350</v>
      </c>
      <c r="G257" s="220"/>
      <c r="H257" s="222" t="s">
        <v>19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9" t="s">
        <v>137</v>
      </c>
      <c r="AU257" s="229" t="s">
        <v>81</v>
      </c>
      <c r="AV257" s="13" t="s">
        <v>79</v>
      </c>
      <c r="AW257" s="13" t="s">
        <v>33</v>
      </c>
      <c r="AX257" s="13" t="s">
        <v>71</v>
      </c>
      <c r="AY257" s="229" t="s">
        <v>126</v>
      </c>
    </row>
    <row r="258" s="14" customFormat="1">
      <c r="A258" s="14"/>
      <c r="B258" s="230"/>
      <c r="C258" s="231"/>
      <c r="D258" s="221" t="s">
        <v>137</v>
      </c>
      <c r="E258" s="232" t="s">
        <v>19</v>
      </c>
      <c r="F258" s="233" t="s">
        <v>351</v>
      </c>
      <c r="G258" s="231"/>
      <c r="H258" s="234">
        <v>14.273999999999999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0" t="s">
        <v>137</v>
      </c>
      <c r="AU258" s="240" t="s">
        <v>81</v>
      </c>
      <c r="AV258" s="14" t="s">
        <v>81</v>
      </c>
      <c r="AW258" s="14" t="s">
        <v>33</v>
      </c>
      <c r="AX258" s="14" t="s">
        <v>79</v>
      </c>
      <c r="AY258" s="240" t="s">
        <v>126</v>
      </c>
    </row>
    <row r="259" s="2" customFormat="1" ht="16.5" customHeight="1">
      <c r="A259" s="39"/>
      <c r="B259" s="40"/>
      <c r="C259" s="252" t="s">
        <v>352</v>
      </c>
      <c r="D259" s="252" t="s">
        <v>353</v>
      </c>
      <c r="E259" s="253" t="s">
        <v>354</v>
      </c>
      <c r="F259" s="254" t="s">
        <v>355</v>
      </c>
      <c r="G259" s="255" t="s">
        <v>356</v>
      </c>
      <c r="H259" s="256">
        <v>11.776</v>
      </c>
      <c r="I259" s="257"/>
      <c r="J259" s="258">
        <f>ROUND(I259*H259,2)</f>
        <v>0</v>
      </c>
      <c r="K259" s="254" t="s">
        <v>132</v>
      </c>
      <c r="L259" s="259"/>
      <c r="M259" s="260" t="s">
        <v>19</v>
      </c>
      <c r="N259" s="261" t="s">
        <v>42</v>
      </c>
      <c r="O259" s="85"/>
      <c r="P259" s="210">
        <f>O259*H259</f>
        <v>0</v>
      </c>
      <c r="Q259" s="210">
        <v>0.001</v>
      </c>
      <c r="R259" s="210">
        <f>Q259*H259</f>
        <v>0.011776</v>
      </c>
      <c r="S259" s="210">
        <v>0</v>
      </c>
      <c r="T259" s="21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2" t="s">
        <v>352</v>
      </c>
      <c r="AT259" s="212" t="s">
        <v>353</v>
      </c>
      <c r="AU259" s="212" t="s">
        <v>81</v>
      </c>
      <c r="AY259" s="18" t="s">
        <v>126</v>
      </c>
      <c r="BE259" s="213">
        <f>IF(N259="základní",J259,0)</f>
        <v>0</v>
      </c>
      <c r="BF259" s="213">
        <f>IF(N259="snížená",J259,0)</f>
        <v>0</v>
      </c>
      <c r="BG259" s="213">
        <f>IF(N259="zákl. přenesená",J259,0)</f>
        <v>0</v>
      </c>
      <c r="BH259" s="213">
        <f>IF(N259="sníž. přenesená",J259,0)</f>
        <v>0</v>
      </c>
      <c r="BI259" s="213">
        <f>IF(N259="nulová",J259,0)</f>
        <v>0</v>
      </c>
      <c r="BJ259" s="18" t="s">
        <v>79</v>
      </c>
      <c r="BK259" s="213">
        <f>ROUND(I259*H259,2)</f>
        <v>0</v>
      </c>
      <c r="BL259" s="18" t="s">
        <v>242</v>
      </c>
      <c r="BM259" s="212" t="s">
        <v>357</v>
      </c>
    </row>
    <row r="260" s="14" customFormat="1">
      <c r="A260" s="14"/>
      <c r="B260" s="230"/>
      <c r="C260" s="231"/>
      <c r="D260" s="221" t="s">
        <v>137</v>
      </c>
      <c r="E260" s="231"/>
      <c r="F260" s="233" t="s">
        <v>358</v>
      </c>
      <c r="G260" s="231"/>
      <c r="H260" s="234">
        <v>11.776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0" t="s">
        <v>137</v>
      </c>
      <c r="AU260" s="240" t="s">
        <v>81</v>
      </c>
      <c r="AV260" s="14" t="s">
        <v>81</v>
      </c>
      <c r="AW260" s="14" t="s">
        <v>4</v>
      </c>
      <c r="AX260" s="14" t="s">
        <v>79</v>
      </c>
      <c r="AY260" s="240" t="s">
        <v>126</v>
      </c>
    </row>
    <row r="261" s="2" customFormat="1" ht="24.15" customHeight="1">
      <c r="A261" s="39"/>
      <c r="B261" s="40"/>
      <c r="C261" s="201" t="s">
        <v>359</v>
      </c>
      <c r="D261" s="201" t="s">
        <v>128</v>
      </c>
      <c r="E261" s="202" t="s">
        <v>360</v>
      </c>
      <c r="F261" s="203" t="s">
        <v>361</v>
      </c>
      <c r="G261" s="204" t="s">
        <v>362</v>
      </c>
      <c r="H261" s="262"/>
      <c r="I261" s="206"/>
      <c r="J261" s="207">
        <f>ROUND(I261*H261,2)</f>
        <v>0</v>
      </c>
      <c r="K261" s="203" t="s">
        <v>132</v>
      </c>
      <c r="L261" s="45"/>
      <c r="M261" s="208" t="s">
        <v>19</v>
      </c>
      <c r="N261" s="209" t="s">
        <v>42</v>
      </c>
      <c r="O261" s="85"/>
      <c r="P261" s="210">
        <f>O261*H261</f>
        <v>0</v>
      </c>
      <c r="Q261" s="210">
        <v>0</v>
      </c>
      <c r="R261" s="210">
        <f>Q261*H261</f>
        <v>0</v>
      </c>
      <c r="S261" s="210">
        <v>0</v>
      </c>
      <c r="T261" s="21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2" t="s">
        <v>242</v>
      </c>
      <c r="AT261" s="212" t="s">
        <v>128</v>
      </c>
      <c r="AU261" s="212" t="s">
        <v>81</v>
      </c>
      <c r="AY261" s="18" t="s">
        <v>126</v>
      </c>
      <c r="BE261" s="213">
        <f>IF(N261="základní",J261,0)</f>
        <v>0</v>
      </c>
      <c r="BF261" s="213">
        <f>IF(N261="snížená",J261,0)</f>
        <v>0</v>
      </c>
      <c r="BG261" s="213">
        <f>IF(N261="zákl. přenesená",J261,0)</f>
        <v>0</v>
      </c>
      <c r="BH261" s="213">
        <f>IF(N261="sníž. přenesená",J261,0)</f>
        <v>0</v>
      </c>
      <c r="BI261" s="213">
        <f>IF(N261="nulová",J261,0)</f>
        <v>0</v>
      </c>
      <c r="BJ261" s="18" t="s">
        <v>79</v>
      </c>
      <c r="BK261" s="213">
        <f>ROUND(I261*H261,2)</f>
        <v>0</v>
      </c>
      <c r="BL261" s="18" t="s">
        <v>242</v>
      </c>
      <c r="BM261" s="212" t="s">
        <v>363</v>
      </c>
    </row>
    <row r="262" s="2" customFormat="1">
      <c r="A262" s="39"/>
      <c r="B262" s="40"/>
      <c r="C262" s="41"/>
      <c r="D262" s="214" t="s">
        <v>135</v>
      </c>
      <c r="E262" s="41"/>
      <c r="F262" s="215" t="s">
        <v>364</v>
      </c>
      <c r="G262" s="41"/>
      <c r="H262" s="41"/>
      <c r="I262" s="216"/>
      <c r="J262" s="41"/>
      <c r="K262" s="41"/>
      <c r="L262" s="45"/>
      <c r="M262" s="217"/>
      <c r="N262" s="218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135</v>
      </c>
      <c r="AU262" s="18" t="s">
        <v>81</v>
      </c>
    </row>
    <row r="263" s="12" customFormat="1" ht="22.8" customHeight="1">
      <c r="A263" s="12"/>
      <c r="B263" s="185"/>
      <c r="C263" s="186"/>
      <c r="D263" s="187" t="s">
        <v>70</v>
      </c>
      <c r="E263" s="199" t="s">
        <v>365</v>
      </c>
      <c r="F263" s="199" t="s">
        <v>366</v>
      </c>
      <c r="G263" s="186"/>
      <c r="H263" s="186"/>
      <c r="I263" s="189"/>
      <c r="J263" s="200">
        <f>BK263</f>
        <v>0</v>
      </c>
      <c r="K263" s="186"/>
      <c r="L263" s="191"/>
      <c r="M263" s="192"/>
      <c r="N263" s="193"/>
      <c r="O263" s="193"/>
      <c r="P263" s="194">
        <f>SUM(P264:P269)</f>
        <v>0</v>
      </c>
      <c r="Q263" s="193"/>
      <c r="R263" s="194">
        <f>SUM(R264:R269)</f>
        <v>0.61047000000000007</v>
      </c>
      <c r="S263" s="193"/>
      <c r="T263" s="195">
        <f>SUM(T264:T269)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6" t="s">
        <v>81</v>
      </c>
      <c r="AT263" s="197" t="s">
        <v>70</v>
      </c>
      <c r="AU263" s="197" t="s">
        <v>79</v>
      </c>
      <c r="AY263" s="196" t="s">
        <v>126</v>
      </c>
      <c r="BK263" s="198">
        <f>SUM(BK264:BK269)</f>
        <v>0</v>
      </c>
    </row>
    <row r="264" s="2" customFormat="1" ht="16.5" customHeight="1">
      <c r="A264" s="39"/>
      <c r="B264" s="40"/>
      <c r="C264" s="201" t="s">
        <v>367</v>
      </c>
      <c r="D264" s="201" t="s">
        <v>128</v>
      </c>
      <c r="E264" s="202" t="s">
        <v>368</v>
      </c>
      <c r="F264" s="203" t="s">
        <v>369</v>
      </c>
      <c r="G264" s="204" t="s">
        <v>356</v>
      </c>
      <c r="H264" s="205">
        <v>581.39999999999998</v>
      </c>
      <c r="I264" s="206"/>
      <c r="J264" s="207">
        <f>ROUND(I264*H264,2)</f>
        <v>0</v>
      </c>
      <c r="K264" s="203" t="s">
        <v>132</v>
      </c>
      <c r="L264" s="45"/>
      <c r="M264" s="208" t="s">
        <v>19</v>
      </c>
      <c r="N264" s="209" t="s">
        <v>42</v>
      </c>
      <c r="O264" s="85"/>
      <c r="P264" s="210">
        <f>O264*H264</f>
        <v>0</v>
      </c>
      <c r="Q264" s="210">
        <v>5.0000000000000002E-05</v>
      </c>
      <c r="R264" s="210">
        <f>Q264*H264</f>
        <v>0.029069999999999999</v>
      </c>
      <c r="S264" s="210">
        <v>0</v>
      </c>
      <c r="T264" s="21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2" t="s">
        <v>242</v>
      </c>
      <c r="AT264" s="212" t="s">
        <v>128</v>
      </c>
      <c r="AU264" s="212" t="s">
        <v>81</v>
      </c>
      <c r="AY264" s="18" t="s">
        <v>126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18" t="s">
        <v>79</v>
      </c>
      <c r="BK264" s="213">
        <f>ROUND(I264*H264,2)</f>
        <v>0</v>
      </c>
      <c r="BL264" s="18" t="s">
        <v>242</v>
      </c>
      <c r="BM264" s="212" t="s">
        <v>370</v>
      </c>
    </row>
    <row r="265" s="2" customFormat="1">
      <c r="A265" s="39"/>
      <c r="B265" s="40"/>
      <c r="C265" s="41"/>
      <c r="D265" s="214" t="s">
        <v>135</v>
      </c>
      <c r="E265" s="41"/>
      <c r="F265" s="215" t="s">
        <v>371</v>
      </c>
      <c r="G265" s="41"/>
      <c r="H265" s="41"/>
      <c r="I265" s="216"/>
      <c r="J265" s="41"/>
      <c r="K265" s="41"/>
      <c r="L265" s="45"/>
      <c r="M265" s="217"/>
      <c r="N265" s="218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135</v>
      </c>
      <c r="AU265" s="18" t="s">
        <v>81</v>
      </c>
    </row>
    <row r="266" s="14" customFormat="1">
      <c r="A266" s="14"/>
      <c r="B266" s="230"/>
      <c r="C266" s="231"/>
      <c r="D266" s="221" t="s">
        <v>137</v>
      </c>
      <c r="E266" s="232" t="s">
        <v>19</v>
      </c>
      <c r="F266" s="233" t="s">
        <v>372</v>
      </c>
      <c r="G266" s="231"/>
      <c r="H266" s="234">
        <v>581.39999999999998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137</v>
      </c>
      <c r="AU266" s="240" t="s">
        <v>81</v>
      </c>
      <c r="AV266" s="14" t="s">
        <v>81</v>
      </c>
      <c r="AW266" s="14" t="s">
        <v>33</v>
      </c>
      <c r="AX266" s="14" t="s">
        <v>79</v>
      </c>
      <c r="AY266" s="240" t="s">
        <v>126</v>
      </c>
    </row>
    <row r="267" s="2" customFormat="1" ht="16.5" customHeight="1">
      <c r="A267" s="39"/>
      <c r="B267" s="40"/>
      <c r="C267" s="252" t="s">
        <v>373</v>
      </c>
      <c r="D267" s="252" t="s">
        <v>353</v>
      </c>
      <c r="E267" s="253" t="s">
        <v>374</v>
      </c>
      <c r="F267" s="254" t="s">
        <v>375</v>
      </c>
      <c r="G267" s="255" t="s">
        <v>228</v>
      </c>
      <c r="H267" s="256">
        <v>1</v>
      </c>
      <c r="I267" s="257"/>
      <c r="J267" s="258">
        <f>ROUND(I267*H267,2)</f>
        <v>0</v>
      </c>
      <c r="K267" s="254" t="s">
        <v>376</v>
      </c>
      <c r="L267" s="259"/>
      <c r="M267" s="260" t="s">
        <v>19</v>
      </c>
      <c r="N267" s="261" t="s">
        <v>42</v>
      </c>
      <c r="O267" s="85"/>
      <c r="P267" s="210">
        <f>O267*H267</f>
        <v>0</v>
      </c>
      <c r="Q267" s="210">
        <v>0.58140000000000003</v>
      </c>
      <c r="R267" s="210">
        <f>Q267*H267</f>
        <v>0.58140000000000003</v>
      </c>
      <c r="S267" s="210">
        <v>0</v>
      </c>
      <c r="T267" s="21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2" t="s">
        <v>352</v>
      </c>
      <c r="AT267" s="212" t="s">
        <v>353</v>
      </c>
      <c r="AU267" s="212" t="s">
        <v>81</v>
      </c>
      <c r="AY267" s="18" t="s">
        <v>126</v>
      </c>
      <c r="BE267" s="213">
        <f>IF(N267="základní",J267,0)</f>
        <v>0</v>
      </c>
      <c r="BF267" s="213">
        <f>IF(N267="snížená",J267,0)</f>
        <v>0</v>
      </c>
      <c r="BG267" s="213">
        <f>IF(N267="zákl. přenesená",J267,0)</f>
        <v>0</v>
      </c>
      <c r="BH267" s="213">
        <f>IF(N267="sníž. přenesená",J267,0)</f>
        <v>0</v>
      </c>
      <c r="BI267" s="213">
        <f>IF(N267="nulová",J267,0)</f>
        <v>0</v>
      </c>
      <c r="BJ267" s="18" t="s">
        <v>79</v>
      </c>
      <c r="BK267" s="213">
        <f>ROUND(I267*H267,2)</f>
        <v>0</v>
      </c>
      <c r="BL267" s="18" t="s">
        <v>242</v>
      </c>
      <c r="BM267" s="212" t="s">
        <v>377</v>
      </c>
    </row>
    <row r="268" s="2" customFormat="1" ht="24.15" customHeight="1">
      <c r="A268" s="39"/>
      <c r="B268" s="40"/>
      <c r="C268" s="201" t="s">
        <v>378</v>
      </c>
      <c r="D268" s="201" t="s">
        <v>128</v>
      </c>
      <c r="E268" s="202" t="s">
        <v>379</v>
      </c>
      <c r="F268" s="203" t="s">
        <v>380</v>
      </c>
      <c r="G268" s="204" t="s">
        <v>362</v>
      </c>
      <c r="H268" s="262"/>
      <c r="I268" s="206"/>
      <c r="J268" s="207">
        <f>ROUND(I268*H268,2)</f>
        <v>0</v>
      </c>
      <c r="K268" s="203" t="s">
        <v>132</v>
      </c>
      <c r="L268" s="45"/>
      <c r="M268" s="208" t="s">
        <v>19</v>
      </c>
      <c r="N268" s="209" t="s">
        <v>42</v>
      </c>
      <c r="O268" s="85"/>
      <c r="P268" s="210">
        <f>O268*H268</f>
        <v>0</v>
      </c>
      <c r="Q268" s="210">
        <v>0</v>
      </c>
      <c r="R268" s="210">
        <f>Q268*H268</f>
        <v>0</v>
      </c>
      <c r="S268" s="210">
        <v>0</v>
      </c>
      <c r="T268" s="21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2" t="s">
        <v>242</v>
      </c>
      <c r="AT268" s="212" t="s">
        <v>128</v>
      </c>
      <c r="AU268" s="212" t="s">
        <v>81</v>
      </c>
      <c r="AY268" s="18" t="s">
        <v>126</v>
      </c>
      <c r="BE268" s="213">
        <f>IF(N268="základní",J268,0)</f>
        <v>0</v>
      </c>
      <c r="BF268" s="213">
        <f>IF(N268="snížená",J268,0)</f>
        <v>0</v>
      </c>
      <c r="BG268" s="213">
        <f>IF(N268="zákl. přenesená",J268,0)</f>
        <v>0</v>
      </c>
      <c r="BH268" s="213">
        <f>IF(N268="sníž. přenesená",J268,0)</f>
        <v>0</v>
      </c>
      <c r="BI268" s="213">
        <f>IF(N268="nulová",J268,0)</f>
        <v>0</v>
      </c>
      <c r="BJ268" s="18" t="s">
        <v>79</v>
      </c>
      <c r="BK268" s="213">
        <f>ROUND(I268*H268,2)</f>
        <v>0</v>
      </c>
      <c r="BL268" s="18" t="s">
        <v>242</v>
      </c>
      <c r="BM268" s="212" t="s">
        <v>381</v>
      </c>
    </row>
    <row r="269" s="2" customFormat="1">
      <c r="A269" s="39"/>
      <c r="B269" s="40"/>
      <c r="C269" s="41"/>
      <c r="D269" s="214" t="s">
        <v>135</v>
      </c>
      <c r="E269" s="41"/>
      <c r="F269" s="215" t="s">
        <v>382</v>
      </c>
      <c r="G269" s="41"/>
      <c r="H269" s="41"/>
      <c r="I269" s="216"/>
      <c r="J269" s="41"/>
      <c r="K269" s="41"/>
      <c r="L269" s="45"/>
      <c r="M269" s="217"/>
      <c r="N269" s="218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135</v>
      </c>
      <c r="AU269" s="18" t="s">
        <v>81</v>
      </c>
    </row>
    <row r="270" s="12" customFormat="1" ht="22.8" customHeight="1">
      <c r="A270" s="12"/>
      <c r="B270" s="185"/>
      <c r="C270" s="186"/>
      <c r="D270" s="187" t="s">
        <v>70</v>
      </c>
      <c r="E270" s="199" t="s">
        <v>383</v>
      </c>
      <c r="F270" s="199" t="s">
        <v>384</v>
      </c>
      <c r="G270" s="186"/>
      <c r="H270" s="186"/>
      <c r="I270" s="189"/>
      <c r="J270" s="200">
        <f>BK270</f>
        <v>0</v>
      </c>
      <c r="K270" s="186"/>
      <c r="L270" s="191"/>
      <c r="M270" s="192"/>
      <c r="N270" s="193"/>
      <c r="O270" s="193"/>
      <c r="P270" s="194">
        <f>SUM(P271:P292)</f>
        <v>0</v>
      </c>
      <c r="Q270" s="193"/>
      <c r="R270" s="194">
        <f>SUM(R271:R292)</f>
        <v>0.1015248</v>
      </c>
      <c r="S270" s="193"/>
      <c r="T270" s="195">
        <f>SUM(T271:T292)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96" t="s">
        <v>81</v>
      </c>
      <c r="AT270" s="197" t="s">
        <v>70</v>
      </c>
      <c r="AU270" s="197" t="s">
        <v>79</v>
      </c>
      <c r="AY270" s="196" t="s">
        <v>126</v>
      </c>
      <c r="BK270" s="198">
        <f>SUM(BK271:BK292)</f>
        <v>0</v>
      </c>
    </row>
    <row r="271" s="2" customFormat="1" ht="16.5" customHeight="1">
      <c r="A271" s="39"/>
      <c r="B271" s="40"/>
      <c r="C271" s="201" t="s">
        <v>385</v>
      </c>
      <c r="D271" s="201" t="s">
        <v>128</v>
      </c>
      <c r="E271" s="202" t="s">
        <v>386</v>
      </c>
      <c r="F271" s="203" t="s">
        <v>387</v>
      </c>
      <c r="G271" s="204" t="s">
        <v>189</v>
      </c>
      <c r="H271" s="205">
        <v>3.1200000000000001</v>
      </c>
      <c r="I271" s="206"/>
      <c r="J271" s="207">
        <f>ROUND(I271*H271,2)</f>
        <v>0</v>
      </c>
      <c r="K271" s="203" t="s">
        <v>132</v>
      </c>
      <c r="L271" s="45"/>
      <c r="M271" s="208" t="s">
        <v>19</v>
      </c>
      <c r="N271" s="209" t="s">
        <v>42</v>
      </c>
      <c r="O271" s="85"/>
      <c r="P271" s="210">
        <f>O271*H271</f>
        <v>0</v>
      </c>
      <c r="Q271" s="210">
        <v>0</v>
      </c>
      <c r="R271" s="210">
        <f>Q271*H271</f>
        <v>0</v>
      </c>
      <c r="S271" s="210">
        <v>0</v>
      </c>
      <c r="T271" s="21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2" t="s">
        <v>242</v>
      </c>
      <c r="AT271" s="212" t="s">
        <v>128</v>
      </c>
      <c r="AU271" s="212" t="s">
        <v>81</v>
      </c>
      <c r="AY271" s="18" t="s">
        <v>126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18" t="s">
        <v>79</v>
      </c>
      <c r="BK271" s="213">
        <f>ROUND(I271*H271,2)</f>
        <v>0</v>
      </c>
      <c r="BL271" s="18" t="s">
        <v>242</v>
      </c>
      <c r="BM271" s="212" t="s">
        <v>388</v>
      </c>
    </row>
    <row r="272" s="2" customFormat="1">
      <c r="A272" s="39"/>
      <c r="B272" s="40"/>
      <c r="C272" s="41"/>
      <c r="D272" s="214" t="s">
        <v>135</v>
      </c>
      <c r="E272" s="41"/>
      <c r="F272" s="215" t="s">
        <v>389</v>
      </c>
      <c r="G272" s="41"/>
      <c r="H272" s="41"/>
      <c r="I272" s="216"/>
      <c r="J272" s="41"/>
      <c r="K272" s="41"/>
      <c r="L272" s="45"/>
      <c r="M272" s="217"/>
      <c r="N272" s="218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135</v>
      </c>
      <c r="AU272" s="18" t="s">
        <v>81</v>
      </c>
    </row>
    <row r="273" s="13" customFormat="1">
      <c r="A273" s="13"/>
      <c r="B273" s="219"/>
      <c r="C273" s="220"/>
      <c r="D273" s="221" t="s">
        <v>137</v>
      </c>
      <c r="E273" s="222" t="s">
        <v>19</v>
      </c>
      <c r="F273" s="223" t="s">
        <v>172</v>
      </c>
      <c r="G273" s="220"/>
      <c r="H273" s="222" t="s">
        <v>19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9" t="s">
        <v>137</v>
      </c>
      <c r="AU273" s="229" t="s">
        <v>81</v>
      </c>
      <c r="AV273" s="13" t="s">
        <v>79</v>
      </c>
      <c r="AW273" s="13" t="s">
        <v>33</v>
      </c>
      <c r="AX273" s="13" t="s">
        <v>71</v>
      </c>
      <c r="AY273" s="229" t="s">
        <v>126</v>
      </c>
    </row>
    <row r="274" s="14" customFormat="1">
      <c r="A274" s="14"/>
      <c r="B274" s="230"/>
      <c r="C274" s="231"/>
      <c r="D274" s="221" t="s">
        <v>137</v>
      </c>
      <c r="E274" s="232" t="s">
        <v>19</v>
      </c>
      <c r="F274" s="233" t="s">
        <v>390</v>
      </c>
      <c r="G274" s="231"/>
      <c r="H274" s="234">
        <v>0.78000000000000003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0" t="s">
        <v>137</v>
      </c>
      <c r="AU274" s="240" t="s">
        <v>81</v>
      </c>
      <c r="AV274" s="14" t="s">
        <v>81</v>
      </c>
      <c r="AW274" s="14" t="s">
        <v>33</v>
      </c>
      <c r="AX274" s="14" t="s">
        <v>71</v>
      </c>
      <c r="AY274" s="240" t="s">
        <v>126</v>
      </c>
    </row>
    <row r="275" s="13" customFormat="1">
      <c r="A275" s="13"/>
      <c r="B275" s="219"/>
      <c r="C275" s="220"/>
      <c r="D275" s="221" t="s">
        <v>137</v>
      </c>
      <c r="E275" s="222" t="s">
        <v>19</v>
      </c>
      <c r="F275" s="223" t="s">
        <v>174</v>
      </c>
      <c r="G275" s="220"/>
      <c r="H275" s="222" t="s">
        <v>19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9" t="s">
        <v>137</v>
      </c>
      <c r="AU275" s="229" t="s">
        <v>81</v>
      </c>
      <c r="AV275" s="13" t="s">
        <v>79</v>
      </c>
      <c r="AW275" s="13" t="s">
        <v>33</v>
      </c>
      <c r="AX275" s="13" t="s">
        <v>71</v>
      </c>
      <c r="AY275" s="229" t="s">
        <v>126</v>
      </c>
    </row>
    <row r="276" s="14" customFormat="1">
      <c r="A276" s="14"/>
      <c r="B276" s="230"/>
      <c r="C276" s="231"/>
      <c r="D276" s="221" t="s">
        <v>137</v>
      </c>
      <c r="E276" s="232" t="s">
        <v>19</v>
      </c>
      <c r="F276" s="233" t="s">
        <v>391</v>
      </c>
      <c r="G276" s="231"/>
      <c r="H276" s="234">
        <v>2.3399999999999999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0" t="s">
        <v>137</v>
      </c>
      <c r="AU276" s="240" t="s">
        <v>81</v>
      </c>
      <c r="AV276" s="14" t="s">
        <v>81</v>
      </c>
      <c r="AW276" s="14" t="s">
        <v>33</v>
      </c>
      <c r="AX276" s="14" t="s">
        <v>71</v>
      </c>
      <c r="AY276" s="240" t="s">
        <v>126</v>
      </c>
    </row>
    <row r="277" s="15" customFormat="1">
      <c r="A277" s="15"/>
      <c r="B277" s="241"/>
      <c r="C277" s="242"/>
      <c r="D277" s="221" t="s">
        <v>137</v>
      </c>
      <c r="E277" s="243" t="s">
        <v>19</v>
      </c>
      <c r="F277" s="244" t="s">
        <v>176</v>
      </c>
      <c r="G277" s="242"/>
      <c r="H277" s="245">
        <v>3.1200000000000001</v>
      </c>
      <c r="I277" s="246"/>
      <c r="J277" s="242"/>
      <c r="K277" s="242"/>
      <c r="L277" s="247"/>
      <c r="M277" s="248"/>
      <c r="N277" s="249"/>
      <c r="O277" s="249"/>
      <c r="P277" s="249"/>
      <c r="Q277" s="249"/>
      <c r="R277" s="249"/>
      <c r="S277" s="249"/>
      <c r="T277" s="25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1" t="s">
        <v>137</v>
      </c>
      <c r="AU277" s="251" t="s">
        <v>81</v>
      </c>
      <c r="AV277" s="15" t="s">
        <v>133</v>
      </c>
      <c r="AW277" s="15" t="s">
        <v>33</v>
      </c>
      <c r="AX277" s="15" t="s">
        <v>79</v>
      </c>
      <c r="AY277" s="251" t="s">
        <v>126</v>
      </c>
    </row>
    <row r="278" s="2" customFormat="1" ht="16.5" customHeight="1">
      <c r="A278" s="39"/>
      <c r="B278" s="40"/>
      <c r="C278" s="201" t="s">
        <v>392</v>
      </c>
      <c r="D278" s="201" t="s">
        <v>128</v>
      </c>
      <c r="E278" s="202" t="s">
        <v>393</v>
      </c>
      <c r="F278" s="203" t="s">
        <v>394</v>
      </c>
      <c r="G278" s="204" t="s">
        <v>189</v>
      </c>
      <c r="H278" s="205">
        <v>3.1200000000000001</v>
      </c>
      <c r="I278" s="206"/>
      <c r="J278" s="207">
        <f>ROUND(I278*H278,2)</f>
        <v>0</v>
      </c>
      <c r="K278" s="203" t="s">
        <v>132</v>
      </c>
      <c r="L278" s="45"/>
      <c r="M278" s="208" t="s">
        <v>19</v>
      </c>
      <c r="N278" s="209" t="s">
        <v>42</v>
      </c>
      <c r="O278" s="85"/>
      <c r="P278" s="210">
        <f>O278*H278</f>
        <v>0</v>
      </c>
      <c r="Q278" s="210">
        <v>0.00029999999999999997</v>
      </c>
      <c r="R278" s="210">
        <f>Q278*H278</f>
        <v>0.00093599999999999998</v>
      </c>
      <c r="S278" s="210">
        <v>0</v>
      </c>
      <c r="T278" s="21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2" t="s">
        <v>242</v>
      </c>
      <c r="AT278" s="212" t="s">
        <v>128</v>
      </c>
      <c r="AU278" s="212" t="s">
        <v>81</v>
      </c>
      <c r="AY278" s="18" t="s">
        <v>126</v>
      </c>
      <c r="BE278" s="213">
        <f>IF(N278="základní",J278,0)</f>
        <v>0</v>
      </c>
      <c r="BF278" s="213">
        <f>IF(N278="snížená",J278,0)</f>
        <v>0</v>
      </c>
      <c r="BG278" s="213">
        <f>IF(N278="zákl. přenesená",J278,0)</f>
        <v>0</v>
      </c>
      <c r="BH278" s="213">
        <f>IF(N278="sníž. přenesená",J278,0)</f>
        <v>0</v>
      </c>
      <c r="BI278" s="213">
        <f>IF(N278="nulová",J278,0)</f>
        <v>0</v>
      </c>
      <c r="BJ278" s="18" t="s">
        <v>79</v>
      </c>
      <c r="BK278" s="213">
        <f>ROUND(I278*H278,2)</f>
        <v>0</v>
      </c>
      <c r="BL278" s="18" t="s">
        <v>242</v>
      </c>
      <c r="BM278" s="212" t="s">
        <v>395</v>
      </c>
    </row>
    <row r="279" s="2" customFormat="1">
      <c r="A279" s="39"/>
      <c r="B279" s="40"/>
      <c r="C279" s="41"/>
      <c r="D279" s="214" t="s">
        <v>135</v>
      </c>
      <c r="E279" s="41"/>
      <c r="F279" s="215" t="s">
        <v>396</v>
      </c>
      <c r="G279" s="41"/>
      <c r="H279" s="41"/>
      <c r="I279" s="216"/>
      <c r="J279" s="41"/>
      <c r="K279" s="41"/>
      <c r="L279" s="45"/>
      <c r="M279" s="217"/>
      <c r="N279" s="218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135</v>
      </c>
      <c r="AU279" s="18" t="s">
        <v>81</v>
      </c>
    </row>
    <row r="280" s="2" customFormat="1" ht="21.75" customHeight="1">
      <c r="A280" s="39"/>
      <c r="B280" s="40"/>
      <c r="C280" s="201" t="s">
        <v>397</v>
      </c>
      <c r="D280" s="201" t="s">
        <v>128</v>
      </c>
      <c r="E280" s="202" t="s">
        <v>398</v>
      </c>
      <c r="F280" s="203" t="s">
        <v>399</v>
      </c>
      <c r="G280" s="204" t="s">
        <v>189</v>
      </c>
      <c r="H280" s="205">
        <v>3.1200000000000001</v>
      </c>
      <c r="I280" s="206"/>
      <c r="J280" s="207">
        <f>ROUND(I280*H280,2)</f>
        <v>0</v>
      </c>
      <c r="K280" s="203" t="s">
        <v>132</v>
      </c>
      <c r="L280" s="45"/>
      <c r="M280" s="208" t="s">
        <v>19</v>
      </c>
      <c r="N280" s="209" t="s">
        <v>42</v>
      </c>
      <c r="O280" s="85"/>
      <c r="P280" s="210">
        <f>O280*H280</f>
        <v>0</v>
      </c>
      <c r="Q280" s="210">
        <v>0.0045500000000000002</v>
      </c>
      <c r="R280" s="210">
        <f>Q280*H280</f>
        <v>0.014196000000000002</v>
      </c>
      <c r="S280" s="210">
        <v>0</v>
      </c>
      <c r="T280" s="21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2" t="s">
        <v>242</v>
      </c>
      <c r="AT280" s="212" t="s">
        <v>128</v>
      </c>
      <c r="AU280" s="212" t="s">
        <v>81</v>
      </c>
      <c r="AY280" s="18" t="s">
        <v>126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8" t="s">
        <v>79</v>
      </c>
      <c r="BK280" s="213">
        <f>ROUND(I280*H280,2)</f>
        <v>0</v>
      </c>
      <c r="BL280" s="18" t="s">
        <v>242</v>
      </c>
      <c r="BM280" s="212" t="s">
        <v>400</v>
      </c>
    </row>
    <row r="281" s="2" customFormat="1">
      <c r="A281" s="39"/>
      <c r="B281" s="40"/>
      <c r="C281" s="41"/>
      <c r="D281" s="214" t="s">
        <v>135</v>
      </c>
      <c r="E281" s="41"/>
      <c r="F281" s="215" t="s">
        <v>401</v>
      </c>
      <c r="G281" s="41"/>
      <c r="H281" s="41"/>
      <c r="I281" s="216"/>
      <c r="J281" s="41"/>
      <c r="K281" s="41"/>
      <c r="L281" s="45"/>
      <c r="M281" s="217"/>
      <c r="N281" s="218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135</v>
      </c>
      <c r="AU281" s="18" t="s">
        <v>81</v>
      </c>
    </row>
    <row r="282" s="2" customFormat="1" ht="24.15" customHeight="1">
      <c r="A282" s="39"/>
      <c r="B282" s="40"/>
      <c r="C282" s="201" t="s">
        <v>402</v>
      </c>
      <c r="D282" s="201" t="s">
        <v>128</v>
      </c>
      <c r="E282" s="202" t="s">
        <v>403</v>
      </c>
      <c r="F282" s="203" t="s">
        <v>404</v>
      </c>
      <c r="G282" s="204" t="s">
        <v>189</v>
      </c>
      <c r="H282" s="205">
        <v>3.1200000000000001</v>
      </c>
      <c r="I282" s="206"/>
      <c r="J282" s="207">
        <f>ROUND(I282*H282,2)</f>
        <v>0</v>
      </c>
      <c r="K282" s="203" t="s">
        <v>132</v>
      </c>
      <c r="L282" s="45"/>
      <c r="M282" s="208" t="s">
        <v>19</v>
      </c>
      <c r="N282" s="209" t="s">
        <v>42</v>
      </c>
      <c r="O282" s="85"/>
      <c r="P282" s="210">
        <f>O282*H282</f>
        <v>0</v>
      </c>
      <c r="Q282" s="210">
        <v>0.0082199999999999999</v>
      </c>
      <c r="R282" s="210">
        <f>Q282*H282</f>
        <v>0.0256464</v>
      </c>
      <c r="S282" s="210">
        <v>0</v>
      </c>
      <c r="T282" s="21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2" t="s">
        <v>242</v>
      </c>
      <c r="AT282" s="212" t="s">
        <v>128</v>
      </c>
      <c r="AU282" s="212" t="s">
        <v>81</v>
      </c>
      <c r="AY282" s="18" t="s">
        <v>126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8" t="s">
        <v>79</v>
      </c>
      <c r="BK282" s="213">
        <f>ROUND(I282*H282,2)</f>
        <v>0</v>
      </c>
      <c r="BL282" s="18" t="s">
        <v>242</v>
      </c>
      <c r="BM282" s="212" t="s">
        <v>405</v>
      </c>
    </row>
    <row r="283" s="2" customFormat="1">
      <c r="A283" s="39"/>
      <c r="B283" s="40"/>
      <c r="C283" s="41"/>
      <c r="D283" s="214" t="s">
        <v>135</v>
      </c>
      <c r="E283" s="41"/>
      <c r="F283" s="215" t="s">
        <v>406</v>
      </c>
      <c r="G283" s="41"/>
      <c r="H283" s="41"/>
      <c r="I283" s="216"/>
      <c r="J283" s="41"/>
      <c r="K283" s="41"/>
      <c r="L283" s="45"/>
      <c r="M283" s="217"/>
      <c r="N283" s="218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135</v>
      </c>
      <c r="AU283" s="18" t="s">
        <v>81</v>
      </c>
    </row>
    <row r="284" s="13" customFormat="1">
      <c r="A284" s="13"/>
      <c r="B284" s="219"/>
      <c r="C284" s="220"/>
      <c r="D284" s="221" t="s">
        <v>137</v>
      </c>
      <c r="E284" s="222" t="s">
        <v>19</v>
      </c>
      <c r="F284" s="223" t="s">
        <v>172</v>
      </c>
      <c r="G284" s="220"/>
      <c r="H284" s="222" t="s">
        <v>19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9" t="s">
        <v>137</v>
      </c>
      <c r="AU284" s="229" t="s">
        <v>81</v>
      </c>
      <c r="AV284" s="13" t="s">
        <v>79</v>
      </c>
      <c r="AW284" s="13" t="s">
        <v>33</v>
      </c>
      <c r="AX284" s="13" t="s">
        <v>71</v>
      </c>
      <c r="AY284" s="229" t="s">
        <v>126</v>
      </c>
    </row>
    <row r="285" s="14" customFormat="1">
      <c r="A285" s="14"/>
      <c r="B285" s="230"/>
      <c r="C285" s="231"/>
      <c r="D285" s="221" t="s">
        <v>137</v>
      </c>
      <c r="E285" s="232" t="s">
        <v>19</v>
      </c>
      <c r="F285" s="233" t="s">
        <v>390</v>
      </c>
      <c r="G285" s="231"/>
      <c r="H285" s="234">
        <v>0.78000000000000003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0" t="s">
        <v>137</v>
      </c>
      <c r="AU285" s="240" t="s">
        <v>81</v>
      </c>
      <c r="AV285" s="14" t="s">
        <v>81</v>
      </c>
      <c r="AW285" s="14" t="s">
        <v>33</v>
      </c>
      <c r="AX285" s="14" t="s">
        <v>71</v>
      </c>
      <c r="AY285" s="240" t="s">
        <v>126</v>
      </c>
    </row>
    <row r="286" s="13" customFormat="1">
      <c r="A286" s="13"/>
      <c r="B286" s="219"/>
      <c r="C286" s="220"/>
      <c r="D286" s="221" t="s">
        <v>137</v>
      </c>
      <c r="E286" s="222" t="s">
        <v>19</v>
      </c>
      <c r="F286" s="223" t="s">
        <v>174</v>
      </c>
      <c r="G286" s="220"/>
      <c r="H286" s="222" t="s">
        <v>19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9" t="s">
        <v>137</v>
      </c>
      <c r="AU286" s="229" t="s">
        <v>81</v>
      </c>
      <c r="AV286" s="13" t="s">
        <v>79</v>
      </c>
      <c r="AW286" s="13" t="s">
        <v>33</v>
      </c>
      <c r="AX286" s="13" t="s">
        <v>71</v>
      </c>
      <c r="AY286" s="229" t="s">
        <v>126</v>
      </c>
    </row>
    <row r="287" s="14" customFormat="1">
      <c r="A287" s="14"/>
      <c r="B287" s="230"/>
      <c r="C287" s="231"/>
      <c r="D287" s="221" t="s">
        <v>137</v>
      </c>
      <c r="E287" s="232" t="s">
        <v>19</v>
      </c>
      <c r="F287" s="233" t="s">
        <v>391</v>
      </c>
      <c r="G287" s="231"/>
      <c r="H287" s="234">
        <v>2.3399999999999999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0" t="s">
        <v>137</v>
      </c>
      <c r="AU287" s="240" t="s">
        <v>81</v>
      </c>
      <c r="AV287" s="14" t="s">
        <v>81</v>
      </c>
      <c r="AW287" s="14" t="s">
        <v>33</v>
      </c>
      <c r="AX287" s="14" t="s">
        <v>71</v>
      </c>
      <c r="AY287" s="240" t="s">
        <v>126</v>
      </c>
    </row>
    <row r="288" s="15" customFormat="1">
      <c r="A288" s="15"/>
      <c r="B288" s="241"/>
      <c r="C288" s="242"/>
      <c r="D288" s="221" t="s">
        <v>137</v>
      </c>
      <c r="E288" s="243" t="s">
        <v>19</v>
      </c>
      <c r="F288" s="244" t="s">
        <v>176</v>
      </c>
      <c r="G288" s="242"/>
      <c r="H288" s="245">
        <v>3.1200000000000001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1" t="s">
        <v>137</v>
      </c>
      <c r="AU288" s="251" t="s">
        <v>81</v>
      </c>
      <c r="AV288" s="15" t="s">
        <v>133</v>
      </c>
      <c r="AW288" s="15" t="s">
        <v>33</v>
      </c>
      <c r="AX288" s="15" t="s">
        <v>79</v>
      </c>
      <c r="AY288" s="251" t="s">
        <v>126</v>
      </c>
    </row>
    <row r="289" s="2" customFormat="1" ht="16.5" customHeight="1">
      <c r="A289" s="39"/>
      <c r="B289" s="40"/>
      <c r="C289" s="252" t="s">
        <v>407</v>
      </c>
      <c r="D289" s="252" t="s">
        <v>353</v>
      </c>
      <c r="E289" s="253" t="s">
        <v>408</v>
      </c>
      <c r="F289" s="254" t="s">
        <v>409</v>
      </c>
      <c r="G289" s="255" t="s">
        <v>189</v>
      </c>
      <c r="H289" s="256">
        <v>3.4319999999999999</v>
      </c>
      <c r="I289" s="257"/>
      <c r="J289" s="258">
        <f>ROUND(I289*H289,2)</f>
        <v>0</v>
      </c>
      <c r="K289" s="254" t="s">
        <v>132</v>
      </c>
      <c r="L289" s="259"/>
      <c r="M289" s="260" t="s">
        <v>19</v>
      </c>
      <c r="N289" s="261" t="s">
        <v>42</v>
      </c>
      <c r="O289" s="85"/>
      <c r="P289" s="210">
        <f>O289*H289</f>
        <v>0</v>
      </c>
      <c r="Q289" s="210">
        <v>0.0177</v>
      </c>
      <c r="R289" s="210">
        <f>Q289*H289</f>
        <v>0.060746399999999999</v>
      </c>
      <c r="S289" s="210">
        <v>0</v>
      </c>
      <c r="T289" s="21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2" t="s">
        <v>352</v>
      </c>
      <c r="AT289" s="212" t="s">
        <v>353</v>
      </c>
      <c r="AU289" s="212" t="s">
        <v>81</v>
      </c>
      <c r="AY289" s="18" t="s">
        <v>126</v>
      </c>
      <c r="BE289" s="213">
        <f>IF(N289="základní",J289,0)</f>
        <v>0</v>
      </c>
      <c r="BF289" s="213">
        <f>IF(N289="snížená",J289,0)</f>
        <v>0</v>
      </c>
      <c r="BG289" s="213">
        <f>IF(N289="zákl. přenesená",J289,0)</f>
        <v>0</v>
      </c>
      <c r="BH289" s="213">
        <f>IF(N289="sníž. přenesená",J289,0)</f>
        <v>0</v>
      </c>
      <c r="BI289" s="213">
        <f>IF(N289="nulová",J289,0)</f>
        <v>0</v>
      </c>
      <c r="BJ289" s="18" t="s">
        <v>79</v>
      </c>
      <c r="BK289" s="213">
        <f>ROUND(I289*H289,2)</f>
        <v>0</v>
      </c>
      <c r="BL289" s="18" t="s">
        <v>242</v>
      </c>
      <c r="BM289" s="212" t="s">
        <v>410</v>
      </c>
    </row>
    <row r="290" s="14" customFormat="1">
      <c r="A290" s="14"/>
      <c r="B290" s="230"/>
      <c r="C290" s="231"/>
      <c r="D290" s="221" t="s">
        <v>137</v>
      </c>
      <c r="E290" s="231"/>
      <c r="F290" s="233" t="s">
        <v>411</v>
      </c>
      <c r="G290" s="231"/>
      <c r="H290" s="234">
        <v>3.4319999999999999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0" t="s">
        <v>137</v>
      </c>
      <c r="AU290" s="240" t="s">
        <v>81</v>
      </c>
      <c r="AV290" s="14" t="s">
        <v>81</v>
      </c>
      <c r="AW290" s="14" t="s">
        <v>4</v>
      </c>
      <c r="AX290" s="14" t="s">
        <v>79</v>
      </c>
      <c r="AY290" s="240" t="s">
        <v>126</v>
      </c>
    </row>
    <row r="291" s="2" customFormat="1" ht="24.15" customHeight="1">
      <c r="A291" s="39"/>
      <c r="B291" s="40"/>
      <c r="C291" s="201" t="s">
        <v>412</v>
      </c>
      <c r="D291" s="201" t="s">
        <v>128</v>
      </c>
      <c r="E291" s="202" t="s">
        <v>413</v>
      </c>
      <c r="F291" s="203" t="s">
        <v>414</v>
      </c>
      <c r="G291" s="204" t="s">
        <v>362</v>
      </c>
      <c r="H291" s="262"/>
      <c r="I291" s="206"/>
      <c r="J291" s="207">
        <f>ROUND(I291*H291,2)</f>
        <v>0</v>
      </c>
      <c r="K291" s="203" t="s">
        <v>132</v>
      </c>
      <c r="L291" s="45"/>
      <c r="M291" s="208" t="s">
        <v>19</v>
      </c>
      <c r="N291" s="209" t="s">
        <v>42</v>
      </c>
      <c r="O291" s="85"/>
      <c r="P291" s="210">
        <f>O291*H291</f>
        <v>0</v>
      </c>
      <c r="Q291" s="210">
        <v>0</v>
      </c>
      <c r="R291" s="210">
        <f>Q291*H291</f>
        <v>0</v>
      </c>
      <c r="S291" s="210">
        <v>0</v>
      </c>
      <c r="T291" s="21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2" t="s">
        <v>242</v>
      </c>
      <c r="AT291" s="212" t="s">
        <v>128</v>
      </c>
      <c r="AU291" s="212" t="s">
        <v>81</v>
      </c>
      <c r="AY291" s="18" t="s">
        <v>126</v>
      </c>
      <c r="BE291" s="213">
        <f>IF(N291="základní",J291,0)</f>
        <v>0</v>
      </c>
      <c r="BF291" s="213">
        <f>IF(N291="snížená",J291,0)</f>
        <v>0</v>
      </c>
      <c r="BG291" s="213">
        <f>IF(N291="zákl. přenesená",J291,0)</f>
        <v>0</v>
      </c>
      <c r="BH291" s="213">
        <f>IF(N291="sníž. přenesená",J291,0)</f>
        <v>0</v>
      </c>
      <c r="BI291" s="213">
        <f>IF(N291="nulová",J291,0)</f>
        <v>0</v>
      </c>
      <c r="BJ291" s="18" t="s">
        <v>79</v>
      </c>
      <c r="BK291" s="213">
        <f>ROUND(I291*H291,2)</f>
        <v>0</v>
      </c>
      <c r="BL291" s="18" t="s">
        <v>242</v>
      </c>
      <c r="BM291" s="212" t="s">
        <v>415</v>
      </c>
    </row>
    <row r="292" s="2" customFormat="1">
      <c r="A292" s="39"/>
      <c r="B292" s="40"/>
      <c r="C292" s="41"/>
      <c r="D292" s="214" t="s">
        <v>135</v>
      </c>
      <c r="E292" s="41"/>
      <c r="F292" s="215" t="s">
        <v>416</v>
      </c>
      <c r="G292" s="41"/>
      <c r="H292" s="41"/>
      <c r="I292" s="216"/>
      <c r="J292" s="41"/>
      <c r="K292" s="41"/>
      <c r="L292" s="45"/>
      <c r="M292" s="217"/>
      <c r="N292" s="218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135</v>
      </c>
      <c r="AU292" s="18" t="s">
        <v>81</v>
      </c>
    </row>
    <row r="293" s="12" customFormat="1" ht="22.8" customHeight="1">
      <c r="A293" s="12"/>
      <c r="B293" s="185"/>
      <c r="C293" s="186"/>
      <c r="D293" s="187" t="s">
        <v>70</v>
      </c>
      <c r="E293" s="199" t="s">
        <v>417</v>
      </c>
      <c r="F293" s="199" t="s">
        <v>418</v>
      </c>
      <c r="G293" s="186"/>
      <c r="H293" s="186"/>
      <c r="I293" s="189"/>
      <c r="J293" s="200">
        <f>BK293</f>
        <v>0</v>
      </c>
      <c r="K293" s="186"/>
      <c r="L293" s="191"/>
      <c r="M293" s="192"/>
      <c r="N293" s="193"/>
      <c r="O293" s="193"/>
      <c r="P293" s="194">
        <f>SUM(P294:P302)</f>
        <v>0</v>
      </c>
      <c r="Q293" s="193"/>
      <c r="R293" s="194">
        <f>SUM(R294:R302)</f>
        <v>0.014499999999999999</v>
      </c>
      <c r="S293" s="193"/>
      <c r="T293" s="195">
        <f>SUM(T294:T302)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96" t="s">
        <v>81</v>
      </c>
      <c r="AT293" s="197" t="s">
        <v>70</v>
      </c>
      <c r="AU293" s="197" t="s">
        <v>79</v>
      </c>
      <c r="AY293" s="196" t="s">
        <v>126</v>
      </c>
      <c r="BK293" s="198">
        <f>SUM(BK294:BK302)</f>
        <v>0</v>
      </c>
    </row>
    <row r="294" s="2" customFormat="1" ht="21.75" customHeight="1">
      <c r="A294" s="39"/>
      <c r="B294" s="40"/>
      <c r="C294" s="201" t="s">
        <v>419</v>
      </c>
      <c r="D294" s="201" t="s">
        <v>128</v>
      </c>
      <c r="E294" s="202" t="s">
        <v>420</v>
      </c>
      <c r="F294" s="203" t="s">
        <v>421</v>
      </c>
      <c r="G294" s="204" t="s">
        <v>189</v>
      </c>
      <c r="H294" s="205">
        <v>50</v>
      </c>
      <c r="I294" s="206"/>
      <c r="J294" s="207">
        <f>ROUND(I294*H294,2)</f>
        <v>0</v>
      </c>
      <c r="K294" s="203" t="s">
        <v>132</v>
      </c>
      <c r="L294" s="45"/>
      <c r="M294" s="208" t="s">
        <v>19</v>
      </c>
      <c r="N294" s="209" t="s">
        <v>42</v>
      </c>
      <c r="O294" s="85"/>
      <c r="P294" s="210">
        <f>O294*H294</f>
        <v>0</v>
      </c>
      <c r="Q294" s="210">
        <v>6.9999999999999994E-05</v>
      </c>
      <c r="R294" s="210">
        <f>Q294*H294</f>
        <v>0.0034999999999999996</v>
      </c>
      <c r="S294" s="210">
        <v>0</v>
      </c>
      <c r="T294" s="21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2" t="s">
        <v>242</v>
      </c>
      <c r="AT294" s="212" t="s">
        <v>128</v>
      </c>
      <c r="AU294" s="212" t="s">
        <v>81</v>
      </c>
      <c r="AY294" s="18" t="s">
        <v>126</v>
      </c>
      <c r="BE294" s="213">
        <f>IF(N294="základní",J294,0)</f>
        <v>0</v>
      </c>
      <c r="BF294" s="213">
        <f>IF(N294="snížená",J294,0)</f>
        <v>0</v>
      </c>
      <c r="BG294" s="213">
        <f>IF(N294="zákl. přenesená",J294,0)</f>
        <v>0</v>
      </c>
      <c r="BH294" s="213">
        <f>IF(N294="sníž. přenesená",J294,0)</f>
        <v>0</v>
      </c>
      <c r="BI294" s="213">
        <f>IF(N294="nulová",J294,0)</f>
        <v>0</v>
      </c>
      <c r="BJ294" s="18" t="s">
        <v>79</v>
      </c>
      <c r="BK294" s="213">
        <f>ROUND(I294*H294,2)</f>
        <v>0</v>
      </c>
      <c r="BL294" s="18" t="s">
        <v>242</v>
      </c>
      <c r="BM294" s="212" t="s">
        <v>422</v>
      </c>
    </row>
    <row r="295" s="2" customFormat="1">
      <c r="A295" s="39"/>
      <c r="B295" s="40"/>
      <c r="C295" s="41"/>
      <c r="D295" s="214" t="s">
        <v>135</v>
      </c>
      <c r="E295" s="41"/>
      <c r="F295" s="215" t="s">
        <v>423</v>
      </c>
      <c r="G295" s="41"/>
      <c r="H295" s="41"/>
      <c r="I295" s="216"/>
      <c r="J295" s="41"/>
      <c r="K295" s="41"/>
      <c r="L295" s="45"/>
      <c r="M295" s="217"/>
      <c r="N295" s="218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135</v>
      </c>
      <c r="AU295" s="18" t="s">
        <v>81</v>
      </c>
    </row>
    <row r="296" s="14" customFormat="1">
      <c r="A296" s="14"/>
      <c r="B296" s="230"/>
      <c r="C296" s="231"/>
      <c r="D296" s="221" t="s">
        <v>137</v>
      </c>
      <c r="E296" s="232" t="s">
        <v>19</v>
      </c>
      <c r="F296" s="233" t="s">
        <v>424</v>
      </c>
      <c r="G296" s="231"/>
      <c r="H296" s="234">
        <v>50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137</v>
      </c>
      <c r="AU296" s="240" t="s">
        <v>81</v>
      </c>
      <c r="AV296" s="14" t="s">
        <v>81</v>
      </c>
      <c r="AW296" s="14" t="s">
        <v>33</v>
      </c>
      <c r="AX296" s="14" t="s">
        <v>79</v>
      </c>
      <c r="AY296" s="240" t="s">
        <v>126</v>
      </c>
    </row>
    <row r="297" s="2" customFormat="1" ht="24.15" customHeight="1">
      <c r="A297" s="39"/>
      <c r="B297" s="40"/>
      <c r="C297" s="201" t="s">
        <v>425</v>
      </c>
      <c r="D297" s="201" t="s">
        <v>128</v>
      </c>
      <c r="E297" s="202" t="s">
        <v>426</v>
      </c>
      <c r="F297" s="203" t="s">
        <v>427</v>
      </c>
      <c r="G297" s="204" t="s">
        <v>189</v>
      </c>
      <c r="H297" s="205">
        <v>50</v>
      </c>
      <c r="I297" s="206"/>
      <c r="J297" s="207">
        <f>ROUND(I297*H297,2)</f>
        <v>0</v>
      </c>
      <c r="K297" s="203" t="s">
        <v>132</v>
      </c>
      <c r="L297" s="45"/>
      <c r="M297" s="208" t="s">
        <v>19</v>
      </c>
      <c r="N297" s="209" t="s">
        <v>42</v>
      </c>
      <c r="O297" s="85"/>
      <c r="P297" s="210">
        <f>O297*H297</f>
        <v>0</v>
      </c>
      <c r="Q297" s="210">
        <v>8.0000000000000007E-05</v>
      </c>
      <c r="R297" s="210">
        <f>Q297*H297</f>
        <v>0.0040000000000000001</v>
      </c>
      <c r="S297" s="210">
        <v>0</v>
      </c>
      <c r="T297" s="21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2" t="s">
        <v>242</v>
      </c>
      <c r="AT297" s="212" t="s">
        <v>128</v>
      </c>
      <c r="AU297" s="212" t="s">
        <v>81</v>
      </c>
      <c r="AY297" s="18" t="s">
        <v>126</v>
      </c>
      <c r="BE297" s="213">
        <f>IF(N297="základní",J297,0)</f>
        <v>0</v>
      </c>
      <c r="BF297" s="213">
        <f>IF(N297="snížená",J297,0)</f>
        <v>0</v>
      </c>
      <c r="BG297" s="213">
        <f>IF(N297="zákl. přenesená",J297,0)</f>
        <v>0</v>
      </c>
      <c r="BH297" s="213">
        <f>IF(N297="sníž. přenesená",J297,0)</f>
        <v>0</v>
      </c>
      <c r="BI297" s="213">
        <f>IF(N297="nulová",J297,0)</f>
        <v>0</v>
      </c>
      <c r="BJ297" s="18" t="s">
        <v>79</v>
      </c>
      <c r="BK297" s="213">
        <f>ROUND(I297*H297,2)</f>
        <v>0</v>
      </c>
      <c r="BL297" s="18" t="s">
        <v>242</v>
      </c>
      <c r="BM297" s="212" t="s">
        <v>428</v>
      </c>
    </row>
    <row r="298" s="2" customFormat="1">
      <c r="A298" s="39"/>
      <c r="B298" s="40"/>
      <c r="C298" s="41"/>
      <c r="D298" s="214" t="s">
        <v>135</v>
      </c>
      <c r="E298" s="41"/>
      <c r="F298" s="215" t="s">
        <v>429</v>
      </c>
      <c r="G298" s="41"/>
      <c r="H298" s="41"/>
      <c r="I298" s="216"/>
      <c r="J298" s="41"/>
      <c r="K298" s="41"/>
      <c r="L298" s="45"/>
      <c r="M298" s="217"/>
      <c r="N298" s="218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135</v>
      </c>
      <c r="AU298" s="18" t="s">
        <v>81</v>
      </c>
    </row>
    <row r="299" s="14" customFormat="1">
      <c r="A299" s="14"/>
      <c r="B299" s="230"/>
      <c r="C299" s="231"/>
      <c r="D299" s="221" t="s">
        <v>137</v>
      </c>
      <c r="E299" s="232" t="s">
        <v>19</v>
      </c>
      <c r="F299" s="233" t="s">
        <v>424</v>
      </c>
      <c r="G299" s="231"/>
      <c r="H299" s="234">
        <v>50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0" t="s">
        <v>137</v>
      </c>
      <c r="AU299" s="240" t="s">
        <v>81</v>
      </c>
      <c r="AV299" s="14" t="s">
        <v>81</v>
      </c>
      <c r="AW299" s="14" t="s">
        <v>33</v>
      </c>
      <c r="AX299" s="14" t="s">
        <v>79</v>
      </c>
      <c r="AY299" s="240" t="s">
        <v>126</v>
      </c>
    </row>
    <row r="300" s="2" customFormat="1" ht="16.5" customHeight="1">
      <c r="A300" s="39"/>
      <c r="B300" s="40"/>
      <c r="C300" s="201" t="s">
        <v>430</v>
      </c>
      <c r="D300" s="201" t="s">
        <v>128</v>
      </c>
      <c r="E300" s="202" t="s">
        <v>431</v>
      </c>
      <c r="F300" s="203" t="s">
        <v>432</v>
      </c>
      <c r="G300" s="204" t="s">
        <v>189</v>
      </c>
      <c r="H300" s="205">
        <v>50</v>
      </c>
      <c r="I300" s="206"/>
      <c r="J300" s="207">
        <f>ROUND(I300*H300,2)</f>
        <v>0</v>
      </c>
      <c r="K300" s="203" t="s">
        <v>132</v>
      </c>
      <c r="L300" s="45"/>
      <c r="M300" s="208" t="s">
        <v>19</v>
      </c>
      <c r="N300" s="209" t="s">
        <v>42</v>
      </c>
      <c r="O300" s="85"/>
      <c r="P300" s="210">
        <f>O300*H300</f>
        <v>0</v>
      </c>
      <c r="Q300" s="210">
        <v>0.00013999999999999999</v>
      </c>
      <c r="R300" s="210">
        <f>Q300*H300</f>
        <v>0.0069999999999999993</v>
      </c>
      <c r="S300" s="210">
        <v>0</v>
      </c>
      <c r="T300" s="21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2" t="s">
        <v>242</v>
      </c>
      <c r="AT300" s="212" t="s">
        <v>128</v>
      </c>
      <c r="AU300" s="212" t="s">
        <v>81</v>
      </c>
      <c r="AY300" s="18" t="s">
        <v>126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18" t="s">
        <v>79</v>
      </c>
      <c r="BK300" s="213">
        <f>ROUND(I300*H300,2)</f>
        <v>0</v>
      </c>
      <c r="BL300" s="18" t="s">
        <v>242</v>
      </c>
      <c r="BM300" s="212" t="s">
        <v>433</v>
      </c>
    </row>
    <row r="301" s="2" customFormat="1">
      <c r="A301" s="39"/>
      <c r="B301" s="40"/>
      <c r="C301" s="41"/>
      <c r="D301" s="214" t="s">
        <v>135</v>
      </c>
      <c r="E301" s="41"/>
      <c r="F301" s="215" t="s">
        <v>434</v>
      </c>
      <c r="G301" s="41"/>
      <c r="H301" s="41"/>
      <c r="I301" s="216"/>
      <c r="J301" s="41"/>
      <c r="K301" s="41"/>
      <c r="L301" s="45"/>
      <c r="M301" s="217"/>
      <c r="N301" s="218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135</v>
      </c>
      <c r="AU301" s="18" t="s">
        <v>81</v>
      </c>
    </row>
    <row r="302" s="14" customFormat="1">
      <c r="A302" s="14"/>
      <c r="B302" s="230"/>
      <c r="C302" s="231"/>
      <c r="D302" s="221" t="s">
        <v>137</v>
      </c>
      <c r="E302" s="232" t="s">
        <v>19</v>
      </c>
      <c r="F302" s="233" t="s">
        <v>424</v>
      </c>
      <c r="G302" s="231"/>
      <c r="H302" s="234">
        <v>50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0" t="s">
        <v>137</v>
      </c>
      <c r="AU302" s="240" t="s">
        <v>81</v>
      </c>
      <c r="AV302" s="14" t="s">
        <v>81</v>
      </c>
      <c r="AW302" s="14" t="s">
        <v>33</v>
      </c>
      <c r="AX302" s="14" t="s">
        <v>79</v>
      </c>
      <c r="AY302" s="240" t="s">
        <v>126</v>
      </c>
    </row>
    <row r="303" s="12" customFormat="1" ht="22.8" customHeight="1">
      <c r="A303" s="12"/>
      <c r="B303" s="185"/>
      <c r="C303" s="186"/>
      <c r="D303" s="187" t="s">
        <v>70</v>
      </c>
      <c r="E303" s="199" t="s">
        <v>435</v>
      </c>
      <c r="F303" s="199" t="s">
        <v>436</v>
      </c>
      <c r="G303" s="186"/>
      <c r="H303" s="186"/>
      <c r="I303" s="189"/>
      <c r="J303" s="200">
        <f>BK303</f>
        <v>0</v>
      </c>
      <c r="K303" s="186"/>
      <c r="L303" s="191"/>
      <c r="M303" s="192"/>
      <c r="N303" s="193"/>
      <c r="O303" s="193"/>
      <c r="P303" s="194">
        <f>SUM(P304:P325)</f>
        <v>0</v>
      </c>
      <c r="Q303" s="193"/>
      <c r="R303" s="194">
        <f>SUM(R304:R325)</f>
        <v>0.044849059999999996</v>
      </c>
      <c r="S303" s="193"/>
      <c r="T303" s="195">
        <f>SUM(T304:T325)</f>
        <v>0.0082190999999999983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96" t="s">
        <v>81</v>
      </c>
      <c r="AT303" s="197" t="s">
        <v>70</v>
      </c>
      <c r="AU303" s="197" t="s">
        <v>79</v>
      </c>
      <c r="AY303" s="196" t="s">
        <v>126</v>
      </c>
      <c r="BK303" s="198">
        <f>SUM(BK304:BK325)</f>
        <v>0</v>
      </c>
    </row>
    <row r="304" s="2" customFormat="1" ht="16.5" customHeight="1">
      <c r="A304" s="39"/>
      <c r="B304" s="40"/>
      <c r="C304" s="201" t="s">
        <v>437</v>
      </c>
      <c r="D304" s="201" t="s">
        <v>128</v>
      </c>
      <c r="E304" s="202" t="s">
        <v>438</v>
      </c>
      <c r="F304" s="203" t="s">
        <v>439</v>
      </c>
      <c r="G304" s="204" t="s">
        <v>189</v>
      </c>
      <c r="H304" s="205">
        <v>54.793999999999997</v>
      </c>
      <c r="I304" s="206"/>
      <c r="J304" s="207">
        <f>ROUND(I304*H304,2)</f>
        <v>0</v>
      </c>
      <c r="K304" s="203" t="s">
        <v>132</v>
      </c>
      <c r="L304" s="45"/>
      <c r="M304" s="208" t="s">
        <v>19</v>
      </c>
      <c r="N304" s="209" t="s">
        <v>42</v>
      </c>
      <c r="O304" s="85"/>
      <c r="P304" s="210">
        <f>O304*H304</f>
        <v>0</v>
      </c>
      <c r="Q304" s="210">
        <v>0</v>
      </c>
      <c r="R304" s="210">
        <f>Q304*H304</f>
        <v>0</v>
      </c>
      <c r="S304" s="210">
        <v>0.00014999999999999999</v>
      </c>
      <c r="T304" s="211">
        <f>S304*H304</f>
        <v>0.0082190999999999983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2" t="s">
        <v>242</v>
      </c>
      <c r="AT304" s="212" t="s">
        <v>128</v>
      </c>
      <c r="AU304" s="212" t="s">
        <v>81</v>
      </c>
      <c r="AY304" s="18" t="s">
        <v>126</v>
      </c>
      <c r="BE304" s="213">
        <f>IF(N304="základní",J304,0)</f>
        <v>0</v>
      </c>
      <c r="BF304" s="213">
        <f>IF(N304="snížená",J304,0)</f>
        <v>0</v>
      </c>
      <c r="BG304" s="213">
        <f>IF(N304="zákl. přenesená",J304,0)</f>
        <v>0</v>
      </c>
      <c r="BH304" s="213">
        <f>IF(N304="sníž. přenesená",J304,0)</f>
        <v>0</v>
      </c>
      <c r="BI304" s="213">
        <f>IF(N304="nulová",J304,0)</f>
        <v>0</v>
      </c>
      <c r="BJ304" s="18" t="s">
        <v>79</v>
      </c>
      <c r="BK304" s="213">
        <f>ROUND(I304*H304,2)</f>
        <v>0</v>
      </c>
      <c r="BL304" s="18" t="s">
        <v>242</v>
      </c>
      <c r="BM304" s="212" t="s">
        <v>440</v>
      </c>
    </row>
    <row r="305" s="2" customFormat="1">
      <c r="A305" s="39"/>
      <c r="B305" s="40"/>
      <c r="C305" s="41"/>
      <c r="D305" s="214" t="s">
        <v>135</v>
      </c>
      <c r="E305" s="41"/>
      <c r="F305" s="215" t="s">
        <v>441</v>
      </c>
      <c r="G305" s="41"/>
      <c r="H305" s="41"/>
      <c r="I305" s="216"/>
      <c r="J305" s="41"/>
      <c r="K305" s="41"/>
      <c r="L305" s="45"/>
      <c r="M305" s="217"/>
      <c r="N305" s="218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135</v>
      </c>
      <c r="AU305" s="18" t="s">
        <v>81</v>
      </c>
    </row>
    <row r="306" s="13" customFormat="1">
      <c r="A306" s="13"/>
      <c r="B306" s="219"/>
      <c r="C306" s="220"/>
      <c r="D306" s="221" t="s">
        <v>137</v>
      </c>
      <c r="E306" s="222" t="s">
        <v>19</v>
      </c>
      <c r="F306" s="223" t="s">
        <v>172</v>
      </c>
      <c r="G306" s="220"/>
      <c r="H306" s="222" t="s">
        <v>19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9" t="s">
        <v>137</v>
      </c>
      <c r="AU306" s="229" t="s">
        <v>81</v>
      </c>
      <c r="AV306" s="13" t="s">
        <v>79</v>
      </c>
      <c r="AW306" s="13" t="s">
        <v>33</v>
      </c>
      <c r="AX306" s="13" t="s">
        <v>71</v>
      </c>
      <c r="AY306" s="229" t="s">
        <v>126</v>
      </c>
    </row>
    <row r="307" s="14" customFormat="1">
      <c r="A307" s="14"/>
      <c r="B307" s="230"/>
      <c r="C307" s="231"/>
      <c r="D307" s="221" t="s">
        <v>137</v>
      </c>
      <c r="E307" s="232" t="s">
        <v>19</v>
      </c>
      <c r="F307" s="233" t="s">
        <v>442</v>
      </c>
      <c r="G307" s="231"/>
      <c r="H307" s="234">
        <v>12.398999999999999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137</v>
      </c>
      <c r="AU307" s="240" t="s">
        <v>81</v>
      </c>
      <c r="AV307" s="14" t="s">
        <v>81</v>
      </c>
      <c r="AW307" s="14" t="s">
        <v>33</v>
      </c>
      <c r="AX307" s="14" t="s">
        <v>71</v>
      </c>
      <c r="AY307" s="240" t="s">
        <v>126</v>
      </c>
    </row>
    <row r="308" s="13" customFormat="1">
      <c r="A308" s="13"/>
      <c r="B308" s="219"/>
      <c r="C308" s="220"/>
      <c r="D308" s="221" t="s">
        <v>137</v>
      </c>
      <c r="E308" s="222" t="s">
        <v>19</v>
      </c>
      <c r="F308" s="223" t="s">
        <v>183</v>
      </c>
      <c r="G308" s="220"/>
      <c r="H308" s="222" t="s">
        <v>19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9" t="s">
        <v>137</v>
      </c>
      <c r="AU308" s="229" t="s">
        <v>81</v>
      </c>
      <c r="AV308" s="13" t="s">
        <v>79</v>
      </c>
      <c r="AW308" s="13" t="s">
        <v>33</v>
      </c>
      <c r="AX308" s="13" t="s">
        <v>71</v>
      </c>
      <c r="AY308" s="229" t="s">
        <v>126</v>
      </c>
    </row>
    <row r="309" s="14" customFormat="1">
      <c r="A309" s="14"/>
      <c r="B309" s="230"/>
      <c r="C309" s="231"/>
      <c r="D309" s="221" t="s">
        <v>137</v>
      </c>
      <c r="E309" s="232" t="s">
        <v>19</v>
      </c>
      <c r="F309" s="233" t="s">
        <v>443</v>
      </c>
      <c r="G309" s="231"/>
      <c r="H309" s="234">
        <v>14.132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0" t="s">
        <v>137</v>
      </c>
      <c r="AU309" s="240" t="s">
        <v>81</v>
      </c>
      <c r="AV309" s="14" t="s">
        <v>81</v>
      </c>
      <c r="AW309" s="14" t="s">
        <v>33</v>
      </c>
      <c r="AX309" s="14" t="s">
        <v>71</v>
      </c>
      <c r="AY309" s="240" t="s">
        <v>126</v>
      </c>
    </row>
    <row r="310" s="13" customFormat="1">
      <c r="A310" s="13"/>
      <c r="B310" s="219"/>
      <c r="C310" s="220"/>
      <c r="D310" s="221" t="s">
        <v>137</v>
      </c>
      <c r="E310" s="222" t="s">
        <v>19</v>
      </c>
      <c r="F310" s="223" t="s">
        <v>444</v>
      </c>
      <c r="G310" s="220"/>
      <c r="H310" s="222" t="s">
        <v>19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9" t="s">
        <v>137</v>
      </c>
      <c r="AU310" s="229" t="s">
        <v>81</v>
      </c>
      <c r="AV310" s="13" t="s">
        <v>79</v>
      </c>
      <c r="AW310" s="13" t="s">
        <v>33</v>
      </c>
      <c r="AX310" s="13" t="s">
        <v>71</v>
      </c>
      <c r="AY310" s="229" t="s">
        <v>126</v>
      </c>
    </row>
    <row r="311" s="14" customFormat="1">
      <c r="A311" s="14"/>
      <c r="B311" s="230"/>
      <c r="C311" s="231"/>
      <c r="D311" s="221" t="s">
        <v>137</v>
      </c>
      <c r="E311" s="232" t="s">
        <v>19</v>
      </c>
      <c r="F311" s="233" t="s">
        <v>445</v>
      </c>
      <c r="G311" s="231"/>
      <c r="H311" s="234">
        <v>28.263000000000002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137</v>
      </c>
      <c r="AU311" s="240" t="s">
        <v>81</v>
      </c>
      <c r="AV311" s="14" t="s">
        <v>81</v>
      </c>
      <c r="AW311" s="14" t="s">
        <v>33</v>
      </c>
      <c r="AX311" s="14" t="s">
        <v>71</v>
      </c>
      <c r="AY311" s="240" t="s">
        <v>126</v>
      </c>
    </row>
    <row r="312" s="15" customFormat="1">
      <c r="A312" s="15"/>
      <c r="B312" s="241"/>
      <c r="C312" s="242"/>
      <c r="D312" s="221" t="s">
        <v>137</v>
      </c>
      <c r="E312" s="243" t="s">
        <v>19</v>
      </c>
      <c r="F312" s="244" t="s">
        <v>176</v>
      </c>
      <c r="G312" s="242"/>
      <c r="H312" s="245">
        <v>54.793999999999997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1" t="s">
        <v>137</v>
      </c>
      <c r="AU312" s="251" t="s">
        <v>81</v>
      </c>
      <c r="AV312" s="15" t="s">
        <v>133</v>
      </c>
      <c r="AW312" s="15" t="s">
        <v>33</v>
      </c>
      <c r="AX312" s="15" t="s">
        <v>79</v>
      </c>
      <c r="AY312" s="251" t="s">
        <v>126</v>
      </c>
    </row>
    <row r="313" s="2" customFormat="1" ht="24.15" customHeight="1">
      <c r="A313" s="39"/>
      <c r="B313" s="40"/>
      <c r="C313" s="201" t="s">
        <v>446</v>
      </c>
      <c r="D313" s="201" t="s">
        <v>128</v>
      </c>
      <c r="E313" s="202" t="s">
        <v>447</v>
      </c>
      <c r="F313" s="203" t="s">
        <v>448</v>
      </c>
      <c r="G313" s="204" t="s">
        <v>228</v>
      </c>
      <c r="H313" s="205">
        <v>4</v>
      </c>
      <c r="I313" s="206"/>
      <c r="J313" s="207">
        <f>ROUND(I313*H313,2)</f>
        <v>0</v>
      </c>
      <c r="K313" s="203" t="s">
        <v>132</v>
      </c>
      <c r="L313" s="45"/>
      <c r="M313" s="208" t="s">
        <v>19</v>
      </c>
      <c r="N313" s="209" t="s">
        <v>42</v>
      </c>
      <c r="O313" s="85"/>
      <c r="P313" s="210">
        <f>O313*H313</f>
        <v>0</v>
      </c>
      <c r="Q313" s="210">
        <v>0.0044999999999999997</v>
      </c>
      <c r="R313" s="210">
        <f>Q313*H313</f>
        <v>0.017999999999999999</v>
      </c>
      <c r="S313" s="210">
        <v>0</v>
      </c>
      <c r="T313" s="21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2" t="s">
        <v>242</v>
      </c>
      <c r="AT313" s="212" t="s">
        <v>128</v>
      </c>
      <c r="AU313" s="212" t="s">
        <v>81</v>
      </c>
      <c r="AY313" s="18" t="s">
        <v>126</v>
      </c>
      <c r="BE313" s="213">
        <f>IF(N313="základní",J313,0)</f>
        <v>0</v>
      </c>
      <c r="BF313" s="213">
        <f>IF(N313="snížená",J313,0)</f>
        <v>0</v>
      </c>
      <c r="BG313" s="213">
        <f>IF(N313="zákl. přenesená",J313,0)</f>
        <v>0</v>
      </c>
      <c r="BH313" s="213">
        <f>IF(N313="sníž. přenesená",J313,0)</f>
        <v>0</v>
      </c>
      <c r="BI313" s="213">
        <f>IF(N313="nulová",J313,0)</f>
        <v>0</v>
      </c>
      <c r="BJ313" s="18" t="s">
        <v>79</v>
      </c>
      <c r="BK313" s="213">
        <f>ROUND(I313*H313,2)</f>
        <v>0</v>
      </c>
      <c r="BL313" s="18" t="s">
        <v>242</v>
      </c>
      <c r="BM313" s="212" t="s">
        <v>449</v>
      </c>
    </row>
    <row r="314" s="2" customFormat="1">
      <c r="A314" s="39"/>
      <c r="B314" s="40"/>
      <c r="C314" s="41"/>
      <c r="D314" s="214" t="s">
        <v>135</v>
      </c>
      <c r="E314" s="41"/>
      <c r="F314" s="215" t="s">
        <v>450</v>
      </c>
      <c r="G314" s="41"/>
      <c r="H314" s="41"/>
      <c r="I314" s="216"/>
      <c r="J314" s="41"/>
      <c r="K314" s="41"/>
      <c r="L314" s="45"/>
      <c r="M314" s="217"/>
      <c r="N314" s="218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135</v>
      </c>
      <c r="AU314" s="18" t="s">
        <v>81</v>
      </c>
    </row>
    <row r="315" s="2" customFormat="1" ht="16.5" customHeight="1">
      <c r="A315" s="39"/>
      <c r="B315" s="40"/>
      <c r="C315" s="201" t="s">
        <v>451</v>
      </c>
      <c r="D315" s="201" t="s">
        <v>128</v>
      </c>
      <c r="E315" s="202" t="s">
        <v>452</v>
      </c>
      <c r="F315" s="203" t="s">
        <v>453</v>
      </c>
      <c r="G315" s="204" t="s">
        <v>189</v>
      </c>
      <c r="H315" s="205">
        <v>54.793999999999997</v>
      </c>
      <c r="I315" s="206"/>
      <c r="J315" s="207">
        <f>ROUND(I315*H315,2)</f>
        <v>0</v>
      </c>
      <c r="K315" s="203" t="s">
        <v>132</v>
      </c>
      <c r="L315" s="45"/>
      <c r="M315" s="208" t="s">
        <v>19</v>
      </c>
      <c r="N315" s="209" t="s">
        <v>42</v>
      </c>
      <c r="O315" s="85"/>
      <c r="P315" s="210">
        <f>O315*H315</f>
        <v>0</v>
      </c>
      <c r="Q315" s="210">
        <v>0.00020000000000000001</v>
      </c>
      <c r="R315" s="210">
        <f>Q315*H315</f>
        <v>0.010958799999999999</v>
      </c>
      <c r="S315" s="210">
        <v>0</v>
      </c>
      <c r="T315" s="21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2" t="s">
        <v>242</v>
      </c>
      <c r="AT315" s="212" t="s">
        <v>128</v>
      </c>
      <c r="AU315" s="212" t="s">
        <v>81</v>
      </c>
      <c r="AY315" s="18" t="s">
        <v>126</v>
      </c>
      <c r="BE315" s="213">
        <f>IF(N315="základní",J315,0)</f>
        <v>0</v>
      </c>
      <c r="BF315" s="213">
        <f>IF(N315="snížená",J315,0)</f>
        <v>0</v>
      </c>
      <c r="BG315" s="213">
        <f>IF(N315="zákl. přenesená",J315,0)</f>
        <v>0</v>
      </c>
      <c r="BH315" s="213">
        <f>IF(N315="sníž. přenesená",J315,0)</f>
        <v>0</v>
      </c>
      <c r="BI315" s="213">
        <f>IF(N315="nulová",J315,0)</f>
        <v>0</v>
      </c>
      <c r="BJ315" s="18" t="s">
        <v>79</v>
      </c>
      <c r="BK315" s="213">
        <f>ROUND(I315*H315,2)</f>
        <v>0</v>
      </c>
      <c r="BL315" s="18" t="s">
        <v>242</v>
      </c>
      <c r="BM315" s="212" t="s">
        <v>454</v>
      </c>
    </row>
    <row r="316" s="2" customFormat="1">
      <c r="A316" s="39"/>
      <c r="B316" s="40"/>
      <c r="C316" s="41"/>
      <c r="D316" s="214" t="s">
        <v>135</v>
      </c>
      <c r="E316" s="41"/>
      <c r="F316" s="215" t="s">
        <v>455</v>
      </c>
      <c r="G316" s="41"/>
      <c r="H316" s="41"/>
      <c r="I316" s="216"/>
      <c r="J316" s="41"/>
      <c r="K316" s="41"/>
      <c r="L316" s="45"/>
      <c r="M316" s="217"/>
      <c r="N316" s="218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135</v>
      </c>
      <c r="AU316" s="18" t="s">
        <v>81</v>
      </c>
    </row>
    <row r="317" s="2" customFormat="1" ht="24.15" customHeight="1">
      <c r="A317" s="39"/>
      <c r="B317" s="40"/>
      <c r="C317" s="201" t="s">
        <v>456</v>
      </c>
      <c r="D317" s="201" t="s">
        <v>128</v>
      </c>
      <c r="E317" s="202" t="s">
        <v>457</v>
      </c>
      <c r="F317" s="203" t="s">
        <v>458</v>
      </c>
      <c r="G317" s="204" t="s">
        <v>189</v>
      </c>
      <c r="H317" s="205">
        <v>54.793999999999997</v>
      </c>
      <c r="I317" s="206"/>
      <c r="J317" s="207">
        <f>ROUND(I317*H317,2)</f>
        <v>0</v>
      </c>
      <c r="K317" s="203" t="s">
        <v>132</v>
      </c>
      <c r="L317" s="45"/>
      <c r="M317" s="208" t="s">
        <v>19</v>
      </c>
      <c r="N317" s="209" t="s">
        <v>42</v>
      </c>
      <c r="O317" s="85"/>
      <c r="P317" s="210">
        <f>O317*H317</f>
        <v>0</v>
      </c>
      <c r="Q317" s="210">
        <v>0.00029</v>
      </c>
      <c r="R317" s="210">
        <f>Q317*H317</f>
        <v>0.01589026</v>
      </c>
      <c r="S317" s="210">
        <v>0</v>
      </c>
      <c r="T317" s="21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2" t="s">
        <v>242</v>
      </c>
      <c r="AT317" s="212" t="s">
        <v>128</v>
      </c>
      <c r="AU317" s="212" t="s">
        <v>81</v>
      </c>
      <c r="AY317" s="18" t="s">
        <v>126</v>
      </c>
      <c r="BE317" s="213">
        <f>IF(N317="základní",J317,0)</f>
        <v>0</v>
      </c>
      <c r="BF317" s="213">
        <f>IF(N317="snížená",J317,0)</f>
        <v>0</v>
      </c>
      <c r="BG317" s="213">
        <f>IF(N317="zákl. přenesená",J317,0)</f>
        <v>0</v>
      </c>
      <c r="BH317" s="213">
        <f>IF(N317="sníž. přenesená",J317,0)</f>
        <v>0</v>
      </c>
      <c r="BI317" s="213">
        <f>IF(N317="nulová",J317,0)</f>
        <v>0</v>
      </c>
      <c r="BJ317" s="18" t="s">
        <v>79</v>
      </c>
      <c r="BK317" s="213">
        <f>ROUND(I317*H317,2)</f>
        <v>0</v>
      </c>
      <c r="BL317" s="18" t="s">
        <v>242</v>
      </c>
      <c r="BM317" s="212" t="s">
        <v>459</v>
      </c>
    </row>
    <row r="318" s="2" customFormat="1">
      <c r="A318" s="39"/>
      <c r="B318" s="40"/>
      <c r="C318" s="41"/>
      <c r="D318" s="214" t="s">
        <v>135</v>
      </c>
      <c r="E318" s="41"/>
      <c r="F318" s="215" t="s">
        <v>460</v>
      </c>
      <c r="G318" s="41"/>
      <c r="H318" s="41"/>
      <c r="I318" s="216"/>
      <c r="J318" s="41"/>
      <c r="K318" s="41"/>
      <c r="L318" s="45"/>
      <c r="M318" s="217"/>
      <c r="N318" s="218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135</v>
      </c>
      <c r="AU318" s="18" t="s">
        <v>81</v>
      </c>
    </row>
    <row r="319" s="13" customFormat="1">
      <c r="A319" s="13"/>
      <c r="B319" s="219"/>
      <c r="C319" s="220"/>
      <c r="D319" s="221" t="s">
        <v>137</v>
      </c>
      <c r="E319" s="222" t="s">
        <v>19</v>
      </c>
      <c r="F319" s="223" t="s">
        <v>172</v>
      </c>
      <c r="G319" s="220"/>
      <c r="H319" s="222" t="s">
        <v>19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9" t="s">
        <v>137</v>
      </c>
      <c r="AU319" s="229" t="s">
        <v>81</v>
      </c>
      <c r="AV319" s="13" t="s">
        <v>79</v>
      </c>
      <c r="AW319" s="13" t="s">
        <v>33</v>
      </c>
      <c r="AX319" s="13" t="s">
        <v>71</v>
      </c>
      <c r="AY319" s="229" t="s">
        <v>126</v>
      </c>
    </row>
    <row r="320" s="14" customFormat="1">
      <c r="A320" s="14"/>
      <c r="B320" s="230"/>
      <c r="C320" s="231"/>
      <c r="D320" s="221" t="s">
        <v>137</v>
      </c>
      <c r="E320" s="232" t="s">
        <v>19</v>
      </c>
      <c r="F320" s="233" t="s">
        <v>442</v>
      </c>
      <c r="G320" s="231"/>
      <c r="H320" s="234">
        <v>12.398999999999999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137</v>
      </c>
      <c r="AU320" s="240" t="s">
        <v>81</v>
      </c>
      <c r="AV320" s="14" t="s">
        <v>81</v>
      </c>
      <c r="AW320" s="14" t="s">
        <v>33</v>
      </c>
      <c r="AX320" s="14" t="s">
        <v>71</v>
      </c>
      <c r="AY320" s="240" t="s">
        <v>126</v>
      </c>
    </row>
    <row r="321" s="13" customFormat="1">
      <c r="A321" s="13"/>
      <c r="B321" s="219"/>
      <c r="C321" s="220"/>
      <c r="D321" s="221" t="s">
        <v>137</v>
      </c>
      <c r="E321" s="222" t="s">
        <v>19</v>
      </c>
      <c r="F321" s="223" t="s">
        <v>183</v>
      </c>
      <c r="G321" s="220"/>
      <c r="H321" s="222" t="s">
        <v>19</v>
      </c>
      <c r="I321" s="224"/>
      <c r="J321" s="220"/>
      <c r="K321" s="220"/>
      <c r="L321" s="225"/>
      <c r="M321" s="226"/>
      <c r="N321" s="227"/>
      <c r="O321" s="227"/>
      <c r="P321" s="227"/>
      <c r="Q321" s="227"/>
      <c r="R321" s="227"/>
      <c r="S321" s="227"/>
      <c r="T321" s="22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9" t="s">
        <v>137</v>
      </c>
      <c r="AU321" s="229" t="s">
        <v>81</v>
      </c>
      <c r="AV321" s="13" t="s">
        <v>79</v>
      </c>
      <c r="AW321" s="13" t="s">
        <v>33</v>
      </c>
      <c r="AX321" s="13" t="s">
        <v>71</v>
      </c>
      <c r="AY321" s="229" t="s">
        <v>126</v>
      </c>
    </row>
    <row r="322" s="14" customFormat="1">
      <c r="A322" s="14"/>
      <c r="B322" s="230"/>
      <c r="C322" s="231"/>
      <c r="D322" s="221" t="s">
        <v>137</v>
      </c>
      <c r="E322" s="232" t="s">
        <v>19</v>
      </c>
      <c r="F322" s="233" t="s">
        <v>443</v>
      </c>
      <c r="G322" s="231"/>
      <c r="H322" s="234">
        <v>14.132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0" t="s">
        <v>137</v>
      </c>
      <c r="AU322" s="240" t="s">
        <v>81</v>
      </c>
      <c r="AV322" s="14" t="s">
        <v>81</v>
      </c>
      <c r="AW322" s="14" t="s">
        <v>33</v>
      </c>
      <c r="AX322" s="14" t="s">
        <v>71</v>
      </c>
      <c r="AY322" s="240" t="s">
        <v>126</v>
      </c>
    </row>
    <row r="323" s="13" customFormat="1">
      <c r="A323" s="13"/>
      <c r="B323" s="219"/>
      <c r="C323" s="220"/>
      <c r="D323" s="221" t="s">
        <v>137</v>
      </c>
      <c r="E323" s="222" t="s">
        <v>19</v>
      </c>
      <c r="F323" s="223" t="s">
        <v>444</v>
      </c>
      <c r="G323" s="220"/>
      <c r="H323" s="222" t="s">
        <v>19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9" t="s">
        <v>137</v>
      </c>
      <c r="AU323" s="229" t="s">
        <v>81</v>
      </c>
      <c r="AV323" s="13" t="s">
        <v>79</v>
      </c>
      <c r="AW323" s="13" t="s">
        <v>33</v>
      </c>
      <c r="AX323" s="13" t="s">
        <v>71</v>
      </c>
      <c r="AY323" s="229" t="s">
        <v>126</v>
      </c>
    </row>
    <row r="324" s="14" customFormat="1">
      <c r="A324" s="14"/>
      <c r="B324" s="230"/>
      <c r="C324" s="231"/>
      <c r="D324" s="221" t="s">
        <v>137</v>
      </c>
      <c r="E324" s="232" t="s">
        <v>19</v>
      </c>
      <c r="F324" s="233" t="s">
        <v>445</v>
      </c>
      <c r="G324" s="231"/>
      <c r="H324" s="234">
        <v>28.263000000000002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0" t="s">
        <v>137</v>
      </c>
      <c r="AU324" s="240" t="s">
        <v>81</v>
      </c>
      <c r="AV324" s="14" t="s">
        <v>81</v>
      </c>
      <c r="AW324" s="14" t="s">
        <v>33</v>
      </c>
      <c r="AX324" s="14" t="s">
        <v>71</v>
      </c>
      <c r="AY324" s="240" t="s">
        <v>126</v>
      </c>
    </row>
    <row r="325" s="15" customFormat="1">
      <c r="A325" s="15"/>
      <c r="B325" s="241"/>
      <c r="C325" s="242"/>
      <c r="D325" s="221" t="s">
        <v>137</v>
      </c>
      <c r="E325" s="243" t="s">
        <v>19</v>
      </c>
      <c r="F325" s="244" t="s">
        <v>176</v>
      </c>
      <c r="G325" s="242"/>
      <c r="H325" s="245">
        <v>54.793999999999997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1" t="s">
        <v>137</v>
      </c>
      <c r="AU325" s="251" t="s">
        <v>81</v>
      </c>
      <c r="AV325" s="15" t="s">
        <v>133</v>
      </c>
      <c r="AW325" s="15" t="s">
        <v>33</v>
      </c>
      <c r="AX325" s="15" t="s">
        <v>79</v>
      </c>
      <c r="AY325" s="251" t="s">
        <v>126</v>
      </c>
    </row>
    <row r="326" s="12" customFormat="1" ht="25.92" customHeight="1">
      <c r="A326" s="12"/>
      <c r="B326" s="185"/>
      <c r="C326" s="186"/>
      <c r="D326" s="187" t="s">
        <v>70</v>
      </c>
      <c r="E326" s="188" t="s">
        <v>353</v>
      </c>
      <c r="F326" s="188" t="s">
        <v>461</v>
      </c>
      <c r="G326" s="186"/>
      <c r="H326" s="186"/>
      <c r="I326" s="189"/>
      <c r="J326" s="190">
        <f>BK326</f>
        <v>0</v>
      </c>
      <c r="K326" s="186"/>
      <c r="L326" s="191"/>
      <c r="M326" s="192"/>
      <c r="N326" s="193"/>
      <c r="O326" s="193"/>
      <c r="P326" s="194">
        <f>P327</f>
        <v>0</v>
      </c>
      <c r="Q326" s="193"/>
      <c r="R326" s="194">
        <f>R327</f>
        <v>0</v>
      </c>
      <c r="S326" s="193"/>
      <c r="T326" s="195">
        <f>T327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6" t="s">
        <v>144</v>
      </c>
      <c r="AT326" s="197" t="s">
        <v>70</v>
      </c>
      <c r="AU326" s="197" t="s">
        <v>71</v>
      </c>
      <c r="AY326" s="196" t="s">
        <v>126</v>
      </c>
      <c r="BK326" s="198">
        <f>BK327</f>
        <v>0</v>
      </c>
    </row>
    <row r="327" s="12" customFormat="1" ht="22.8" customHeight="1">
      <c r="A327" s="12"/>
      <c r="B327" s="185"/>
      <c r="C327" s="186"/>
      <c r="D327" s="187" t="s">
        <v>70</v>
      </c>
      <c r="E327" s="199" t="s">
        <v>462</v>
      </c>
      <c r="F327" s="199" t="s">
        <v>463</v>
      </c>
      <c r="G327" s="186"/>
      <c r="H327" s="186"/>
      <c r="I327" s="189"/>
      <c r="J327" s="200">
        <f>BK327</f>
        <v>0</v>
      </c>
      <c r="K327" s="186"/>
      <c r="L327" s="191"/>
      <c r="M327" s="192"/>
      <c r="N327" s="193"/>
      <c r="O327" s="193"/>
      <c r="P327" s="194">
        <f>SUM(P328:P329)</f>
        <v>0</v>
      </c>
      <c r="Q327" s="193"/>
      <c r="R327" s="194">
        <f>SUM(R328:R329)</f>
        <v>0</v>
      </c>
      <c r="S327" s="193"/>
      <c r="T327" s="195">
        <f>SUM(T328:T329)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96" t="s">
        <v>144</v>
      </c>
      <c r="AT327" s="197" t="s">
        <v>70</v>
      </c>
      <c r="AU327" s="197" t="s">
        <v>79</v>
      </c>
      <c r="AY327" s="196" t="s">
        <v>126</v>
      </c>
      <c r="BK327" s="198">
        <f>SUM(BK328:BK329)</f>
        <v>0</v>
      </c>
    </row>
    <row r="328" s="2" customFormat="1" ht="21.75" customHeight="1">
      <c r="A328" s="39"/>
      <c r="B328" s="40"/>
      <c r="C328" s="201" t="s">
        <v>464</v>
      </c>
      <c r="D328" s="201" t="s">
        <v>128</v>
      </c>
      <c r="E328" s="202" t="s">
        <v>465</v>
      </c>
      <c r="F328" s="203" t="s">
        <v>466</v>
      </c>
      <c r="G328" s="204" t="s">
        <v>467</v>
      </c>
      <c r="H328" s="205">
        <v>1</v>
      </c>
      <c r="I328" s="206"/>
      <c r="J328" s="207">
        <f>ROUND(I328*H328,2)</f>
        <v>0</v>
      </c>
      <c r="K328" s="203" t="s">
        <v>376</v>
      </c>
      <c r="L328" s="45"/>
      <c r="M328" s="208" t="s">
        <v>19</v>
      </c>
      <c r="N328" s="209" t="s">
        <v>42</v>
      </c>
      <c r="O328" s="85"/>
      <c r="P328" s="210">
        <f>O328*H328</f>
        <v>0</v>
      </c>
      <c r="Q328" s="210">
        <v>0</v>
      </c>
      <c r="R328" s="210">
        <f>Q328*H328</f>
        <v>0</v>
      </c>
      <c r="S328" s="210">
        <v>0</v>
      </c>
      <c r="T328" s="21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2" t="s">
        <v>468</v>
      </c>
      <c r="AT328" s="212" t="s">
        <v>128</v>
      </c>
      <c r="AU328" s="212" t="s">
        <v>81</v>
      </c>
      <c r="AY328" s="18" t="s">
        <v>126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18" t="s">
        <v>79</v>
      </c>
      <c r="BK328" s="213">
        <f>ROUND(I328*H328,2)</f>
        <v>0</v>
      </c>
      <c r="BL328" s="18" t="s">
        <v>468</v>
      </c>
      <c r="BM328" s="212" t="s">
        <v>469</v>
      </c>
    </row>
    <row r="329" s="2" customFormat="1">
      <c r="A329" s="39"/>
      <c r="B329" s="40"/>
      <c r="C329" s="41"/>
      <c r="D329" s="221" t="s">
        <v>470</v>
      </c>
      <c r="E329" s="41"/>
      <c r="F329" s="263" t="s">
        <v>471</v>
      </c>
      <c r="G329" s="41"/>
      <c r="H329" s="41"/>
      <c r="I329" s="216"/>
      <c r="J329" s="41"/>
      <c r="K329" s="41"/>
      <c r="L329" s="45"/>
      <c r="M329" s="217"/>
      <c r="N329" s="218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470</v>
      </c>
      <c r="AU329" s="18" t="s">
        <v>81</v>
      </c>
    </row>
    <row r="330" s="12" customFormat="1" ht="25.92" customHeight="1">
      <c r="A330" s="12"/>
      <c r="B330" s="185"/>
      <c r="C330" s="186"/>
      <c r="D330" s="187" t="s">
        <v>70</v>
      </c>
      <c r="E330" s="188" t="s">
        <v>472</v>
      </c>
      <c r="F330" s="188" t="s">
        <v>473</v>
      </c>
      <c r="G330" s="186"/>
      <c r="H330" s="186"/>
      <c r="I330" s="189"/>
      <c r="J330" s="190">
        <f>BK330</f>
        <v>0</v>
      </c>
      <c r="K330" s="186"/>
      <c r="L330" s="191"/>
      <c r="M330" s="192"/>
      <c r="N330" s="193"/>
      <c r="O330" s="193"/>
      <c r="P330" s="194">
        <f>P331+P334+P337+P340+P343</f>
        <v>0</v>
      </c>
      <c r="Q330" s="193"/>
      <c r="R330" s="194">
        <f>R331+R334+R337+R340+R343</f>
        <v>0</v>
      </c>
      <c r="S330" s="193"/>
      <c r="T330" s="195">
        <f>T331+T334+T337+T340+T343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96" t="s">
        <v>154</v>
      </c>
      <c r="AT330" s="197" t="s">
        <v>70</v>
      </c>
      <c r="AU330" s="197" t="s">
        <v>71</v>
      </c>
      <c r="AY330" s="196" t="s">
        <v>126</v>
      </c>
      <c r="BK330" s="198">
        <f>BK331+BK334+BK337+BK340+BK343</f>
        <v>0</v>
      </c>
    </row>
    <row r="331" s="12" customFormat="1" ht="22.8" customHeight="1">
      <c r="A331" s="12"/>
      <c r="B331" s="185"/>
      <c r="C331" s="186"/>
      <c r="D331" s="187" t="s">
        <v>70</v>
      </c>
      <c r="E331" s="199" t="s">
        <v>474</v>
      </c>
      <c r="F331" s="199" t="s">
        <v>475</v>
      </c>
      <c r="G331" s="186"/>
      <c r="H331" s="186"/>
      <c r="I331" s="189"/>
      <c r="J331" s="200">
        <f>BK331</f>
        <v>0</v>
      </c>
      <c r="K331" s="186"/>
      <c r="L331" s="191"/>
      <c r="M331" s="192"/>
      <c r="N331" s="193"/>
      <c r="O331" s="193"/>
      <c r="P331" s="194">
        <f>SUM(P332:P333)</f>
        <v>0</v>
      </c>
      <c r="Q331" s="193"/>
      <c r="R331" s="194">
        <f>SUM(R332:R333)</f>
        <v>0</v>
      </c>
      <c r="S331" s="193"/>
      <c r="T331" s="195">
        <f>SUM(T332:T333)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96" t="s">
        <v>154</v>
      </c>
      <c r="AT331" s="197" t="s">
        <v>70</v>
      </c>
      <c r="AU331" s="197" t="s">
        <v>79</v>
      </c>
      <c r="AY331" s="196" t="s">
        <v>126</v>
      </c>
      <c r="BK331" s="198">
        <f>SUM(BK332:BK333)</f>
        <v>0</v>
      </c>
    </row>
    <row r="332" s="2" customFormat="1" ht="16.5" customHeight="1">
      <c r="A332" s="39"/>
      <c r="B332" s="40"/>
      <c r="C332" s="201" t="s">
        <v>476</v>
      </c>
      <c r="D332" s="201" t="s">
        <v>128</v>
      </c>
      <c r="E332" s="202" t="s">
        <v>477</v>
      </c>
      <c r="F332" s="203" t="s">
        <v>478</v>
      </c>
      <c r="G332" s="204" t="s">
        <v>467</v>
      </c>
      <c r="H332" s="205">
        <v>1</v>
      </c>
      <c r="I332" s="206"/>
      <c r="J332" s="207">
        <f>ROUND(I332*H332,2)</f>
        <v>0</v>
      </c>
      <c r="K332" s="203" t="s">
        <v>132</v>
      </c>
      <c r="L332" s="45"/>
      <c r="M332" s="208" t="s">
        <v>19</v>
      </c>
      <c r="N332" s="209" t="s">
        <v>42</v>
      </c>
      <c r="O332" s="85"/>
      <c r="P332" s="210">
        <f>O332*H332</f>
        <v>0</v>
      </c>
      <c r="Q332" s="210">
        <v>0</v>
      </c>
      <c r="R332" s="210">
        <f>Q332*H332</f>
        <v>0</v>
      </c>
      <c r="S332" s="210">
        <v>0</v>
      </c>
      <c r="T332" s="21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2" t="s">
        <v>479</v>
      </c>
      <c r="AT332" s="212" t="s">
        <v>128</v>
      </c>
      <c r="AU332" s="212" t="s">
        <v>81</v>
      </c>
      <c r="AY332" s="18" t="s">
        <v>126</v>
      </c>
      <c r="BE332" s="213">
        <f>IF(N332="základní",J332,0)</f>
        <v>0</v>
      </c>
      <c r="BF332" s="213">
        <f>IF(N332="snížená",J332,0)</f>
        <v>0</v>
      </c>
      <c r="BG332" s="213">
        <f>IF(N332="zákl. přenesená",J332,0)</f>
        <v>0</v>
      </c>
      <c r="BH332" s="213">
        <f>IF(N332="sníž. přenesená",J332,0)</f>
        <v>0</v>
      </c>
      <c r="BI332" s="213">
        <f>IF(N332="nulová",J332,0)</f>
        <v>0</v>
      </c>
      <c r="BJ332" s="18" t="s">
        <v>79</v>
      </c>
      <c r="BK332" s="213">
        <f>ROUND(I332*H332,2)</f>
        <v>0</v>
      </c>
      <c r="BL332" s="18" t="s">
        <v>479</v>
      </c>
      <c r="BM332" s="212" t="s">
        <v>480</v>
      </c>
    </row>
    <row r="333" s="2" customFormat="1">
      <c r="A333" s="39"/>
      <c r="B333" s="40"/>
      <c r="C333" s="41"/>
      <c r="D333" s="214" t="s">
        <v>135</v>
      </c>
      <c r="E333" s="41"/>
      <c r="F333" s="215" t="s">
        <v>481</v>
      </c>
      <c r="G333" s="41"/>
      <c r="H333" s="41"/>
      <c r="I333" s="216"/>
      <c r="J333" s="41"/>
      <c r="K333" s="41"/>
      <c r="L333" s="45"/>
      <c r="M333" s="217"/>
      <c r="N333" s="218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135</v>
      </c>
      <c r="AU333" s="18" t="s">
        <v>81</v>
      </c>
    </row>
    <row r="334" s="12" customFormat="1" ht="22.8" customHeight="1">
      <c r="A334" s="12"/>
      <c r="B334" s="185"/>
      <c r="C334" s="186"/>
      <c r="D334" s="187" t="s">
        <v>70</v>
      </c>
      <c r="E334" s="199" t="s">
        <v>482</v>
      </c>
      <c r="F334" s="199" t="s">
        <v>483</v>
      </c>
      <c r="G334" s="186"/>
      <c r="H334" s="186"/>
      <c r="I334" s="189"/>
      <c r="J334" s="200">
        <f>BK334</f>
        <v>0</v>
      </c>
      <c r="K334" s="186"/>
      <c r="L334" s="191"/>
      <c r="M334" s="192"/>
      <c r="N334" s="193"/>
      <c r="O334" s="193"/>
      <c r="P334" s="194">
        <f>SUM(P335:P336)</f>
        <v>0</v>
      </c>
      <c r="Q334" s="193"/>
      <c r="R334" s="194">
        <f>SUM(R335:R336)</f>
        <v>0</v>
      </c>
      <c r="S334" s="193"/>
      <c r="T334" s="195">
        <f>SUM(T335:T336)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96" t="s">
        <v>154</v>
      </c>
      <c r="AT334" s="197" t="s">
        <v>70</v>
      </c>
      <c r="AU334" s="197" t="s">
        <v>79</v>
      </c>
      <c r="AY334" s="196" t="s">
        <v>126</v>
      </c>
      <c r="BK334" s="198">
        <f>SUM(BK335:BK336)</f>
        <v>0</v>
      </c>
    </row>
    <row r="335" s="2" customFormat="1" ht="16.5" customHeight="1">
      <c r="A335" s="39"/>
      <c r="B335" s="40"/>
      <c r="C335" s="201" t="s">
        <v>484</v>
      </c>
      <c r="D335" s="201" t="s">
        <v>128</v>
      </c>
      <c r="E335" s="202" t="s">
        <v>485</v>
      </c>
      <c r="F335" s="203" t="s">
        <v>483</v>
      </c>
      <c r="G335" s="204" t="s">
        <v>467</v>
      </c>
      <c r="H335" s="205">
        <v>1</v>
      </c>
      <c r="I335" s="206"/>
      <c r="J335" s="207">
        <f>ROUND(I335*H335,2)</f>
        <v>0</v>
      </c>
      <c r="K335" s="203" t="s">
        <v>132</v>
      </c>
      <c r="L335" s="45"/>
      <c r="M335" s="208" t="s">
        <v>19</v>
      </c>
      <c r="N335" s="209" t="s">
        <v>42</v>
      </c>
      <c r="O335" s="85"/>
      <c r="P335" s="210">
        <f>O335*H335</f>
        <v>0</v>
      </c>
      <c r="Q335" s="210">
        <v>0</v>
      </c>
      <c r="R335" s="210">
        <f>Q335*H335</f>
        <v>0</v>
      </c>
      <c r="S335" s="210">
        <v>0</v>
      </c>
      <c r="T335" s="21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2" t="s">
        <v>479</v>
      </c>
      <c r="AT335" s="212" t="s">
        <v>128</v>
      </c>
      <c r="AU335" s="212" t="s">
        <v>81</v>
      </c>
      <c r="AY335" s="18" t="s">
        <v>126</v>
      </c>
      <c r="BE335" s="213">
        <f>IF(N335="základní",J335,0)</f>
        <v>0</v>
      </c>
      <c r="BF335" s="213">
        <f>IF(N335="snížená",J335,0)</f>
        <v>0</v>
      </c>
      <c r="BG335" s="213">
        <f>IF(N335="zákl. přenesená",J335,0)</f>
        <v>0</v>
      </c>
      <c r="BH335" s="213">
        <f>IF(N335="sníž. přenesená",J335,0)</f>
        <v>0</v>
      </c>
      <c r="BI335" s="213">
        <f>IF(N335="nulová",J335,0)</f>
        <v>0</v>
      </c>
      <c r="BJ335" s="18" t="s">
        <v>79</v>
      </c>
      <c r="BK335" s="213">
        <f>ROUND(I335*H335,2)</f>
        <v>0</v>
      </c>
      <c r="BL335" s="18" t="s">
        <v>479</v>
      </c>
      <c r="BM335" s="212" t="s">
        <v>486</v>
      </c>
    </row>
    <row r="336" s="2" customFormat="1">
      <c r="A336" s="39"/>
      <c r="B336" s="40"/>
      <c r="C336" s="41"/>
      <c r="D336" s="214" t="s">
        <v>135</v>
      </c>
      <c r="E336" s="41"/>
      <c r="F336" s="215" t="s">
        <v>487</v>
      </c>
      <c r="G336" s="41"/>
      <c r="H336" s="41"/>
      <c r="I336" s="216"/>
      <c r="J336" s="41"/>
      <c r="K336" s="41"/>
      <c r="L336" s="45"/>
      <c r="M336" s="217"/>
      <c r="N336" s="218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135</v>
      </c>
      <c r="AU336" s="18" t="s">
        <v>81</v>
      </c>
    </row>
    <row r="337" s="12" customFormat="1" ht="22.8" customHeight="1">
      <c r="A337" s="12"/>
      <c r="B337" s="185"/>
      <c r="C337" s="186"/>
      <c r="D337" s="187" t="s">
        <v>70</v>
      </c>
      <c r="E337" s="199" t="s">
        <v>488</v>
      </c>
      <c r="F337" s="199" t="s">
        <v>489</v>
      </c>
      <c r="G337" s="186"/>
      <c r="H337" s="186"/>
      <c r="I337" s="189"/>
      <c r="J337" s="200">
        <f>BK337</f>
        <v>0</v>
      </c>
      <c r="K337" s="186"/>
      <c r="L337" s="191"/>
      <c r="M337" s="192"/>
      <c r="N337" s="193"/>
      <c r="O337" s="193"/>
      <c r="P337" s="194">
        <f>SUM(P338:P339)</f>
        <v>0</v>
      </c>
      <c r="Q337" s="193"/>
      <c r="R337" s="194">
        <f>SUM(R338:R339)</f>
        <v>0</v>
      </c>
      <c r="S337" s="193"/>
      <c r="T337" s="195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196" t="s">
        <v>154</v>
      </c>
      <c r="AT337" s="197" t="s">
        <v>70</v>
      </c>
      <c r="AU337" s="197" t="s">
        <v>79</v>
      </c>
      <c r="AY337" s="196" t="s">
        <v>126</v>
      </c>
      <c r="BK337" s="198">
        <f>SUM(BK338:BK339)</f>
        <v>0</v>
      </c>
    </row>
    <row r="338" s="2" customFormat="1" ht="16.5" customHeight="1">
      <c r="A338" s="39"/>
      <c r="B338" s="40"/>
      <c r="C338" s="201" t="s">
        <v>490</v>
      </c>
      <c r="D338" s="201" t="s">
        <v>128</v>
      </c>
      <c r="E338" s="202" t="s">
        <v>491</v>
      </c>
      <c r="F338" s="203" t="s">
        <v>492</v>
      </c>
      <c r="G338" s="204" t="s">
        <v>467</v>
      </c>
      <c r="H338" s="205">
        <v>1</v>
      </c>
      <c r="I338" s="206"/>
      <c r="J338" s="207">
        <f>ROUND(I338*H338,2)</f>
        <v>0</v>
      </c>
      <c r="K338" s="203" t="s">
        <v>132</v>
      </c>
      <c r="L338" s="45"/>
      <c r="M338" s="208" t="s">
        <v>19</v>
      </c>
      <c r="N338" s="209" t="s">
        <v>42</v>
      </c>
      <c r="O338" s="85"/>
      <c r="P338" s="210">
        <f>O338*H338</f>
        <v>0</v>
      </c>
      <c r="Q338" s="210">
        <v>0</v>
      </c>
      <c r="R338" s="210">
        <f>Q338*H338</f>
        <v>0</v>
      </c>
      <c r="S338" s="210">
        <v>0</v>
      </c>
      <c r="T338" s="21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2" t="s">
        <v>479</v>
      </c>
      <c r="AT338" s="212" t="s">
        <v>128</v>
      </c>
      <c r="AU338" s="212" t="s">
        <v>81</v>
      </c>
      <c r="AY338" s="18" t="s">
        <v>126</v>
      </c>
      <c r="BE338" s="213">
        <f>IF(N338="základní",J338,0)</f>
        <v>0</v>
      </c>
      <c r="BF338" s="213">
        <f>IF(N338="snížená",J338,0)</f>
        <v>0</v>
      </c>
      <c r="BG338" s="213">
        <f>IF(N338="zákl. přenesená",J338,0)</f>
        <v>0</v>
      </c>
      <c r="BH338" s="213">
        <f>IF(N338="sníž. přenesená",J338,0)</f>
        <v>0</v>
      </c>
      <c r="BI338" s="213">
        <f>IF(N338="nulová",J338,0)</f>
        <v>0</v>
      </c>
      <c r="BJ338" s="18" t="s">
        <v>79</v>
      </c>
      <c r="BK338" s="213">
        <f>ROUND(I338*H338,2)</f>
        <v>0</v>
      </c>
      <c r="BL338" s="18" t="s">
        <v>479</v>
      </c>
      <c r="BM338" s="212" t="s">
        <v>493</v>
      </c>
    </row>
    <row r="339" s="2" customFormat="1">
      <c r="A339" s="39"/>
      <c r="B339" s="40"/>
      <c r="C339" s="41"/>
      <c r="D339" s="214" t="s">
        <v>135</v>
      </c>
      <c r="E339" s="41"/>
      <c r="F339" s="215" t="s">
        <v>494</v>
      </c>
      <c r="G339" s="41"/>
      <c r="H339" s="41"/>
      <c r="I339" s="216"/>
      <c r="J339" s="41"/>
      <c r="K339" s="41"/>
      <c r="L339" s="45"/>
      <c r="M339" s="217"/>
      <c r="N339" s="218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135</v>
      </c>
      <c r="AU339" s="18" t="s">
        <v>81</v>
      </c>
    </row>
    <row r="340" s="12" customFormat="1" ht="22.8" customHeight="1">
      <c r="A340" s="12"/>
      <c r="B340" s="185"/>
      <c r="C340" s="186"/>
      <c r="D340" s="187" t="s">
        <v>70</v>
      </c>
      <c r="E340" s="199" t="s">
        <v>495</v>
      </c>
      <c r="F340" s="199" t="s">
        <v>496</v>
      </c>
      <c r="G340" s="186"/>
      <c r="H340" s="186"/>
      <c r="I340" s="189"/>
      <c r="J340" s="200">
        <f>BK340</f>
        <v>0</v>
      </c>
      <c r="K340" s="186"/>
      <c r="L340" s="191"/>
      <c r="M340" s="192"/>
      <c r="N340" s="193"/>
      <c r="O340" s="193"/>
      <c r="P340" s="194">
        <f>SUM(P341:P342)</f>
        <v>0</v>
      </c>
      <c r="Q340" s="193"/>
      <c r="R340" s="194">
        <f>SUM(R341:R342)</f>
        <v>0</v>
      </c>
      <c r="S340" s="193"/>
      <c r="T340" s="195">
        <f>SUM(T341:T342)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96" t="s">
        <v>154</v>
      </c>
      <c r="AT340" s="197" t="s">
        <v>70</v>
      </c>
      <c r="AU340" s="197" t="s">
        <v>79</v>
      </c>
      <c r="AY340" s="196" t="s">
        <v>126</v>
      </c>
      <c r="BK340" s="198">
        <f>SUM(BK341:BK342)</f>
        <v>0</v>
      </c>
    </row>
    <row r="341" s="2" customFormat="1" ht="16.5" customHeight="1">
      <c r="A341" s="39"/>
      <c r="B341" s="40"/>
      <c r="C341" s="201" t="s">
        <v>497</v>
      </c>
      <c r="D341" s="201" t="s">
        <v>128</v>
      </c>
      <c r="E341" s="202" t="s">
        <v>498</v>
      </c>
      <c r="F341" s="203" t="s">
        <v>499</v>
      </c>
      <c r="G341" s="204" t="s">
        <v>467</v>
      </c>
      <c r="H341" s="205">
        <v>1</v>
      </c>
      <c r="I341" s="206"/>
      <c r="J341" s="207">
        <f>ROUND(I341*H341,2)</f>
        <v>0</v>
      </c>
      <c r="K341" s="203" t="s">
        <v>132</v>
      </c>
      <c r="L341" s="45"/>
      <c r="M341" s="208" t="s">
        <v>19</v>
      </c>
      <c r="N341" s="209" t="s">
        <v>42</v>
      </c>
      <c r="O341" s="85"/>
      <c r="P341" s="210">
        <f>O341*H341</f>
        <v>0</v>
      </c>
      <c r="Q341" s="210">
        <v>0</v>
      </c>
      <c r="R341" s="210">
        <f>Q341*H341</f>
        <v>0</v>
      </c>
      <c r="S341" s="210">
        <v>0</v>
      </c>
      <c r="T341" s="21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2" t="s">
        <v>479</v>
      </c>
      <c r="AT341" s="212" t="s">
        <v>128</v>
      </c>
      <c r="AU341" s="212" t="s">
        <v>81</v>
      </c>
      <c r="AY341" s="18" t="s">
        <v>126</v>
      </c>
      <c r="BE341" s="213">
        <f>IF(N341="základní",J341,0)</f>
        <v>0</v>
      </c>
      <c r="BF341" s="213">
        <f>IF(N341="snížená",J341,0)</f>
        <v>0</v>
      </c>
      <c r="BG341" s="213">
        <f>IF(N341="zákl. přenesená",J341,0)</f>
        <v>0</v>
      </c>
      <c r="BH341" s="213">
        <f>IF(N341="sníž. přenesená",J341,0)</f>
        <v>0</v>
      </c>
      <c r="BI341" s="213">
        <f>IF(N341="nulová",J341,0)</f>
        <v>0</v>
      </c>
      <c r="BJ341" s="18" t="s">
        <v>79</v>
      </c>
      <c r="BK341" s="213">
        <f>ROUND(I341*H341,2)</f>
        <v>0</v>
      </c>
      <c r="BL341" s="18" t="s">
        <v>479</v>
      </c>
      <c r="BM341" s="212" t="s">
        <v>500</v>
      </c>
    </row>
    <row r="342" s="2" customFormat="1">
      <c r="A342" s="39"/>
      <c r="B342" s="40"/>
      <c r="C342" s="41"/>
      <c r="D342" s="214" t="s">
        <v>135</v>
      </c>
      <c r="E342" s="41"/>
      <c r="F342" s="215" t="s">
        <v>501</v>
      </c>
      <c r="G342" s="41"/>
      <c r="H342" s="41"/>
      <c r="I342" s="216"/>
      <c r="J342" s="41"/>
      <c r="K342" s="41"/>
      <c r="L342" s="45"/>
      <c r="M342" s="217"/>
      <c r="N342" s="218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135</v>
      </c>
      <c r="AU342" s="18" t="s">
        <v>81</v>
      </c>
    </row>
    <row r="343" s="12" customFormat="1" ht="22.8" customHeight="1">
      <c r="A343" s="12"/>
      <c r="B343" s="185"/>
      <c r="C343" s="186"/>
      <c r="D343" s="187" t="s">
        <v>70</v>
      </c>
      <c r="E343" s="199" t="s">
        <v>502</v>
      </c>
      <c r="F343" s="199" t="s">
        <v>503</v>
      </c>
      <c r="G343" s="186"/>
      <c r="H343" s="186"/>
      <c r="I343" s="189"/>
      <c r="J343" s="200">
        <f>BK343</f>
        <v>0</v>
      </c>
      <c r="K343" s="186"/>
      <c r="L343" s="191"/>
      <c r="M343" s="192"/>
      <c r="N343" s="193"/>
      <c r="O343" s="193"/>
      <c r="P343" s="194">
        <f>SUM(P344:P345)</f>
        <v>0</v>
      </c>
      <c r="Q343" s="193"/>
      <c r="R343" s="194">
        <f>SUM(R344:R345)</f>
        <v>0</v>
      </c>
      <c r="S343" s="193"/>
      <c r="T343" s="195">
        <f>SUM(T344:T345)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196" t="s">
        <v>154</v>
      </c>
      <c r="AT343" s="197" t="s">
        <v>70</v>
      </c>
      <c r="AU343" s="197" t="s">
        <v>79</v>
      </c>
      <c r="AY343" s="196" t="s">
        <v>126</v>
      </c>
      <c r="BK343" s="198">
        <f>SUM(BK344:BK345)</f>
        <v>0</v>
      </c>
    </row>
    <row r="344" s="2" customFormat="1" ht="16.5" customHeight="1">
      <c r="A344" s="39"/>
      <c r="B344" s="40"/>
      <c r="C344" s="201" t="s">
        <v>504</v>
      </c>
      <c r="D344" s="201" t="s">
        <v>128</v>
      </c>
      <c r="E344" s="202" t="s">
        <v>505</v>
      </c>
      <c r="F344" s="203" t="s">
        <v>506</v>
      </c>
      <c r="G344" s="204" t="s">
        <v>467</v>
      </c>
      <c r="H344" s="205">
        <v>1</v>
      </c>
      <c r="I344" s="206"/>
      <c r="J344" s="207">
        <f>ROUND(I344*H344,2)</f>
        <v>0</v>
      </c>
      <c r="K344" s="203" t="s">
        <v>132</v>
      </c>
      <c r="L344" s="45"/>
      <c r="M344" s="208" t="s">
        <v>19</v>
      </c>
      <c r="N344" s="209" t="s">
        <v>42</v>
      </c>
      <c r="O344" s="85"/>
      <c r="P344" s="210">
        <f>O344*H344</f>
        <v>0</v>
      </c>
      <c r="Q344" s="210">
        <v>0</v>
      </c>
      <c r="R344" s="210">
        <f>Q344*H344</f>
        <v>0</v>
      </c>
      <c r="S344" s="210">
        <v>0</v>
      </c>
      <c r="T344" s="21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2" t="s">
        <v>479</v>
      </c>
      <c r="AT344" s="212" t="s">
        <v>128</v>
      </c>
      <c r="AU344" s="212" t="s">
        <v>81</v>
      </c>
      <c r="AY344" s="18" t="s">
        <v>126</v>
      </c>
      <c r="BE344" s="213">
        <f>IF(N344="základní",J344,0)</f>
        <v>0</v>
      </c>
      <c r="BF344" s="213">
        <f>IF(N344="snížená",J344,0)</f>
        <v>0</v>
      </c>
      <c r="BG344" s="213">
        <f>IF(N344="zákl. přenesená",J344,0)</f>
        <v>0</v>
      </c>
      <c r="BH344" s="213">
        <f>IF(N344="sníž. přenesená",J344,0)</f>
        <v>0</v>
      </c>
      <c r="BI344" s="213">
        <f>IF(N344="nulová",J344,0)</f>
        <v>0</v>
      </c>
      <c r="BJ344" s="18" t="s">
        <v>79</v>
      </c>
      <c r="BK344" s="213">
        <f>ROUND(I344*H344,2)</f>
        <v>0</v>
      </c>
      <c r="BL344" s="18" t="s">
        <v>479</v>
      </c>
      <c r="BM344" s="212" t="s">
        <v>507</v>
      </c>
    </row>
    <row r="345" s="2" customFormat="1">
      <c r="A345" s="39"/>
      <c r="B345" s="40"/>
      <c r="C345" s="41"/>
      <c r="D345" s="214" t="s">
        <v>135</v>
      </c>
      <c r="E345" s="41"/>
      <c r="F345" s="215" t="s">
        <v>508</v>
      </c>
      <c r="G345" s="41"/>
      <c r="H345" s="41"/>
      <c r="I345" s="216"/>
      <c r="J345" s="41"/>
      <c r="K345" s="41"/>
      <c r="L345" s="45"/>
      <c r="M345" s="264"/>
      <c r="N345" s="265"/>
      <c r="O345" s="266"/>
      <c r="P345" s="266"/>
      <c r="Q345" s="266"/>
      <c r="R345" s="266"/>
      <c r="S345" s="266"/>
      <c r="T345" s="267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135</v>
      </c>
      <c r="AU345" s="18" t="s">
        <v>81</v>
      </c>
    </row>
    <row r="346" s="2" customFormat="1" ht="6.96" customHeight="1">
      <c r="A346" s="39"/>
      <c r="B346" s="60"/>
      <c r="C346" s="61"/>
      <c r="D346" s="61"/>
      <c r="E346" s="61"/>
      <c r="F346" s="61"/>
      <c r="G346" s="61"/>
      <c r="H346" s="61"/>
      <c r="I346" s="61"/>
      <c r="J346" s="61"/>
      <c r="K346" s="61"/>
      <c r="L346" s="45"/>
      <c r="M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</row>
  </sheetData>
  <sheetProtection sheet="1" autoFilter="0" formatColumns="0" formatRows="0" objects="1" scenarios="1" spinCount="100000" saltValue="zi5G11ZGdmiNhQS1bE1+9wvBtZ7pRrCYRp7wsJTFEdcqHBtvOrFAp2M0N4TQH5g3CgTTjS6/QaXU6HlrQcb55Q==" hashValue="Qc/O9ptMGdGQlP0EVBexpk3+UvDwbANxs9pEKAUMBPQ8NPaVKZZBTVj/dJQ9r113fGPlFbpyZ614MR8KC6GGwA==" algorithmName="SHA-512" password="CC35"/>
  <autoFilter ref="C100:K345"/>
  <mergeCells count="9">
    <mergeCell ref="E7:H7"/>
    <mergeCell ref="E9:H9"/>
    <mergeCell ref="E18:H18"/>
    <mergeCell ref="E27:H27"/>
    <mergeCell ref="E48:H48"/>
    <mergeCell ref="E50:H50"/>
    <mergeCell ref="E91:H91"/>
    <mergeCell ref="E93:H93"/>
    <mergeCell ref="L2:V2"/>
  </mergeCells>
  <hyperlinks>
    <hyperlink ref="F105" r:id="rId1" display="https://podminky.urs.cz/item/CS_URS_2023_01/133212812"/>
    <hyperlink ref="F109" r:id="rId2" display="https://podminky.urs.cz/item/CS_URS_2023_01/162211201"/>
    <hyperlink ref="F111" r:id="rId3" display="https://podminky.urs.cz/item/CS_URS_2023_01/162211209"/>
    <hyperlink ref="F114" r:id="rId4" display="https://podminky.urs.cz/item/CS_URS_2023_01/162751117"/>
    <hyperlink ref="F116" r:id="rId5" display="https://podminky.urs.cz/item/CS_URS_2023_01/171201221"/>
    <hyperlink ref="F119" r:id="rId6" display="https://podminky.urs.cz/item/CS_URS_2023_01/171251201"/>
    <hyperlink ref="F122" r:id="rId7" display="https://podminky.urs.cz/item/CS_URS_2023_01/317234410"/>
    <hyperlink ref="F129" r:id="rId8" display="https://podminky.urs.cz/item/CS_URS_2023_01/317944321"/>
    <hyperlink ref="F140" r:id="rId9" display="https://podminky.urs.cz/item/CS_URS_2023_01/319201321"/>
    <hyperlink ref="F144" r:id="rId10" display="https://podminky.urs.cz/item/CS_URS_2023_01/346244381"/>
    <hyperlink ref="F149" r:id="rId11" display="https://podminky.urs.cz/item/CS_URS_2023_01/346244811"/>
    <hyperlink ref="F153" r:id="rId12" display="https://podminky.urs.cz/item/CS_URS_2023_01/346481121"/>
    <hyperlink ref="F160" r:id="rId13" display="https://podminky.urs.cz/item/CS_URS_2023_01/349231811"/>
    <hyperlink ref="F168" r:id="rId14" display="https://podminky.urs.cz/item/CS_URS_2023_01/413232211"/>
    <hyperlink ref="F176" r:id="rId15" display="https://podminky.urs.cz/item/CS_URS_2023_01/612325302"/>
    <hyperlink ref="F183" r:id="rId16" display="https://podminky.urs.cz/item/CS_URS_2023_01/612325423"/>
    <hyperlink ref="F190" r:id="rId17" display="https://podminky.urs.cz/item/CS_URS_2023_01/631311123"/>
    <hyperlink ref="F194" r:id="rId18" display="https://podminky.urs.cz/item/CS_URS_2023_01/631311135"/>
    <hyperlink ref="F199" r:id="rId19" display="https://podminky.urs.cz/item/CS_URS_2023_01/952901111"/>
    <hyperlink ref="F204" r:id="rId20" display="https://podminky.urs.cz/item/CS_URS_2023_01/961044111"/>
    <hyperlink ref="F207" r:id="rId21" display="https://podminky.urs.cz/item/CS_URS_2023_01/961055111"/>
    <hyperlink ref="F211" r:id="rId22" display="https://podminky.urs.cz/item/CS_URS_2023_01/965081222"/>
    <hyperlink ref="F218" r:id="rId23" display="https://podminky.urs.cz/item/CS_URS_2023_01/967031733"/>
    <hyperlink ref="F225" r:id="rId24" display="https://podminky.urs.cz/item/CS_URS_2023_01/973031325"/>
    <hyperlink ref="F233" r:id="rId25" display="https://podminky.urs.cz/item/CS_URS_2023_01/978011191"/>
    <hyperlink ref="F242" r:id="rId26" display="https://podminky.urs.cz/item/CS_URS_2023_01/997013215"/>
    <hyperlink ref="F244" r:id="rId27" display="https://podminky.urs.cz/item/CS_URS_2023_01/997013501"/>
    <hyperlink ref="F246" r:id="rId28" display="https://podminky.urs.cz/item/CS_URS_2023_01/997013509"/>
    <hyperlink ref="F249" r:id="rId29" display="https://podminky.urs.cz/item/CS_URS_2023_01/997013631"/>
    <hyperlink ref="F252" r:id="rId30" display="https://podminky.urs.cz/item/CS_URS_2023_01/998018002"/>
    <hyperlink ref="F256" r:id="rId31" display="https://podminky.urs.cz/item/CS_URS_2023_01/711112011"/>
    <hyperlink ref="F262" r:id="rId32" display="https://podminky.urs.cz/item/CS_URS_2023_01/998711202"/>
    <hyperlink ref="F265" r:id="rId33" display="https://podminky.urs.cz/item/CS_URS_2023_01/767995116"/>
    <hyperlink ref="F269" r:id="rId34" display="https://podminky.urs.cz/item/CS_URS_2023_01/998767202"/>
    <hyperlink ref="F272" r:id="rId35" display="https://podminky.urs.cz/item/CS_URS_2023_01/771111011"/>
    <hyperlink ref="F279" r:id="rId36" display="https://podminky.urs.cz/item/CS_URS_2023_01/771121011"/>
    <hyperlink ref="F281" r:id="rId37" display="https://podminky.urs.cz/item/CS_URS_2023_01/771151011"/>
    <hyperlink ref="F283" r:id="rId38" display="https://podminky.urs.cz/item/CS_URS_2023_01/771574240"/>
    <hyperlink ref="F292" r:id="rId39" display="https://podminky.urs.cz/item/CS_URS_2023_01/998771202"/>
    <hyperlink ref="F295" r:id="rId40" display="https://podminky.urs.cz/item/CS_URS_2023_01/783301303"/>
    <hyperlink ref="F298" r:id="rId41" display="https://podminky.urs.cz/item/CS_URS_2023_01/783301311"/>
    <hyperlink ref="F301" r:id="rId42" display="https://podminky.urs.cz/item/CS_URS_2023_01/783334201"/>
    <hyperlink ref="F305" r:id="rId43" display="https://podminky.urs.cz/item/CS_URS_2023_01/784111011"/>
    <hyperlink ref="F314" r:id="rId44" display="https://podminky.urs.cz/item/CS_URS_2023_01/784161331"/>
    <hyperlink ref="F316" r:id="rId45" display="https://podminky.urs.cz/item/CS_URS_2023_01/784181101"/>
    <hyperlink ref="F318" r:id="rId46" display="https://podminky.urs.cz/item/CS_URS_2023_01/784221101"/>
    <hyperlink ref="F333" r:id="rId47" display="https://podminky.urs.cz/item/CS_URS_2023_01/013254000"/>
    <hyperlink ref="F336" r:id="rId48" display="https://podminky.urs.cz/item/CS_URS_2023_01/030001000"/>
    <hyperlink ref="F339" r:id="rId49" display="https://podminky.urs.cz/item/CS_URS_2023_01/045002000"/>
    <hyperlink ref="F342" r:id="rId50" display="https://podminky.urs.cz/item/CS_URS_2023_01/062002000"/>
    <hyperlink ref="F345" r:id="rId51" display="https://podminky.urs.cz/item/CS_URS_2023_01/07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509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510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511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512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513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514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515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516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517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518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519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78</v>
      </c>
      <c r="F18" s="279" t="s">
        <v>520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521</v>
      </c>
      <c r="F19" s="279" t="s">
        <v>522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523</v>
      </c>
      <c r="F20" s="279" t="s">
        <v>524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525</v>
      </c>
      <c r="F21" s="279" t="s">
        <v>526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527</v>
      </c>
      <c r="F22" s="279" t="s">
        <v>528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529</v>
      </c>
      <c r="F23" s="279" t="s">
        <v>530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531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532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533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534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535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536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537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538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539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112</v>
      </c>
      <c r="F36" s="279"/>
      <c r="G36" s="279" t="s">
        <v>540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541</v>
      </c>
      <c r="F37" s="279"/>
      <c r="G37" s="279" t="s">
        <v>542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52</v>
      </c>
      <c r="F38" s="279"/>
      <c r="G38" s="279" t="s">
        <v>543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53</v>
      </c>
      <c r="F39" s="279"/>
      <c r="G39" s="279" t="s">
        <v>544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113</v>
      </c>
      <c r="F40" s="279"/>
      <c r="G40" s="279" t="s">
        <v>545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114</v>
      </c>
      <c r="F41" s="279"/>
      <c r="G41" s="279" t="s">
        <v>546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547</v>
      </c>
      <c r="F42" s="279"/>
      <c r="G42" s="279" t="s">
        <v>548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549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550</v>
      </c>
      <c r="F44" s="279"/>
      <c r="G44" s="279" t="s">
        <v>551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116</v>
      </c>
      <c r="F45" s="279"/>
      <c r="G45" s="279" t="s">
        <v>552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553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554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555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556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557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558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559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560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561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562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563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564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565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566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567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568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569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570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571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572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573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574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575</v>
      </c>
      <c r="D76" s="297"/>
      <c r="E76" s="297"/>
      <c r="F76" s="297" t="s">
        <v>576</v>
      </c>
      <c r="G76" s="298"/>
      <c r="H76" s="297" t="s">
        <v>53</v>
      </c>
      <c r="I76" s="297" t="s">
        <v>56</v>
      </c>
      <c r="J76" s="297" t="s">
        <v>577</v>
      </c>
      <c r="K76" s="296"/>
    </row>
    <row r="77" s="1" customFormat="1" ht="17.25" customHeight="1">
      <c r="B77" s="294"/>
      <c r="C77" s="299" t="s">
        <v>578</v>
      </c>
      <c r="D77" s="299"/>
      <c r="E77" s="299"/>
      <c r="F77" s="300" t="s">
        <v>579</v>
      </c>
      <c r="G77" s="301"/>
      <c r="H77" s="299"/>
      <c r="I77" s="299"/>
      <c r="J77" s="299" t="s">
        <v>580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52</v>
      </c>
      <c r="D79" s="304"/>
      <c r="E79" s="304"/>
      <c r="F79" s="305" t="s">
        <v>581</v>
      </c>
      <c r="G79" s="306"/>
      <c r="H79" s="282" t="s">
        <v>582</v>
      </c>
      <c r="I79" s="282" t="s">
        <v>583</v>
      </c>
      <c r="J79" s="282">
        <v>20</v>
      </c>
      <c r="K79" s="296"/>
    </row>
    <row r="80" s="1" customFormat="1" ht="15" customHeight="1">
      <c r="B80" s="294"/>
      <c r="C80" s="282" t="s">
        <v>584</v>
      </c>
      <c r="D80" s="282"/>
      <c r="E80" s="282"/>
      <c r="F80" s="305" t="s">
        <v>581</v>
      </c>
      <c r="G80" s="306"/>
      <c r="H80" s="282" t="s">
        <v>585</v>
      </c>
      <c r="I80" s="282" t="s">
        <v>583</v>
      </c>
      <c r="J80" s="282">
        <v>120</v>
      </c>
      <c r="K80" s="296"/>
    </row>
    <row r="81" s="1" customFormat="1" ht="15" customHeight="1">
      <c r="B81" s="307"/>
      <c r="C81" s="282" t="s">
        <v>586</v>
      </c>
      <c r="D81" s="282"/>
      <c r="E81" s="282"/>
      <c r="F81" s="305" t="s">
        <v>587</v>
      </c>
      <c r="G81" s="306"/>
      <c r="H81" s="282" t="s">
        <v>588</v>
      </c>
      <c r="I81" s="282" t="s">
        <v>583</v>
      </c>
      <c r="J81" s="282">
        <v>50</v>
      </c>
      <c r="K81" s="296"/>
    </row>
    <row r="82" s="1" customFormat="1" ht="15" customHeight="1">
      <c r="B82" s="307"/>
      <c r="C82" s="282" t="s">
        <v>589</v>
      </c>
      <c r="D82" s="282"/>
      <c r="E82" s="282"/>
      <c r="F82" s="305" t="s">
        <v>581</v>
      </c>
      <c r="G82" s="306"/>
      <c r="H82" s="282" t="s">
        <v>590</v>
      </c>
      <c r="I82" s="282" t="s">
        <v>591</v>
      </c>
      <c r="J82" s="282"/>
      <c r="K82" s="296"/>
    </row>
    <row r="83" s="1" customFormat="1" ht="15" customHeight="1">
      <c r="B83" s="307"/>
      <c r="C83" s="308" t="s">
        <v>592</v>
      </c>
      <c r="D83" s="308"/>
      <c r="E83" s="308"/>
      <c r="F83" s="309" t="s">
        <v>587</v>
      </c>
      <c r="G83" s="308"/>
      <c r="H83" s="308" t="s">
        <v>593</v>
      </c>
      <c r="I83" s="308" t="s">
        <v>583</v>
      </c>
      <c r="J83" s="308">
        <v>15</v>
      </c>
      <c r="K83" s="296"/>
    </row>
    <row r="84" s="1" customFormat="1" ht="15" customHeight="1">
      <c r="B84" s="307"/>
      <c r="C84" s="308" t="s">
        <v>594</v>
      </c>
      <c r="D84" s="308"/>
      <c r="E84" s="308"/>
      <c r="F84" s="309" t="s">
        <v>587</v>
      </c>
      <c r="G84" s="308"/>
      <c r="H84" s="308" t="s">
        <v>595</v>
      </c>
      <c r="I84" s="308" t="s">
        <v>583</v>
      </c>
      <c r="J84" s="308">
        <v>15</v>
      </c>
      <c r="K84" s="296"/>
    </row>
    <row r="85" s="1" customFormat="1" ht="15" customHeight="1">
      <c r="B85" s="307"/>
      <c r="C85" s="308" t="s">
        <v>596</v>
      </c>
      <c r="D85" s="308"/>
      <c r="E85" s="308"/>
      <c r="F85" s="309" t="s">
        <v>587</v>
      </c>
      <c r="G85" s="308"/>
      <c r="H85" s="308" t="s">
        <v>597</v>
      </c>
      <c r="I85" s="308" t="s">
        <v>583</v>
      </c>
      <c r="J85" s="308">
        <v>20</v>
      </c>
      <c r="K85" s="296"/>
    </row>
    <row r="86" s="1" customFormat="1" ht="15" customHeight="1">
      <c r="B86" s="307"/>
      <c r="C86" s="308" t="s">
        <v>598</v>
      </c>
      <c r="D86" s="308"/>
      <c r="E86" s="308"/>
      <c r="F86" s="309" t="s">
        <v>587</v>
      </c>
      <c r="G86" s="308"/>
      <c r="H86" s="308" t="s">
        <v>599</v>
      </c>
      <c r="I86" s="308" t="s">
        <v>583</v>
      </c>
      <c r="J86" s="308">
        <v>20</v>
      </c>
      <c r="K86" s="296"/>
    </row>
    <row r="87" s="1" customFormat="1" ht="15" customHeight="1">
      <c r="B87" s="307"/>
      <c r="C87" s="282" t="s">
        <v>600</v>
      </c>
      <c r="D87" s="282"/>
      <c r="E87" s="282"/>
      <c r="F87" s="305" t="s">
        <v>587</v>
      </c>
      <c r="G87" s="306"/>
      <c r="H87" s="282" t="s">
        <v>601</v>
      </c>
      <c r="I87" s="282" t="s">
        <v>583</v>
      </c>
      <c r="J87" s="282">
        <v>50</v>
      </c>
      <c r="K87" s="296"/>
    </row>
    <row r="88" s="1" customFormat="1" ht="15" customHeight="1">
      <c r="B88" s="307"/>
      <c r="C88" s="282" t="s">
        <v>602</v>
      </c>
      <c r="D88" s="282"/>
      <c r="E88" s="282"/>
      <c r="F88" s="305" t="s">
        <v>587</v>
      </c>
      <c r="G88" s="306"/>
      <c r="H88" s="282" t="s">
        <v>603</v>
      </c>
      <c r="I88" s="282" t="s">
        <v>583</v>
      </c>
      <c r="J88" s="282">
        <v>20</v>
      </c>
      <c r="K88" s="296"/>
    </row>
    <row r="89" s="1" customFormat="1" ht="15" customHeight="1">
      <c r="B89" s="307"/>
      <c r="C89" s="282" t="s">
        <v>604</v>
      </c>
      <c r="D89" s="282"/>
      <c r="E89" s="282"/>
      <c r="F89" s="305" t="s">
        <v>587</v>
      </c>
      <c r="G89" s="306"/>
      <c r="H89" s="282" t="s">
        <v>605</v>
      </c>
      <c r="I89" s="282" t="s">
        <v>583</v>
      </c>
      <c r="J89" s="282">
        <v>20</v>
      </c>
      <c r="K89" s="296"/>
    </row>
    <row r="90" s="1" customFormat="1" ht="15" customHeight="1">
      <c r="B90" s="307"/>
      <c r="C90" s="282" t="s">
        <v>606</v>
      </c>
      <c r="D90" s="282"/>
      <c r="E90" s="282"/>
      <c r="F90" s="305" t="s">
        <v>587</v>
      </c>
      <c r="G90" s="306"/>
      <c r="H90" s="282" t="s">
        <v>607</v>
      </c>
      <c r="I90" s="282" t="s">
        <v>583</v>
      </c>
      <c r="J90" s="282">
        <v>50</v>
      </c>
      <c r="K90" s="296"/>
    </row>
    <row r="91" s="1" customFormat="1" ht="15" customHeight="1">
      <c r="B91" s="307"/>
      <c r="C91" s="282" t="s">
        <v>608</v>
      </c>
      <c r="D91" s="282"/>
      <c r="E91" s="282"/>
      <c r="F91" s="305" t="s">
        <v>587</v>
      </c>
      <c r="G91" s="306"/>
      <c r="H91" s="282" t="s">
        <v>608</v>
      </c>
      <c r="I91" s="282" t="s">
        <v>583</v>
      </c>
      <c r="J91" s="282">
        <v>50</v>
      </c>
      <c r="K91" s="296"/>
    </row>
    <row r="92" s="1" customFormat="1" ht="15" customHeight="1">
      <c r="B92" s="307"/>
      <c r="C92" s="282" t="s">
        <v>609</v>
      </c>
      <c r="D92" s="282"/>
      <c r="E92" s="282"/>
      <c r="F92" s="305" t="s">
        <v>587</v>
      </c>
      <c r="G92" s="306"/>
      <c r="H92" s="282" t="s">
        <v>610</v>
      </c>
      <c r="I92" s="282" t="s">
        <v>583</v>
      </c>
      <c r="J92" s="282">
        <v>255</v>
      </c>
      <c r="K92" s="296"/>
    </row>
    <row r="93" s="1" customFormat="1" ht="15" customHeight="1">
      <c r="B93" s="307"/>
      <c r="C93" s="282" t="s">
        <v>611</v>
      </c>
      <c r="D93" s="282"/>
      <c r="E93" s="282"/>
      <c r="F93" s="305" t="s">
        <v>581</v>
      </c>
      <c r="G93" s="306"/>
      <c r="H93" s="282" t="s">
        <v>612</v>
      </c>
      <c r="I93" s="282" t="s">
        <v>613</v>
      </c>
      <c r="J93" s="282"/>
      <c r="K93" s="296"/>
    </row>
    <row r="94" s="1" customFormat="1" ht="15" customHeight="1">
      <c r="B94" s="307"/>
      <c r="C94" s="282" t="s">
        <v>614</v>
      </c>
      <c r="D94" s="282"/>
      <c r="E94" s="282"/>
      <c r="F94" s="305" t="s">
        <v>581</v>
      </c>
      <c r="G94" s="306"/>
      <c r="H94" s="282" t="s">
        <v>615</v>
      </c>
      <c r="I94" s="282" t="s">
        <v>616</v>
      </c>
      <c r="J94" s="282"/>
      <c r="K94" s="296"/>
    </row>
    <row r="95" s="1" customFormat="1" ht="15" customHeight="1">
      <c r="B95" s="307"/>
      <c r="C95" s="282" t="s">
        <v>617</v>
      </c>
      <c r="D95" s="282"/>
      <c r="E95" s="282"/>
      <c r="F95" s="305" t="s">
        <v>581</v>
      </c>
      <c r="G95" s="306"/>
      <c r="H95" s="282" t="s">
        <v>617</v>
      </c>
      <c r="I95" s="282" t="s">
        <v>616</v>
      </c>
      <c r="J95" s="282"/>
      <c r="K95" s="296"/>
    </row>
    <row r="96" s="1" customFormat="1" ht="15" customHeight="1">
      <c r="B96" s="307"/>
      <c r="C96" s="282" t="s">
        <v>37</v>
      </c>
      <c r="D96" s="282"/>
      <c r="E96" s="282"/>
      <c r="F96" s="305" t="s">
        <v>581</v>
      </c>
      <c r="G96" s="306"/>
      <c r="H96" s="282" t="s">
        <v>618</v>
      </c>
      <c r="I96" s="282" t="s">
        <v>616</v>
      </c>
      <c r="J96" s="282"/>
      <c r="K96" s="296"/>
    </row>
    <row r="97" s="1" customFormat="1" ht="15" customHeight="1">
      <c r="B97" s="307"/>
      <c r="C97" s="282" t="s">
        <v>47</v>
      </c>
      <c r="D97" s="282"/>
      <c r="E97" s="282"/>
      <c r="F97" s="305" t="s">
        <v>581</v>
      </c>
      <c r="G97" s="306"/>
      <c r="H97" s="282" t="s">
        <v>619</v>
      </c>
      <c r="I97" s="282" t="s">
        <v>616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620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575</v>
      </c>
      <c r="D103" s="297"/>
      <c r="E103" s="297"/>
      <c r="F103" s="297" t="s">
        <v>576</v>
      </c>
      <c r="G103" s="298"/>
      <c r="H103" s="297" t="s">
        <v>53</v>
      </c>
      <c r="I103" s="297" t="s">
        <v>56</v>
      </c>
      <c r="J103" s="297" t="s">
        <v>577</v>
      </c>
      <c r="K103" s="296"/>
    </row>
    <row r="104" s="1" customFormat="1" ht="17.25" customHeight="1">
      <c r="B104" s="294"/>
      <c r="C104" s="299" t="s">
        <v>578</v>
      </c>
      <c r="D104" s="299"/>
      <c r="E104" s="299"/>
      <c r="F104" s="300" t="s">
        <v>579</v>
      </c>
      <c r="G104" s="301"/>
      <c r="H104" s="299"/>
      <c r="I104" s="299"/>
      <c r="J104" s="299" t="s">
        <v>580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52</v>
      </c>
      <c r="D106" s="304"/>
      <c r="E106" s="304"/>
      <c r="F106" s="305" t="s">
        <v>581</v>
      </c>
      <c r="G106" s="282"/>
      <c r="H106" s="282" t="s">
        <v>621</v>
      </c>
      <c r="I106" s="282" t="s">
        <v>583</v>
      </c>
      <c r="J106" s="282">
        <v>20</v>
      </c>
      <c r="K106" s="296"/>
    </row>
    <row r="107" s="1" customFormat="1" ht="15" customHeight="1">
      <c r="B107" s="294"/>
      <c r="C107" s="282" t="s">
        <v>584</v>
      </c>
      <c r="D107" s="282"/>
      <c r="E107" s="282"/>
      <c r="F107" s="305" t="s">
        <v>581</v>
      </c>
      <c r="G107" s="282"/>
      <c r="H107" s="282" t="s">
        <v>621</v>
      </c>
      <c r="I107" s="282" t="s">
        <v>583</v>
      </c>
      <c r="J107" s="282">
        <v>120</v>
      </c>
      <c r="K107" s="296"/>
    </row>
    <row r="108" s="1" customFormat="1" ht="15" customHeight="1">
      <c r="B108" s="307"/>
      <c r="C108" s="282" t="s">
        <v>586</v>
      </c>
      <c r="D108" s="282"/>
      <c r="E108" s="282"/>
      <c r="F108" s="305" t="s">
        <v>587</v>
      </c>
      <c r="G108" s="282"/>
      <c r="H108" s="282" t="s">
        <v>621</v>
      </c>
      <c r="I108" s="282" t="s">
        <v>583</v>
      </c>
      <c r="J108" s="282">
        <v>50</v>
      </c>
      <c r="K108" s="296"/>
    </row>
    <row r="109" s="1" customFormat="1" ht="15" customHeight="1">
      <c r="B109" s="307"/>
      <c r="C109" s="282" t="s">
        <v>589</v>
      </c>
      <c r="D109" s="282"/>
      <c r="E109" s="282"/>
      <c r="F109" s="305" t="s">
        <v>581</v>
      </c>
      <c r="G109" s="282"/>
      <c r="H109" s="282" t="s">
        <v>621</v>
      </c>
      <c r="I109" s="282" t="s">
        <v>591</v>
      </c>
      <c r="J109" s="282"/>
      <c r="K109" s="296"/>
    </row>
    <row r="110" s="1" customFormat="1" ht="15" customHeight="1">
      <c r="B110" s="307"/>
      <c r="C110" s="282" t="s">
        <v>600</v>
      </c>
      <c r="D110" s="282"/>
      <c r="E110" s="282"/>
      <c r="F110" s="305" t="s">
        <v>587</v>
      </c>
      <c r="G110" s="282"/>
      <c r="H110" s="282" t="s">
        <v>621</v>
      </c>
      <c r="I110" s="282" t="s">
        <v>583</v>
      </c>
      <c r="J110" s="282">
        <v>50</v>
      </c>
      <c r="K110" s="296"/>
    </row>
    <row r="111" s="1" customFormat="1" ht="15" customHeight="1">
      <c r="B111" s="307"/>
      <c r="C111" s="282" t="s">
        <v>608</v>
      </c>
      <c r="D111" s="282"/>
      <c r="E111" s="282"/>
      <c r="F111" s="305" t="s">
        <v>587</v>
      </c>
      <c r="G111" s="282"/>
      <c r="H111" s="282" t="s">
        <v>621</v>
      </c>
      <c r="I111" s="282" t="s">
        <v>583</v>
      </c>
      <c r="J111" s="282">
        <v>50</v>
      </c>
      <c r="K111" s="296"/>
    </row>
    <row r="112" s="1" customFormat="1" ht="15" customHeight="1">
      <c r="B112" s="307"/>
      <c r="C112" s="282" t="s">
        <v>606</v>
      </c>
      <c r="D112" s="282"/>
      <c r="E112" s="282"/>
      <c r="F112" s="305" t="s">
        <v>587</v>
      </c>
      <c r="G112" s="282"/>
      <c r="H112" s="282" t="s">
        <v>621</v>
      </c>
      <c r="I112" s="282" t="s">
        <v>583</v>
      </c>
      <c r="J112" s="282">
        <v>50</v>
      </c>
      <c r="K112" s="296"/>
    </row>
    <row r="113" s="1" customFormat="1" ht="15" customHeight="1">
      <c r="B113" s="307"/>
      <c r="C113" s="282" t="s">
        <v>52</v>
      </c>
      <c r="D113" s="282"/>
      <c r="E113" s="282"/>
      <c r="F113" s="305" t="s">
        <v>581</v>
      </c>
      <c r="G113" s="282"/>
      <c r="H113" s="282" t="s">
        <v>622</v>
      </c>
      <c r="I113" s="282" t="s">
        <v>583</v>
      </c>
      <c r="J113" s="282">
        <v>20</v>
      </c>
      <c r="K113" s="296"/>
    </row>
    <row r="114" s="1" customFormat="1" ht="15" customHeight="1">
      <c r="B114" s="307"/>
      <c r="C114" s="282" t="s">
        <v>623</v>
      </c>
      <c r="D114" s="282"/>
      <c r="E114" s="282"/>
      <c r="F114" s="305" t="s">
        <v>581</v>
      </c>
      <c r="G114" s="282"/>
      <c r="H114" s="282" t="s">
        <v>624</v>
      </c>
      <c r="I114" s="282" t="s">
        <v>583</v>
      </c>
      <c r="J114" s="282">
        <v>120</v>
      </c>
      <c r="K114" s="296"/>
    </row>
    <row r="115" s="1" customFormat="1" ht="15" customHeight="1">
      <c r="B115" s="307"/>
      <c r="C115" s="282" t="s">
        <v>37</v>
      </c>
      <c r="D115" s="282"/>
      <c r="E115" s="282"/>
      <c r="F115" s="305" t="s">
        <v>581</v>
      </c>
      <c r="G115" s="282"/>
      <c r="H115" s="282" t="s">
        <v>625</v>
      </c>
      <c r="I115" s="282" t="s">
        <v>616</v>
      </c>
      <c r="J115" s="282"/>
      <c r="K115" s="296"/>
    </row>
    <row r="116" s="1" customFormat="1" ht="15" customHeight="1">
      <c r="B116" s="307"/>
      <c r="C116" s="282" t="s">
        <v>47</v>
      </c>
      <c r="D116" s="282"/>
      <c r="E116" s="282"/>
      <c r="F116" s="305" t="s">
        <v>581</v>
      </c>
      <c r="G116" s="282"/>
      <c r="H116" s="282" t="s">
        <v>626</v>
      </c>
      <c r="I116" s="282" t="s">
        <v>616</v>
      </c>
      <c r="J116" s="282"/>
      <c r="K116" s="296"/>
    </row>
    <row r="117" s="1" customFormat="1" ht="15" customHeight="1">
      <c r="B117" s="307"/>
      <c r="C117" s="282" t="s">
        <v>56</v>
      </c>
      <c r="D117" s="282"/>
      <c r="E117" s="282"/>
      <c r="F117" s="305" t="s">
        <v>581</v>
      </c>
      <c r="G117" s="282"/>
      <c r="H117" s="282" t="s">
        <v>627</v>
      </c>
      <c r="I117" s="282" t="s">
        <v>628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629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575</v>
      </c>
      <c r="D123" s="297"/>
      <c r="E123" s="297"/>
      <c r="F123" s="297" t="s">
        <v>576</v>
      </c>
      <c r="G123" s="298"/>
      <c r="H123" s="297" t="s">
        <v>53</v>
      </c>
      <c r="I123" s="297" t="s">
        <v>56</v>
      </c>
      <c r="J123" s="297" t="s">
        <v>577</v>
      </c>
      <c r="K123" s="326"/>
    </row>
    <row r="124" s="1" customFormat="1" ht="17.25" customHeight="1">
      <c r="B124" s="325"/>
      <c r="C124" s="299" t="s">
        <v>578</v>
      </c>
      <c r="D124" s="299"/>
      <c r="E124" s="299"/>
      <c r="F124" s="300" t="s">
        <v>579</v>
      </c>
      <c r="G124" s="301"/>
      <c r="H124" s="299"/>
      <c r="I124" s="299"/>
      <c r="J124" s="299" t="s">
        <v>580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584</v>
      </c>
      <c r="D126" s="304"/>
      <c r="E126" s="304"/>
      <c r="F126" s="305" t="s">
        <v>581</v>
      </c>
      <c r="G126" s="282"/>
      <c r="H126" s="282" t="s">
        <v>621</v>
      </c>
      <c r="I126" s="282" t="s">
        <v>583</v>
      </c>
      <c r="J126" s="282">
        <v>120</v>
      </c>
      <c r="K126" s="330"/>
    </row>
    <row r="127" s="1" customFormat="1" ht="15" customHeight="1">
      <c r="B127" s="327"/>
      <c r="C127" s="282" t="s">
        <v>630</v>
      </c>
      <c r="D127" s="282"/>
      <c r="E127" s="282"/>
      <c r="F127" s="305" t="s">
        <v>581</v>
      </c>
      <c r="G127" s="282"/>
      <c r="H127" s="282" t="s">
        <v>631</v>
      </c>
      <c r="I127" s="282" t="s">
        <v>583</v>
      </c>
      <c r="J127" s="282" t="s">
        <v>632</v>
      </c>
      <c r="K127" s="330"/>
    </row>
    <row r="128" s="1" customFormat="1" ht="15" customHeight="1">
      <c r="B128" s="327"/>
      <c r="C128" s="282" t="s">
        <v>529</v>
      </c>
      <c r="D128" s="282"/>
      <c r="E128" s="282"/>
      <c r="F128" s="305" t="s">
        <v>581</v>
      </c>
      <c r="G128" s="282"/>
      <c r="H128" s="282" t="s">
        <v>633</v>
      </c>
      <c r="I128" s="282" t="s">
        <v>583</v>
      </c>
      <c r="J128" s="282" t="s">
        <v>632</v>
      </c>
      <c r="K128" s="330"/>
    </row>
    <row r="129" s="1" customFormat="1" ht="15" customHeight="1">
      <c r="B129" s="327"/>
      <c r="C129" s="282" t="s">
        <v>592</v>
      </c>
      <c r="D129" s="282"/>
      <c r="E129" s="282"/>
      <c r="F129" s="305" t="s">
        <v>587</v>
      </c>
      <c r="G129" s="282"/>
      <c r="H129" s="282" t="s">
        <v>593</v>
      </c>
      <c r="I129" s="282" t="s">
        <v>583</v>
      </c>
      <c r="J129" s="282">
        <v>15</v>
      </c>
      <c r="K129" s="330"/>
    </row>
    <row r="130" s="1" customFormat="1" ht="15" customHeight="1">
      <c r="B130" s="327"/>
      <c r="C130" s="308" t="s">
        <v>594</v>
      </c>
      <c r="D130" s="308"/>
      <c r="E130" s="308"/>
      <c r="F130" s="309" t="s">
        <v>587</v>
      </c>
      <c r="G130" s="308"/>
      <c r="H130" s="308" t="s">
        <v>595</v>
      </c>
      <c r="I130" s="308" t="s">
        <v>583</v>
      </c>
      <c r="J130" s="308">
        <v>15</v>
      </c>
      <c r="K130" s="330"/>
    </row>
    <row r="131" s="1" customFormat="1" ht="15" customHeight="1">
      <c r="B131" s="327"/>
      <c r="C131" s="308" t="s">
        <v>596</v>
      </c>
      <c r="D131" s="308"/>
      <c r="E131" s="308"/>
      <c r="F131" s="309" t="s">
        <v>587</v>
      </c>
      <c r="G131" s="308"/>
      <c r="H131" s="308" t="s">
        <v>597</v>
      </c>
      <c r="I131" s="308" t="s">
        <v>583</v>
      </c>
      <c r="J131" s="308">
        <v>20</v>
      </c>
      <c r="K131" s="330"/>
    </row>
    <row r="132" s="1" customFormat="1" ht="15" customHeight="1">
      <c r="B132" s="327"/>
      <c r="C132" s="308" t="s">
        <v>598</v>
      </c>
      <c r="D132" s="308"/>
      <c r="E132" s="308"/>
      <c r="F132" s="309" t="s">
        <v>587</v>
      </c>
      <c r="G132" s="308"/>
      <c r="H132" s="308" t="s">
        <v>599</v>
      </c>
      <c r="I132" s="308" t="s">
        <v>583</v>
      </c>
      <c r="J132" s="308">
        <v>20</v>
      </c>
      <c r="K132" s="330"/>
    </row>
    <row r="133" s="1" customFormat="1" ht="15" customHeight="1">
      <c r="B133" s="327"/>
      <c r="C133" s="282" t="s">
        <v>586</v>
      </c>
      <c r="D133" s="282"/>
      <c r="E133" s="282"/>
      <c r="F133" s="305" t="s">
        <v>587</v>
      </c>
      <c r="G133" s="282"/>
      <c r="H133" s="282" t="s">
        <v>621</v>
      </c>
      <c r="I133" s="282" t="s">
        <v>583</v>
      </c>
      <c r="J133" s="282">
        <v>50</v>
      </c>
      <c r="K133" s="330"/>
    </row>
    <row r="134" s="1" customFormat="1" ht="15" customHeight="1">
      <c r="B134" s="327"/>
      <c r="C134" s="282" t="s">
        <v>600</v>
      </c>
      <c r="D134" s="282"/>
      <c r="E134" s="282"/>
      <c r="F134" s="305" t="s">
        <v>587</v>
      </c>
      <c r="G134" s="282"/>
      <c r="H134" s="282" t="s">
        <v>621</v>
      </c>
      <c r="I134" s="282" t="s">
        <v>583</v>
      </c>
      <c r="J134" s="282">
        <v>50</v>
      </c>
      <c r="K134" s="330"/>
    </row>
    <row r="135" s="1" customFormat="1" ht="15" customHeight="1">
      <c r="B135" s="327"/>
      <c r="C135" s="282" t="s">
        <v>606</v>
      </c>
      <c r="D135" s="282"/>
      <c r="E135" s="282"/>
      <c r="F135" s="305" t="s">
        <v>587</v>
      </c>
      <c r="G135" s="282"/>
      <c r="H135" s="282" t="s">
        <v>621</v>
      </c>
      <c r="I135" s="282" t="s">
        <v>583</v>
      </c>
      <c r="J135" s="282">
        <v>50</v>
      </c>
      <c r="K135" s="330"/>
    </row>
    <row r="136" s="1" customFormat="1" ht="15" customHeight="1">
      <c r="B136" s="327"/>
      <c r="C136" s="282" t="s">
        <v>608</v>
      </c>
      <c r="D136" s="282"/>
      <c r="E136" s="282"/>
      <c r="F136" s="305" t="s">
        <v>587</v>
      </c>
      <c r="G136" s="282"/>
      <c r="H136" s="282" t="s">
        <v>621</v>
      </c>
      <c r="I136" s="282" t="s">
        <v>583</v>
      </c>
      <c r="J136" s="282">
        <v>50</v>
      </c>
      <c r="K136" s="330"/>
    </row>
    <row r="137" s="1" customFormat="1" ht="15" customHeight="1">
      <c r="B137" s="327"/>
      <c r="C137" s="282" t="s">
        <v>609</v>
      </c>
      <c r="D137" s="282"/>
      <c r="E137" s="282"/>
      <c r="F137" s="305" t="s">
        <v>587</v>
      </c>
      <c r="G137" s="282"/>
      <c r="H137" s="282" t="s">
        <v>634</v>
      </c>
      <c r="I137" s="282" t="s">
        <v>583</v>
      </c>
      <c r="J137" s="282">
        <v>255</v>
      </c>
      <c r="K137" s="330"/>
    </row>
    <row r="138" s="1" customFormat="1" ht="15" customHeight="1">
      <c r="B138" s="327"/>
      <c r="C138" s="282" t="s">
        <v>611</v>
      </c>
      <c r="D138" s="282"/>
      <c r="E138" s="282"/>
      <c r="F138" s="305" t="s">
        <v>581</v>
      </c>
      <c r="G138" s="282"/>
      <c r="H138" s="282" t="s">
        <v>635</v>
      </c>
      <c r="I138" s="282" t="s">
        <v>613</v>
      </c>
      <c r="J138" s="282"/>
      <c r="K138" s="330"/>
    </row>
    <row r="139" s="1" customFormat="1" ht="15" customHeight="1">
      <c r="B139" s="327"/>
      <c r="C139" s="282" t="s">
        <v>614</v>
      </c>
      <c r="D139" s="282"/>
      <c r="E139" s="282"/>
      <c r="F139" s="305" t="s">
        <v>581</v>
      </c>
      <c r="G139" s="282"/>
      <c r="H139" s="282" t="s">
        <v>636</v>
      </c>
      <c r="I139" s="282" t="s">
        <v>616</v>
      </c>
      <c r="J139" s="282"/>
      <c r="K139" s="330"/>
    </row>
    <row r="140" s="1" customFormat="1" ht="15" customHeight="1">
      <c r="B140" s="327"/>
      <c r="C140" s="282" t="s">
        <v>617</v>
      </c>
      <c r="D140" s="282"/>
      <c r="E140" s="282"/>
      <c r="F140" s="305" t="s">
        <v>581</v>
      </c>
      <c r="G140" s="282"/>
      <c r="H140" s="282" t="s">
        <v>617</v>
      </c>
      <c r="I140" s="282" t="s">
        <v>616</v>
      </c>
      <c r="J140" s="282"/>
      <c r="K140" s="330"/>
    </row>
    <row r="141" s="1" customFormat="1" ht="15" customHeight="1">
      <c r="B141" s="327"/>
      <c r="C141" s="282" t="s">
        <v>37</v>
      </c>
      <c r="D141" s="282"/>
      <c r="E141" s="282"/>
      <c r="F141" s="305" t="s">
        <v>581</v>
      </c>
      <c r="G141" s="282"/>
      <c r="H141" s="282" t="s">
        <v>637</v>
      </c>
      <c r="I141" s="282" t="s">
        <v>616</v>
      </c>
      <c r="J141" s="282"/>
      <c r="K141" s="330"/>
    </row>
    <row r="142" s="1" customFormat="1" ht="15" customHeight="1">
      <c r="B142" s="327"/>
      <c r="C142" s="282" t="s">
        <v>638</v>
      </c>
      <c r="D142" s="282"/>
      <c r="E142" s="282"/>
      <c r="F142" s="305" t="s">
        <v>581</v>
      </c>
      <c r="G142" s="282"/>
      <c r="H142" s="282" t="s">
        <v>639</v>
      </c>
      <c r="I142" s="282" t="s">
        <v>616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640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575</v>
      </c>
      <c r="D148" s="297"/>
      <c r="E148" s="297"/>
      <c r="F148" s="297" t="s">
        <v>576</v>
      </c>
      <c r="G148" s="298"/>
      <c r="H148" s="297" t="s">
        <v>53</v>
      </c>
      <c r="I148" s="297" t="s">
        <v>56</v>
      </c>
      <c r="J148" s="297" t="s">
        <v>577</v>
      </c>
      <c r="K148" s="296"/>
    </row>
    <row r="149" s="1" customFormat="1" ht="17.25" customHeight="1">
      <c r="B149" s="294"/>
      <c r="C149" s="299" t="s">
        <v>578</v>
      </c>
      <c r="D149" s="299"/>
      <c r="E149" s="299"/>
      <c r="F149" s="300" t="s">
        <v>579</v>
      </c>
      <c r="G149" s="301"/>
      <c r="H149" s="299"/>
      <c r="I149" s="299"/>
      <c r="J149" s="299" t="s">
        <v>580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584</v>
      </c>
      <c r="D151" s="282"/>
      <c r="E151" s="282"/>
      <c r="F151" s="335" t="s">
        <v>581</v>
      </c>
      <c r="G151" s="282"/>
      <c r="H151" s="334" t="s">
        <v>621</v>
      </c>
      <c r="I151" s="334" t="s">
        <v>583</v>
      </c>
      <c r="J151" s="334">
        <v>120</v>
      </c>
      <c r="K151" s="330"/>
    </row>
    <row r="152" s="1" customFormat="1" ht="15" customHeight="1">
      <c r="B152" s="307"/>
      <c r="C152" s="334" t="s">
        <v>630</v>
      </c>
      <c r="D152" s="282"/>
      <c r="E152" s="282"/>
      <c r="F152" s="335" t="s">
        <v>581</v>
      </c>
      <c r="G152" s="282"/>
      <c r="H152" s="334" t="s">
        <v>641</v>
      </c>
      <c r="I152" s="334" t="s">
        <v>583</v>
      </c>
      <c r="J152" s="334" t="s">
        <v>632</v>
      </c>
      <c r="K152" s="330"/>
    </row>
    <row r="153" s="1" customFormat="1" ht="15" customHeight="1">
      <c r="B153" s="307"/>
      <c r="C153" s="334" t="s">
        <v>529</v>
      </c>
      <c r="D153" s="282"/>
      <c r="E153" s="282"/>
      <c r="F153" s="335" t="s">
        <v>581</v>
      </c>
      <c r="G153" s="282"/>
      <c r="H153" s="334" t="s">
        <v>642</v>
      </c>
      <c r="I153" s="334" t="s">
        <v>583</v>
      </c>
      <c r="J153" s="334" t="s">
        <v>632</v>
      </c>
      <c r="K153" s="330"/>
    </row>
    <row r="154" s="1" customFormat="1" ht="15" customHeight="1">
      <c r="B154" s="307"/>
      <c r="C154" s="334" t="s">
        <v>586</v>
      </c>
      <c r="D154" s="282"/>
      <c r="E154" s="282"/>
      <c r="F154" s="335" t="s">
        <v>587</v>
      </c>
      <c r="G154" s="282"/>
      <c r="H154" s="334" t="s">
        <v>621</v>
      </c>
      <c r="I154" s="334" t="s">
        <v>583</v>
      </c>
      <c r="J154" s="334">
        <v>50</v>
      </c>
      <c r="K154" s="330"/>
    </row>
    <row r="155" s="1" customFormat="1" ht="15" customHeight="1">
      <c r="B155" s="307"/>
      <c r="C155" s="334" t="s">
        <v>589</v>
      </c>
      <c r="D155" s="282"/>
      <c r="E155" s="282"/>
      <c r="F155" s="335" t="s">
        <v>581</v>
      </c>
      <c r="G155" s="282"/>
      <c r="H155" s="334" t="s">
        <v>621</v>
      </c>
      <c r="I155" s="334" t="s">
        <v>591</v>
      </c>
      <c r="J155" s="334"/>
      <c r="K155" s="330"/>
    </row>
    <row r="156" s="1" customFormat="1" ht="15" customHeight="1">
      <c r="B156" s="307"/>
      <c r="C156" s="334" t="s">
        <v>600</v>
      </c>
      <c r="D156" s="282"/>
      <c r="E156" s="282"/>
      <c r="F156" s="335" t="s">
        <v>587</v>
      </c>
      <c r="G156" s="282"/>
      <c r="H156" s="334" t="s">
        <v>621</v>
      </c>
      <c r="I156" s="334" t="s">
        <v>583</v>
      </c>
      <c r="J156" s="334">
        <v>50</v>
      </c>
      <c r="K156" s="330"/>
    </row>
    <row r="157" s="1" customFormat="1" ht="15" customHeight="1">
      <c r="B157" s="307"/>
      <c r="C157" s="334" t="s">
        <v>608</v>
      </c>
      <c r="D157" s="282"/>
      <c r="E157" s="282"/>
      <c r="F157" s="335" t="s">
        <v>587</v>
      </c>
      <c r="G157" s="282"/>
      <c r="H157" s="334" t="s">
        <v>621</v>
      </c>
      <c r="I157" s="334" t="s">
        <v>583</v>
      </c>
      <c r="J157" s="334">
        <v>50</v>
      </c>
      <c r="K157" s="330"/>
    </row>
    <row r="158" s="1" customFormat="1" ht="15" customHeight="1">
      <c r="B158" s="307"/>
      <c r="C158" s="334" t="s">
        <v>606</v>
      </c>
      <c r="D158" s="282"/>
      <c r="E158" s="282"/>
      <c r="F158" s="335" t="s">
        <v>587</v>
      </c>
      <c r="G158" s="282"/>
      <c r="H158" s="334" t="s">
        <v>621</v>
      </c>
      <c r="I158" s="334" t="s">
        <v>583</v>
      </c>
      <c r="J158" s="334">
        <v>50</v>
      </c>
      <c r="K158" s="330"/>
    </row>
    <row r="159" s="1" customFormat="1" ht="15" customHeight="1">
      <c r="B159" s="307"/>
      <c r="C159" s="334" t="s">
        <v>86</v>
      </c>
      <c r="D159" s="282"/>
      <c r="E159" s="282"/>
      <c r="F159" s="335" t="s">
        <v>581</v>
      </c>
      <c r="G159" s="282"/>
      <c r="H159" s="334" t="s">
        <v>643</v>
      </c>
      <c r="I159" s="334" t="s">
        <v>583</v>
      </c>
      <c r="J159" s="334" t="s">
        <v>644</v>
      </c>
      <c r="K159" s="330"/>
    </row>
    <row r="160" s="1" customFormat="1" ht="15" customHeight="1">
      <c r="B160" s="307"/>
      <c r="C160" s="334" t="s">
        <v>645</v>
      </c>
      <c r="D160" s="282"/>
      <c r="E160" s="282"/>
      <c r="F160" s="335" t="s">
        <v>581</v>
      </c>
      <c r="G160" s="282"/>
      <c r="H160" s="334" t="s">
        <v>646</v>
      </c>
      <c r="I160" s="334" t="s">
        <v>616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647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575</v>
      </c>
      <c r="D166" s="297"/>
      <c r="E166" s="297"/>
      <c r="F166" s="297" t="s">
        <v>576</v>
      </c>
      <c r="G166" s="339"/>
      <c r="H166" s="340" t="s">
        <v>53</v>
      </c>
      <c r="I166" s="340" t="s">
        <v>56</v>
      </c>
      <c r="J166" s="297" t="s">
        <v>577</v>
      </c>
      <c r="K166" s="274"/>
    </row>
    <row r="167" s="1" customFormat="1" ht="17.25" customHeight="1">
      <c r="B167" s="275"/>
      <c r="C167" s="299" t="s">
        <v>578</v>
      </c>
      <c r="D167" s="299"/>
      <c r="E167" s="299"/>
      <c r="F167" s="300" t="s">
        <v>579</v>
      </c>
      <c r="G167" s="341"/>
      <c r="H167" s="342"/>
      <c r="I167" s="342"/>
      <c r="J167" s="299" t="s">
        <v>580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584</v>
      </c>
      <c r="D169" s="282"/>
      <c r="E169" s="282"/>
      <c r="F169" s="305" t="s">
        <v>581</v>
      </c>
      <c r="G169" s="282"/>
      <c r="H169" s="282" t="s">
        <v>621</v>
      </c>
      <c r="I169" s="282" t="s">
        <v>583</v>
      </c>
      <c r="J169" s="282">
        <v>120</v>
      </c>
      <c r="K169" s="330"/>
    </row>
    <row r="170" s="1" customFormat="1" ht="15" customHeight="1">
      <c r="B170" s="307"/>
      <c r="C170" s="282" t="s">
        <v>630</v>
      </c>
      <c r="D170" s="282"/>
      <c r="E170" s="282"/>
      <c r="F170" s="305" t="s">
        <v>581</v>
      </c>
      <c r="G170" s="282"/>
      <c r="H170" s="282" t="s">
        <v>631</v>
      </c>
      <c r="I170" s="282" t="s">
        <v>583</v>
      </c>
      <c r="J170" s="282" t="s">
        <v>632</v>
      </c>
      <c r="K170" s="330"/>
    </row>
    <row r="171" s="1" customFormat="1" ht="15" customHeight="1">
      <c r="B171" s="307"/>
      <c r="C171" s="282" t="s">
        <v>529</v>
      </c>
      <c r="D171" s="282"/>
      <c r="E171" s="282"/>
      <c r="F171" s="305" t="s">
        <v>581</v>
      </c>
      <c r="G171" s="282"/>
      <c r="H171" s="282" t="s">
        <v>648</v>
      </c>
      <c r="I171" s="282" t="s">
        <v>583</v>
      </c>
      <c r="J171" s="282" t="s">
        <v>632</v>
      </c>
      <c r="K171" s="330"/>
    </row>
    <row r="172" s="1" customFormat="1" ht="15" customHeight="1">
      <c r="B172" s="307"/>
      <c r="C172" s="282" t="s">
        <v>586</v>
      </c>
      <c r="D172" s="282"/>
      <c r="E172" s="282"/>
      <c r="F172" s="305" t="s">
        <v>587</v>
      </c>
      <c r="G172" s="282"/>
      <c r="H172" s="282" t="s">
        <v>648</v>
      </c>
      <c r="I172" s="282" t="s">
        <v>583</v>
      </c>
      <c r="J172" s="282">
        <v>50</v>
      </c>
      <c r="K172" s="330"/>
    </row>
    <row r="173" s="1" customFormat="1" ht="15" customHeight="1">
      <c r="B173" s="307"/>
      <c r="C173" s="282" t="s">
        <v>589</v>
      </c>
      <c r="D173" s="282"/>
      <c r="E173" s="282"/>
      <c r="F173" s="305" t="s">
        <v>581</v>
      </c>
      <c r="G173" s="282"/>
      <c r="H173" s="282" t="s">
        <v>648</v>
      </c>
      <c r="I173" s="282" t="s">
        <v>591</v>
      </c>
      <c r="J173" s="282"/>
      <c r="K173" s="330"/>
    </row>
    <row r="174" s="1" customFormat="1" ht="15" customHeight="1">
      <c r="B174" s="307"/>
      <c r="C174" s="282" t="s">
        <v>600</v>
      </c>
      <c r="D174" s="282"/>
      <c r="E174" s="282"/>
      <c r="F174" s="305" t="s">
        <v>587</v>
      </c>
      <c r="G174" s="282"/>
      <c r="H174" s="282" t="s">
        <v>648</v>
      </c>
      <c r="I174" s="282" t="s">
        <v>583</v>
      </c>
      <c r="J174" s="282">
        <v>50</v>
      </c>
      <c r="K174" s="330"/>
    </row>
    <row r="175" s="1" customFormat="1" ht="15" customHeight="1">
      <c r="B175" s="307"/>
      <c r="C175" s="282" t="s">
        <v>608</v>
      </c>
      <c r="D175" s="282"/>
      <c r="E175" s="282"/>
      <c r="F175" s="305" t="s">
        <v>587</v>
      </c>
      <c r="G175" s="282"/>
      <c r="H175" s="282" t="s">
        <v>648</v>
      </c>
      <c r="I175" s="282" t="s">
        <v>583</v>
      </c>
      <c r="J175" s="282">
        <v>50</v>
      </c>
      <c r="K175" s="330"/>
    </row>
    <row r="176" s="1" customFormat="1" ht="15" customHeight="1">
      <c r="B176" s="307"/>
      <c r="C176" s="282" t="s">
        <v>606</v>
      </c>
      <c r="D176" s="282"/>
      <c r="E176" s="282"/>
      <c r="F176" s="305" t="s">
        <v>587</v>
      </c>
      <c r="G176" s="282"/>
      <c r="H176" s="282" t="s">
        <v>648</v>
      </c>
      <c r="I176" s="282" t="s">
        <v>583</v>
      </c>
      <c r="J176" s="282">
        <v>50</v>
      </c>
      <c r="K176" s="330"/>
    </row>
    <row r="177" s="1" customFormat="1" ht="15" customHeight="1">
      <c r="B177" s="307"/>
      <c r="C177" s="282" t="s">
        <v>112</v>
      </c>
      <c r="D177" s="282"/>
      <c r="E177" s="282"/>
      <c r="F177" s="305" t="s">
        <v>581</v>
      </c>
      <c r="G177" s="282"/>
      <c r="H177" s="282" t="s">
        <v>649</v>
      </c>
      <c r="I177" s="282" t="s">
        <v>650</v>
      </c>
      <c r="J177" s="282"/>
      <c r="K177" s="330"/>
    </row>
    <row r="178" s="1" customFormat="1" ht="15" customHeight="1">
      <c r="B178" s="307"/>
      <c r="C178" s="282" t="s">
        <v>56</v>
      </c>
      <c r="D178" s="282"/>
      <c r="E178" s="282"/>
      <c r="F178" s="305" t="s">
        <v>581</v>
      </c>
      <c r="G178" s="282"/>
      <c r="H178" s="282" t="s">
        <v>651</v>
      </c>
      <c r="I178" s="282" t="s">
        <v>652</v>
      </c>
      <c r="J178" s="282">
        <v>1</v>
      </c>
      <c r="K178" s="330"/>
    </row>
    <row r="179" s="1" customFormat="1" ht="15" customHeight="1">
      <c r="B179" s="307"/>
      <c r="C179" s="282" t="s">
        <v>52</v>
      </c>
      <c r="D179" s="282"/>
      <c r="E179" s="282"/>
      <c r="F179" s="305" t="s">
        <v>581</v>
      </c>
      <c r="G179" s="282"/>
      <c r="H179" s="282" t="s">
        <v>653</v>
      </c>
      <c r="I179" s="282" t="s">
        <v>583</v>
      </c>
      <c r="J179" s="282">
        <v>20</v>
      </c>
      <c r="K179" s="330"/>
    </row>
    <row r="180" s="1" customFormat="1" ht="15" customHeight="1">
      <c r="B180" s="307"/>
      <c r="C180" s="282" t="s">
        <v>53</v>
      </c>
      <c r="D180" s="282"/>
      <c r="E180" s="282"/>
      <c r="F180" s="305" t="s">
        <v>581</v>
      </c>
      <c r="G180" s="282"/>
      <c r="H180" s="282" t="s">
        <v>654</v>
      </c>
      <c r="I180" s="282" t="s">
        <v>583</v>
      </c>
      <c r="J180" s="282">
        <v>255</v>
      </c>
      <c r="K180" s="330"/>
    </row>
    <row r="181" s="1" customFormat="1" ht="15" customHeight="1">
      <c r="B181" s="307"/>
      <c r="C181" s="282" t="s">
        <v>113</v>
      </c>
      <c r="D181" s="282"/>
      <c r="E181" s="282"/>
      <c r="F181" s="305" t="s">
        <v>581</v>
      </c>
      <c r="G181" s="282"/>
      <c r="H181" s="282" t="s">
        <v>545</v>
      </c>
      <c r="I181" s="282" t="s">
        <v>583</v>
      </c>
      <c r="J181" s="282">
        <v>10</v>
      </c>
      <c r="K181" s="330"/>
    </row>
    <row r="182" s="1" customFormat="1" ht="15" customHeight="1">
      <c r="B182" s="307"/>
      <c r="C182" s="282" t="s">
        <v>114</v>
      </c>
      <c r="D182" s="282"/>
      <c r="E182" s="282"/>
      <c r="F182" s="305" t="s">
        <v>581</v>
      </c>
      <c r="G182" s="282"/>
      <c r="H182" s="282" t="s">
        <v>655</v>
      </c>
      <c r="I182" s="282" t="s">
        <v>616</v>
      </c>
      <c r="J182" s="282"/>
      <c r="K182" s="330"/>
    </row>
    <row r="183" s="1" customFormat="1" ht="15" customHeight="1">
      <c r="B183" s="307"/>
      <c r="C183" s="282" t="s">
        <v>656</v>
      </c>
      <c r="D183" s="282"/>
      <c r="E183" s="282"/>
      <c r="F183" s="305" t="s">
        <v>581</v>
      </c>
      <c r="G183" s="282"/>
      <c r="H183" s="282" t="s">
        <v>657</v>
      </c>
      <c r="I183" s="282" t="s">
        <v>616</v>
      </c>
      <c r="J183" s="282"/>
      <c r="K183" s="330"/>
    </row>
    <row r="184" s="1" customFormat="1" ht="15" customHeight="1">
      <c r="B184" s="307"/>
      <c r="C184" s="282" t="s">
        <v>645</v>
      </c>
      <c r="D184" s="282"/>
      <c r="E184" s="282"/>
      <c r="F184" s="305" t="s">
        <v>581</v>
      </c>
      <c r="G184" s="282"/>
      <c r="H184" s="282" t="s">
        <v>658</v>
      </c>
      <c r="I184" s="282" t="s">
        <v>616</v>
      </c>
      <c r="J184" s="282"/>
      <c r="K184" s="330"/>
    </row>
    <row r="185" s="1" customFormat="1" ht="15" customHeight="1">
      <c r="B185" s="307"/>
      <c r="C185" s="282" t="s">
        <v>116</v>
      </c>
      <c r="D185" s="282"/>
      <c r="E185" s="282"/>
      <c r="F185" s="305" t="s">
        <v>587</v>
      </c>
      <c r="G185" s="282"/>
      <c r="H185" s="282" t="s">
        <v>659</v>
      </c>
      <c r="I185" s="282" t="s">
        <v>583</v>
      </c>
      <c r="J185" s="282">
        <v>50</v>
      </c>
      <c r="K185" s="330"/>
    </row>
    <row r="186" s="1" customFormat="1" ht="15" customHeight="1">
      <c r="B186" s="307"/>
      <c r="C186" s="282" t="s">
        <v>660</v>
      </c>
      <c r="D186" s="282"/>
      <c r="E186" s="282"/>
      <c r="F186" s="305" t="s">
        <v>587</v>
      </c>
      <c r="G186" s="282"/>
      <c r="H186" s="282" t="s">
        <v>661</v>
      </c>
      <c r="I186" s="282" t="s">
        <v>662</v>
      </c>
      <c r="J186" s="282"/>
      <c r="K186" s="330"/>
    </row>
    <row r="187" s="1" customFormat="1" ht="15" customHeight="1">
      <c r="B187" s="307"/>
      <c r="C187" s="282" t="s">
        <v>663</v>
      </c>
      <c r="D187" s="282"/>
      <c r="E187" s="282"/>
      <c r="F187" s="305" t="s">
        <v>587</v>
      </c>
      <c r="G187" s="282"/>
      <c r="H187" s="282" t="s">
        <v>664</v>
      </c>
      <c r="I187" s="282" t="s">
        <v>662</v>
      </c>
      <c r="J187" s="282"/>
      <c r="K187" s="330"/>
    </row>
    <row r="188" s="1" customFormat="1" ht="15" customHeight="1">
      <c r="B188" s="307"/>
      <c r="C188" s="282" t="s">
        <v>665</v>
      </c>
      <c r="D188" s="282"/>
      <c r="E188" s="282"/>
      <c r="F188" s="305" t="s">
        <v>587</v>
      </c>
      <c r="G188" s="282"/>
      <c r="H188" s="282" t="s">
        <v>666</v>
      </c>
      <c r="I188" s="282" t="s">
        <v>662</v>
      </c>
      <c r="J188" s="282"/>
      <c r="K188" s="330"/>
    </row>
    <row r="189" s="1" customFormat="1" ht="15" customHeight="1">
      <c r="B189" s="307"/>
      <c r="C189" s="343" t="s">
        <v>667</v>
      </c>
      <c r="D189" s="282"/>
      <c r="E189" s="282"/>
      <c r="F189" s="305" t="s">
        <v>587</v>
      </c>
      <c r="G189" s="282"/>
      <c r="H189" s="282" t="s">
        <v>668</v>
      </c>
      <c r="I189" s="282" t="s">
        <v>669</v>
      </c>
      <c r="J189" s="344" t="s">
        <v>670</v>
      </c>
      <c r="K189" s="330"/>
    </row>
    <row r="190" s="1" customFormat="1" ht="15" customHeight="1">
      <c r="B190" s="307"/>
      <c r="C190" s="343" t="s">
        <v>41</v>
      </c>
      <c r="D190" s="282"/>
      <c r="E190" s="282"/>
      <c r="F190" s="305" t="s">
        <v>581</v>
      </c>
      <c r="G190" s="282"/>
      <c r="H190" s="279" t="s">
        <v>671</v>
      </c>
      <c r="I190" s="282" t="s">
        <v>672</v>
      </c>
      <c r="J190" s="282"/>
      <c r="K190" s="330"/>
    </row>
    <row r="191" s="1" customFormat="1" ht="15" customHeight="1">
      <c r="B191" s="307"/>
      <c r="C191" s="343" t="s">
        <v>673</v>
      </c>
      <c r="D191" s="282"/>
      <c r="E191" s="282"/>
      <c r="F191" s="305" t="s">
        <v>581</v>
      </c>
      <c r="G191" s="282"/>
      <c r="H191" s="282" t="s">
        <v>674</v>
      </c>
      <c r="I191" s="282" t="s">
        <v>616</v>
      </c>
      <c r="J191" s="282"/>
      <c r="K191" s="330"/>
    </row>
    <row r="192" s="1" customFormat="1" ht="15" customHeight="1">
      <c r="B192" s="307"/>
      <c r="C192" s="343" t="s">
        <v>675</v>
      </c>
      <c r="D192" s="282"/>
      <c r="E192" s="282"/>
      <c r="F192" s="305" t="s">
        <v>581</v>
      </c>
      <c r="G192" s="282"/>
      <c r="H192" s="282" t="s">
        <v>676</v>
      </c>
      <c r="I192" s="282" t="s">
        <v>616</v>
      </c>
      <c r="J192" s="282"/>
      <c r="K192" s="330"/>
    </row>
    <row r="193" s="1" customFormat="1" ht="15" customHeight="1">
      <c r="B193" s="307"/>
      <c r="C193" s="343" t="s">
        <v>677</v>
      </c>
      <c r="D193" s="282"/>
      <c r="E193" s="282"/>
      <c r="F193" s="305" t="s">
        <v>587</v>
      </c>
      <c r="G193" s="282"/>
      <c r="H193" s="282" t="s">
        <v>678</v>
      </c>
      <c r="I193" s="282" t="s">
        <v>616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679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680</v>
      </c>
      <c r="D200" s="346"/>
      <c r="E200" s="346"/>
      <c r="F200" s="346" t="s">
        <v>681</v>
      </c>
      <c r="G200" s="347"/>
      <c r="H200" s="346" t="s">
        <v>682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672</v>
      </c>
      <c r="D202" s="282"/>
      <c r="E202" s="282"/>
      <c r="F202" s="305" t="s">
        <v>42</v>
      </c>
      <c r="G202" s="282"/>
      <c r="H202" s="282" t="s">
        <v>683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43</v>
      </c>
      <c r="G203" s="282"/>
      <c r="H203" s="282" t="s">
        <v>684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46</v>
      </c>
      <c r="G204" s="282"/>
      <c r="H204" s="282" t="s">
        <v>685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44</v>
      </c>
      <c r="G205" s="282"/>
      <c r="H205" s="282" t="s">
        <v>686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45</v>
      </c>
      <c r="G206" s="282"/>
      <c r="H206" s="282" t="s">
        <v>687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628</v>
      </c>
      <c r="D208" s="282"/>
      <c r="E208" s="282"/>
      <c r="F208" s="305" t="s">
        <v>78</v>
      </c>
      <c r="G208" s="282"/>
      <c r="H208" s="282" t="s">
        <v>688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523</v>
      </c>
      <c r="G209" s="282"/>
      <c r="H209" s="282" t="s">
        <v>524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521</v>
      </c>
      <c r="G210" s="282"/>
      <c r="H210" s="282" t="s">
        <v>689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525</v>
      </c>
      <c r="G211" s="343"/>
      <c r="H211" s="334" t="s">
        <v>526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527</v>
      </c>
      <c r="G212" s="343"/>
      <c r="H212" s="334" t="s">
        <v>690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652</v>
      </c>
      <c r="D214" s="282"/>
      <c r="E214" s="282"/>
      <c r="F214" s="305">
        <v>1</v>
      </c>
      <c r="G214" s="343"/>
      <c r="H214" s="334" t="s">
        <v>691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692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693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694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Jirka-PC\Jirka</dc:creator>
  <cp:lastModifiedBy>Jirka-PC\Jirka</cp:lastModifiedBy>
  <dcterms:created xsi:type="dcterms:W3CDTF">2023-06-12T11:57:28Z</dcterms:created>
  <dcterms:modified xsi:type="dcterms:W3CDTF">2023-06-12T11:57:34Z</dcterms:modified>
</cp:coreProperties>
</file>