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ourací práce" sheetId="2" r:id="rId2"/>
    <sheet name="02 - Nové konstrukce" sheetId="3" r:id="rId3"/>
    <sheet name="04 - ZTI" sheetId="4" r:id="rId4"/>
    <sheet name="05 - Vyt a chlaz" sheetId="5" r:id="rId5"/>
    <sheet name="06 - Elektro" sheetId="6" r:id="rId6"/>
    <sheet name="07 - Vedlejší náklady" sheetId="7" r:id="rId7"/>
    <sheet name="Seznam figur" sheetId="8" r:id="rId8"/>
    <sheet name="Pokyny pro vyplnění" sheetId="9" r:id="rId9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'01 - Bourací práce'!$C$86:$K$257</definedName>
    <definedName name="_xlnm.Print_Area" localSheetId="1">'01 - Bourací práce'!$C$4:$J$39,'01 - Bourací práce'!$C$45:$J$68,'01 - Bourací práce'!$C$74:$K$257</definedName>
    <definedName name="_xlnm.Print_Titles" localSheetId="1">'01 - Bourací práce'!$86:$86</definedName>
    <definedName name="_xlnm._FilterDatabase" localSheetId="2" hidden="1">'02 - Nové konstrukce'!$C$126:$K$960</definedName>
    <definedName name="_xlnm.Print_Area" localSheetId="2">'02 - Nové konstrukce'!$C$4:$J$39,'02 - Nové konstrukce'!$C$45:$J$108,'02 - Nové konstrukce'!$C$114:$K$960</definedName>
    <definedName name="_xlnm.Print_Titles" localSheetId="2">'02 - Nové konstrukce'!$126:$126</definedName>
    <definedName name="_xlnm._FilterDatabase" localSheetId="3" hidden="1">'04 - ZTI'!$C$82:$K$136</definedName>
    <definedName name="_xlnm.Print_Area" localSheetId="3">'04 - ZTI'!$C$4:$J$39,'04 - ZTI'!$C$45:$J$64,'04 - ZTI'!$C$70:$K$136</definedName>
    <definedName name="_xlnm.Print_Titles" localSheetId="3">'04 - ZTI'!$82:$82</definedName>
    <definedName name="_xlnm._FilterDatabase" localSheetId="4" hidden="1">'05 - Vyt a chlaz'!$C$85:$K$145</definedName>
    <definedName name="_xlnm.Print_Area" localSheetId="4">'05 - Vyt a chlaz'!$C$4:$J$39,'05 - Vyt a chlaz'!$C$45:$J$67,'05 - Vyt a chlaz'!$C$73:$K$145</definedName>
    <definedName name="_xlnm.Print_Titles" localSheetId="4">'05 - Vyt a chlaz'!$85:$85</definedName>
    <definedName name="_xlnm._FilterDatabase" localSheetId="5" hidden="1">'06 - Elektro'!$C$84:$K$126</definedName>
    <definedName name="_xlnm.Print_Area" localSheetId="5">'06 - Elektro'!$C$4:$J$39,'06 - Elektro'!$C$45:$J$66,'06 - Elektro'!$C$72:$K$126</definedName>
    <definedName name="_xlnm.Print_Titles" localSheetId="5">'06 - Elektro'!$84:$84</definedName>
    <definedName name="_xlnm._FilterDatabase" localSheetId="6" hidden="1">'07 - Vedlejší náklady'!$C$83:$K$105</definedName>
    <definedName name="_xlnm.Print_Area" localSheetId="6">'07 - Vedlejší náklady'!$C$4:$J$39,'07 - Vedlejší náklady'!$C$45:$J$65,'07 - Vedlejší náklady'!$C$71:$K$105</definedName>
    <definedName name="_xlnm.Print_Titles" localSheetId="6">'07 - Vedlejší náklady'!$83:$83</definedName>
    <definedName name="_xlnm.Print_Area" localSheetId="7">'Seznam figur'!$C$4:$G$512</definedName>
    <definedName name="_xlnm.Print_Titles" localSheetId="7">'Seznam figur'!$9:$9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60"/>
  <c i="7" r="J35"/>
  <c i="1" r="AX60"/>
  <c i="7" r="BI104"/>
  <c r="BH104"/>
  <c r="BG104"/>
  <c r="BE104"/>
  <c r="T104"/>
  <c r="T103"/>
  <c r="R104"/>
  <c r="R103"/>
  <c r="P104"/>
  <c r="P103"/>
  <c r="BI101"/>
  <c r="BH101"/>
  <c r="BG101"/>
  <c r="BE101"/>
  <c r="T101"/>
  <c r="R101"/>
  <c r="P101"/>
  <c r="BI99"/>
  <c r="BH99"/>
  <c r="BG99"/>
  <c r="BE99"/>
  <c r="T99"/>
  <c r="R99"/>
  <c r="P99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BI90"/>
  <c r="BH90"/>
  <c r="BG90"/>
  <c r="BE90"/>
  <c r="T90"/>
  <c r="R90"/>
  <c r="P90"/>
  <c r="BI87"/>
  <c r="BH87"/>
  <c r="BG87"/>
  <c r="BE87"/>
  <c r="T87"/>
  <c r="T86"/>
  <c r="R87"/>
  <c r="R86"/>
  <c r="P87"/>
  <c r="P86"/>
  <c r="F78"/>
  <c r="E76"/>
  <c r="F52"/>
  <c r="E50"/>
  <c r="J24"/>
  <c r="E24"/>
  <c r="J81"/>
  <c r="J23"/>
  <c r="J21"/>
  <c r="E21"/>
  <c r="J80"/>
  <c r="J20"/>
  <c r="J18"/>
  <c r="E18"/>
  <c r="F55"/>
  <c r="J17"/>
  <c r="J15"/>
  <c r="E15"/>
  <c r="F54"/>
  <c r="J14"/>
  <c r="J12"/>
  <c r="J52"/>
  <c r="E7"/>
  <c r="E74"/>
  <c i="6" r="J37"/>
  <c r="J36"/>
  <c i="1" r="AY59"/>
  <c i="6" r="J35"/>
  <c i="1" r="AX59"/>
  <c i="6" r="BI125"/>
  <c r="BH125"/>
  <c r="BG125"/>
  <c r="BE125"/>
  <c r="T125"/>
  <c r="R125"/>
  <c r="P125"/>
  <c r="BI120"/>
  <c r="BH120"/>
  <c r="BG120"/>
  <c r="BE120"/>
  <c r="T120"/>
  <c r="R120"/>
  <c r="P120"/>
  <c r="BI116"/>
  <c r="BH116"/>
  <c r="BG116"/>
  <c r="BE116"/>
  <c r="T116"/>
  <c r="R116"/>
  <c r="P116"/>
  <c r="BI113"/>
  <c r="BH113"/>
  <c r="BG113"/>
  <c r="BE113"/>
  <c r="T113"/>
  <c r="R113"/>
  <c r="P113"/>
  <c r="BI109"/>
  <c r="BH109"/>
  <c r="BG109"/>
  <c r="BE109"/>
  <c r="T109"/>
  <c r="R109"/>
  <c r="P109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9"/>
  <c r="BH99"/>
  <c r="BG99"/>
  <c r="BE99"/>
  <c r="T99"/>
  <c r="R99"/>
  <c r="P99"/>
  <c r="BI96"/>
  <c r="BH96"/>
  <c r="BG96"/>
  <c r="BE96"/>
  <c r="T96"/>
  <c r="R96"/>
  <c r="P96"/>
  <c r="BI94"/>
  <c r="BH94"/>
  <c r="BG94"/>
  <c r="BE94"/>
  <c r="T94"/>
  <c r="R94"/>
  <c r="P94"/>
  <c r="BI91"/>
  <c r="BH91"/>
  <c r="BG91"/>
  <c r="BE91"/>
  <c r="T91"/>
  <c r="R91"/>
  <c r="P91"/>
  <c r="BI88"/>
  <c r="BH88"/>
  <c r="BG88"/>
  <c r="BE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5" r="J37"/>
  <c r="J36"/>
  <c i="1" r="AY58"/>
  <c i="5" r="J35"/>
  <c i="1" r="AX58"/>
  <c i="5"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R124"/>
  <c r="P124"/>
  <c r="BI123"/>
  <c r="BH123"/>
  <c r="BG123"/>
  <c r="BE123"/>
  <c r="T123"/>
  <c r="R123"/>
  <c r="P123"/>
  <c r="BI121"/>
  <c r="BH121"/>
  <c r="BG121"/>
  <c r="BE121"/>
  <c r="T121"/>
  <c r="R121"/>
  <c r="P121"/>
  <c r="BI120"/>
  <c r="BH120"/>
  <c r="BG120"/>
  <c r="BE120"/>
  <c r="T120"/>
  <c r="R120"/>
  <c r="P120"/>
  <c r="BI118"/>
  <c r="BH118"/>
  <c r="BG118"/>
  <c r="BE118"/>
  <c r="T118"/>
  <c r="R118"/>
  <c r="P118"/>
  <c r="BI115"/>
  <c r="BH115"/>
  <c r="BG115"/>
  <c r="BE115"/>
  <c r="T115"/>
  <c r="R115"/>
  <c r="P115"/>
  <c r="BI113"/>
  <c r="BH113"/>
  <c r="BG113"/>
  <c r="BE113"/>
  <c r="T113"/>
  <c r="R113"/>
  <c r="P113"/>
  <c r="BI111"/>
  <c r="BH111"/>
  <c r="BG111"/>
  <c r="BE111"/>
  <c r="T111"/>
  <c r="R111"/>
  <c r="P111"/>
  <c r="BI109"/>
  <c r="BH109"/>
  <c r="BG109"/>
  <c r="BE109"/>
  <c r="T109"/>
  <c r="R109"/>
  <c r="P109"/>
  <c r="BI107"/>
  <c r="BH107"/>
  <c r="BG107"/>
  <c r="BE107"/>
  <c r="T107"/>
  <c r="R107"/>
  <c r="P107"/>
  <c r="BI104"/>
  <c r="BH104"/>
  <c r="BG104"/>
  <c r="BE104"/>
  <c r="T104"/>
  <c r="R104"/>
  <c r="P104"/>
  <c r="BI102"/>
  <c r="BH102"/>
  <c r="BG102"/>
  <c r="BE102"/>
  <c r="T102"/>
  <c r="R102"/>
  <c r="P102"/>
  <c r="BI101"/>
  <c r="BH101"/>
  <c r="BG101"/>
  <c r="BE101"/>
  <c r="T101"/>
  <c r="R101"/>
  <c r="P101"/>
  <c r="BI99"/>
  <c r="BH99"/>
  <c r="BG99"/>
  <c r="BE99"/>
  <c r="T99"/>
  <c r="R99"/>
  <c r="P99"/>
  <c r="BI96"/>
  <c r="BH96"/>
  <c r="BG96"/>
  <c r="BE96"/>
  <c r="T96"/>
  <c r="R96"/>
  <c r="P96"/>
  <c r="BI94"/>
  <c r="BH94"/>
  <c r="BG94"/>
  <c r="BE94"/>
  <c r="T94"/>
  <c r="R94"/>
  <c r="P94"/>
  <c r="BI91"/>
  <c r="BH91"/>
  <c r="BG91"/>
  <c r="BE91"/>
  <c r="T91"/>
  <c r="R91"/>
  <c r="P91"/>
  <c r="BI89"/>
  <c r="BH89"/>
  <c r="BG89"/>
  <c r="BE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4" r="J37"/>
  <c r="J36"/>
  <c i="1" r="AY57"/>
  <c i="4" r="J35"/>
  <c i="1" r="AX57"/>
  <c i="4"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R124"/>
  <c r="P124"/>
  <c r="BI123"/>
  <c r="BH123"/>
  <c r="BG123"/>
  <c r="BE123"/>
  <c r="T123"/>
  <c r="R123"/>
  <c r="P123"/>
  <c r="BI121"/>
  <c r="BH121"/>
  <c r="BG121"/>
  <c r="BE121"/>
  <c r="T121"/>
  <c r="R121"/>
  <c r="P121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9"/>
  <c r="BH99"/>
  <c r="BG99"/>
  <c r="BE99"/>
  <c r="T99"/>
  <c r="R99"/>
  <c r="P99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BI92"/>
  <c r="BH92"/>
  <c r="BG92"/>
  <c r="BE92"/>
  <c r="T92"/>
  <c r="R92"/>
  <c r="P92"/>
  <c r="BI90"/>
  <c r="BH90"/>
  <c r="BG90"/>
  <c r="BE90"/>
  <c r="T90"/>
  <c r="R90"/>
  <c r="P90"/>
  <c r="BI88"/>
  <c r="BH88"/>
  <c r="BG88"/>
  <c r="BE88"/>
  <c r="T88"/>
  <c r="R88"/>
  <c r="P88"/>
  <c r="BI86"/>
  <c r="BH86"/>
  <c r="BG86"/>
  <c r="BE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48"/>
  <c i="3" r="J37"/>
  <c r="J36"/>
  <c i="1" r="AY56"/>
  <c i="3" r="J35"/>
  <c i="1" r="AX56"/>
  <c i="3" r="BI960"/>
  <c r="BH960"/>
  <c r="BG960"/>
  <c r="BE960"/>
  <c r="T960"/>
  <c r="R960"/>
  <c r="P960"/>
  <c r="BI957"/>
  <c r="BH957"/>
  <c r="BG957"/>
  <c r="BE957"/>
  <c r="T957"/>
  <c r="R957"/>
  <c r="P957"/>
  <c r="BI955"/>
  <c r="BH955"/>
  <c r="BG955"/>
  <c r="BE955"/>
  <c r="T955"/>
  <c r="R955"/>
  <c r="P955"/>
  <c r="BI953"/>
  <c r="BH953"/>
  <c r="BG953"/>
  <c r="BE953"/>
  <c r="T953"/>
  <c r="R953"/>
  <c r="P953"/>
  <c r="BI947"/>
  <c r="BH947"/>
  <c r="BG947"/>
  <c r="BE947"/>
  <c r="T947"/>
  <c r="R947"/>
  <c r="P947"/>
  <c r="BI944"/>
  <c r="BH944"/>
  <c r="BG944"/>
  <c r="BE944"/>
  <c r="T944"/>
  <c r="R944"/>
  <c r="P944"/>
  <c r="BI942"/>
  <c r="BH942"/>
  <c r="BG942"/>
  <c r="BE942"/>
  <c r="T942"/>
  <c r="R942"/>
  <c r="P942"/>
  <c r="BI941"/>
  <c r="BH941"/>
  <c r="BG941"/>
  <c r="BE941"/>
  <c r="T941"/>
  <c r="R941"/>
  <c r="P941"/>
  <c r="BI940"/>
  <c r="BH940"/>
  <c r="BG940"/>
  <c r="BE940"/>
  <c r="T940"/>
  <c r="R940"/>
  <c r="P940"/>
  <c r="BI939"/>
  <c r="BH939"/>
  <c r="BG939"/>
  <c r="BE939"/>
  <c r="T939"/>
  <c r="R939"/>
  <c r="P939"/>
  <c r="BI937"/>
  <c r="BH937"/>
  <c r="BG937"/>
  <c r="BE937"/>
  <c r="T937"/>
  <c r="R937"/>
  <c r="P937"/>
  <c r="BI936"/>
  <c r="BH936"/>
  <c r="BG936"/>
  <c r="BE936"/>
  <c r="T936"/>
  <c r="R936"/>
  <c r="P936"/>
  <c r="BI935"/>
  <c r="BH935"/>
  <c r="BG935"/>
  <c r="BE935"/>
  <c r="T935"/>
  <c r="R935"/>
  <c r="P935"/>
  <c r="BI933"/>
  <c r="BH933"/>
  <c r="BG933"/>
  <c r="BE933"/>
  <c r="T933"/>
  <c r="R933"/>
  <c r="P933"/>
  <c r="BI930"/>
  <c r="BH930"/>
  <c r="BG930"/>
  <c r="BE930"/>
  <c r="T930"/>
  <c r="R930"/>
  <c r="P930"/>
  <c r="BI923"/>
  <c r="BH923"/>
  <c r="BG923"/>
  <c r="BE923"/>
  <c r="T923"/>
  <c r="R923"/>
  <c r="P923"/>
  <c r="BI921"/>
  <c r="BH921"/>
  <c r="BG921"/>
  <c r="BE921"/>
  <c r="T921"/>
  <c r="R921"/>
  <c r="P921"/>
  <c r="BI918"/>
  <c r="BH918"/>
  <c r="BG918"/>
  <c r="BE918"/>
  <c r="T918"/>
  <c r="R918"/>
  <c r="P918"/>
  <c r="BI916"/>
  <c r="BH916"/>
  <c r="BG916"/>
  <c r="BE916"/>
  <c r="T916"/>
  <c r="R916"/>
  <c r="P916"/>
  <c r="BI913"/>
  <c r="BH913"/>
  <c r="BG913"/>
  <c r="BE913"/>
  <c r="T913"/>
  <c r="R913"/>
  <c r="P913"/>
  <c r="BI907"/>
  <c r="BH907"/>
  <c r="BG907"/>
  <c r="BE907"/>
  <c r="T907"/>
  <c r="R907"/>
  <c r="P907"/>
  <c r="BI905"/>
  <c r="BH905"/>
  <c r="BG905"/>
  <c r="BE905"/>
  <c r="T905"/>
  <c r="R905"/>
  <c r="P905"/>
  <c r="BI903"/>
  <c r="BH903"/>
  <c r="BG903"/>
  <c r="BE903"/>
  <c r="T903"/>
  <c r="R903"/>
  <c r="P903"/>
  <c r="BI896"/>
  <c r="BH896"/>
  <c r="BG896"/>
  <c r="BE896"/>
  <c r="T896"/>
  <c r="R896"/>
  <c r="P896"/>
  <c r="BI892"/>
  <c r="BH892"/>
  <c r="BG892"/>
  <c r="BE892"/>
  <c r="T892"/>
  <c r="R892"/>
  <c r="P892"/>
  <c r="BI890"/>
  <c r="BH890"/>
  <c r="BG890"/>
  <c r="BE890"/>
  <c r="T890"/>
  <c r="R890"/>
  <c r="P890"/>
  <c r="BI883"/>
  <c r="BH883"/>
  <c r="BG883"/>
  <c r="BE883"/>
  <c r="T883"/>
  <c r="R883"/>
  <c r="P883"/>
  <c r="BI880"/>
  <c r="BH880"/>
  <c r="BG880"/>
  <c r="BE880"/>
  <c r="T880"/>
  <c r="R880"/>
  <c r="P880"/>
  <c r="BI878"/>
  <c r="BH878"/>
  <c r="BG878"/>
  <c r="BE878"/>
  <c r="T878"/>
  <c r="R878"/>
  <c r="P878"/>
  <c r="BI873"/>
  <c r="BH873"/>
  <c r="BG873"/>
  <c r="BE873"/>
  <c r="T873"/>
  <c r="R873"/>
  <c r="P873"/>
  <c r="BI872"/>
  <c r="BH872"/>
  <c r="BG872"/>
  <c r="BE872"/>
  <c r="T872"/>
  <c r="R872"/>
  <c r="P872"/>
  <c r="BI869"/>
  <c r="BH869"/>
  <c r="BG869"/>
  <c r="BE869"/>
  <c r="T869"/>
  <c r="R869"/>
  <c r="P869"/>
  <c r="BI866"/>
  <c r="BH866"/>
  <c r="BG866"/>
  <c r="BE866"/>
  <c r="T866"/>
  <c r="R866"/>
  <c r="P866"/>
  <c r="BI859"/>
  <c r="BH859"/>
  <c r="BG859"/>
  <c r="BE859"/>
  <c r="T859"/>
  <c r="R859"/>
  <c r="P859"/>
  <c r="BI853"/>
  <c r="BH853"/>
  <c r="BG853"/>
  <c r="BE853"/>
  <c r="T853"/>
  <c r="R853"/>
  <c r="P853"/>
  <c r="BI851"/>
  <c r="BH851"/>
  <c r="BG851"/>
  <c r="BE851"/>
  <c r="T851"/>
  <c r="R851"/>
  <c r="P851"/>
  <c r="BI844"/>
  <c r="BH844"/>
  <c r="BG844"/>
  <c r="BE844"/>
  <c r="T844"/>
  <c r="R844"/>
  <c r="P844"/>
  <c r="BI842"/>
  <c r="BH842"/>
  <c r="BG842"/>
  <c r="BE842"/>
  <c r="T842"/>
  <c r="R842"/>
  <c r="P842"/>
  <c r="BI840"/>
  <c r="BH840"/>
  <c r="BG840"/>
  <c r="BE840"/>
  <c r="T840"/>
  <c r="R840"/>
  <c r="P840"/>
  <c r="BI837"/>
  <c r="BH837"/>
  <c r="BG837"/>
  <c r="BE837"/>
  <c r="T837"/>
  <c r="R837"/>
  <c r="P837"/>
  <c r="BI834"/>
  <c r="BH834"/>
  <c r="BG834"/>
  <c r="BE834"/>
  <c r="T834"/>
  <c r="R834"/>
  <c r="P834"/>
  <c r="BI831"/>
  <c r="BH831"/>
  <c r="BG831"/>
  <c r="BE831"/>
  <c r="T831"/>
  <c r="R831"/>
  <c r="P831"/>
  <c r="BI828"/>
  <c r="BH828"/>
  <c r="BG828"/>
  <c r="BE828"/>
  <c r="T828"/>
  <c r="R828"/>
  <c r="P828"/>
  <c r="BI825"/>
  <c r="BH825"/>
  <c r="BG825"/>
  <c r="BE825"/>
  <c r="T825"/>
  <c r="R825"/>
  <c r="P825"/>
  <c r="BI820"/>
  <c r="BH820"/>
  <c r="BG820"/>
  <c r="BE820"/>
  <c r="T820"/>
  <c r="R820"/>
  <c r="P820"/>
  <c r="BI817"/>
  <c r="BH817"/>
  <c r="BG817"/>
  <c r="BE817"/>
  <c r="T817"/>
  <c r="R817"/>
  <c r="P817"/>
  <c r="BI815"/>
  <c r="BH815"/>
  <c r="BG815"/>
  <c r="BE815"/>
  <c r="T815"/>
  <c r="R815"/>
  <c r="P815"/>
  <c r="BI813"/>
  <c r="BH813"/>
  <c r="BG813"/>
  <c r="BE813"/>
  <c r="T813"/>
  <c r="R813"/>
  <c r="P813"/>
  <c r="BI811"/>
  <c r="BH811"/>
  <c r="BG811"/>
  <c r="BE811"/>
  <c r="T811"/>
  <c r="R811"/>
  <c r="P811"/>
  <c r="BI808"/>
  <c r="BH808"/>
  <c r="BG808"/>
  <c r="BE808"/>
  <c r="T808"/>
  <c r="R808"/>
  <c r="P808"/>
  <c r="BI805"/>
  <c r="BH805"/>
  <c r="BG805"/>
  <c r="BE805"/>
  <c r="T805"/>
  <c r="R805"/>
  <c r="P805"/>
  <c r="BI803"/>
  <c r="BH803"/>
  <c r="BG803"/>
  <c r="BE803"/>
  <c r="T803"/>
  <c r="R803"/>
  <c r="P803"/>
  <c r="BI796"/>
  <c r="BH796"/>
  <c r="BG796"/>
  <c r="BE796"/>
  <c r="T796"/>
  <c r="R796"/>
  <c r="P796"/>
  <c r="BI794"/>
  <c r="BH794"/>
  <c r="BG794"/>
  <c r="BE794"/>
  <c r="T794"/>
  <c r="R794"/>
  <c r="P794"/>
  <c r="BI791"/>
  <c r="BH791"/>
  <c r="BG791"/>
  <c r="BE791"/>
  <c r="T791"/>
  <c r="R791"/>
  <c r="P791"/>
  <c r="BI789"/>
  <c r="BH789"/>
  <c r="BG789"/>
  <c r="BE789"/>
  <c r="T789"/>
  <c r="R789"/>
  <c r="P789"/>
  <c r="BI786"/>
  <c r="BH786"/>
  <c r="BG786"/>
  <c r="BE786"/>
  <c r="T786"/>
  <c r="R786"/>
  <c r="P786"/>
  <c r="BI784"/>
  <c r="BH784"/>
  <c r="BG784"/>
  <c r="BE784"/>
  <c r="T784"/>
  <c r="R784"/>
  <c r="P784"/>
  <c r="BI781"/>
  <c r="BH781"/>
  <c r="BG781"/>
  <c r="BE781"/>
  <c r="T781"/>
  <c r="R781"/>
  <c r="P781"/>
  <c r="BI778"/>
  <c r="BH778"/>
  <c r="BG778"/>
  <c r="BE778"/>
  <c r="T778"/>
  <c r="R778"/>
  <c r="P778"/>
  <c r="BI776"/>
  <c r="BH776"/>
  <c r="BG776"/>
  <c r="BE776"/>
  <c r="T776"/>
  <c r="R776"/>
  <c r="P776"/>
  <c r="BI774"/>
  <c r="BH774"/>
  <c r="BG774"/>
  <c r="BE774"/>
  <c r="T774"/>
  <c r="R774"/>
  <c r="P774"/>
  <c r="BI771"/>
  <c r="BH771"/>
  <c r="BG771"/>
  <c r="BE771"/>
  <c r="T771"/>
  <c r="R771"/>
  <c r="P771"/>
  <c r="BI768"/>
  <c r="BH768"/>
  <c r="BG768"/>
  <c r="BE768"/>
  <c r="T768"/>
  <c r="R768"/>
  <c r="P768"/>
  <c r="BI763"/>
  <c r="BH763"/>
  <c r="BG763"/>
  <c r="BE763"/>
  <c r="T763"/>
  <c r="R763"/>
  <c r="P763"/>
  <c r="BI760"/>
  <c r="BH760"/>
  <c r="BG760"/>
  <c r="BE760"/>
  <c r="T760"/>
  <c r="R760"/>
  <c r="P760"/>
  <c r="BI758"/>
  <c r="BH758"/>
  <c r="BG758"/>
  <c r="BE758"/>
  <c r="T758"/>
  <c r="R758"/>
  <c r="P758"/>
  <c r="BI755"/>
  <c r="BH755"/>
  <c r="BG755"/>
  <c r="BE755"/>
  <c r="T755"/>
  <c r="R755"/>
  <c r="P755"/>
  <c r="BI751"/>
  <c r="BH751"/>
  <c r="BG751"/>
  <c r="BE751"/>
  <c r="T751"/>
  <c r="R751"/>
  <c r="P751"/>
  <c r="BI748"/>
  <c r="BH748"/>
  <c r="BG748"/>
  <c r="BE748"/>
  <c r="T748"/>
  <c r="R748"/>
  <c r="P748"/>
  <c r="BI744"/>
  <c r="BH744"/>
  <c r="BG744"/>
  <c r="BE744"/>
  <c r="T744"/>
  <c r="R744"/>
  <c r="P744"/>
  <c r="BI736"/>
  <c r="BH736"/>
  <c r="BG736"/>
  <c r="BE736"/>
  <c r="T736"/>
  <c r="R736"/>
  <c r="P736"/>
  <c r="BI733"/>
  <c r="BH733"/>
  <c r="BG733"/>
  <c r="BE733"/>
  <c r="T733"/>
  <c r="R733"/>
  <c r="P733"/>
  <c r="BI728"/>
  <c r="BH728"/>
  <c r="BG728"/>
  <c r="BE728"/>
  <c r="T728"/>
  <c r="R728"/>
  <c r="P728"/>
  <c r="BI721"/>
  <c r="BH721"/>
  <c r="BG721"/>
  <c r="BE721"/>
  <c r="T721"/>
  <c r="R721"/>
  <c r="P721"/>
  <c r="BI718"/>
  <c r="BH718"/>
  <c r="BG718"/>
  <c r="BE718"/>
  <c r="T718"/>
  <c r="R718"/>
  <c r="P718"/>
  <c r="BI716"/>
  <c r="BH716"/>
  <c r="BG716"/>
  <c r="BE716"/>
  <c r="T716"/>
  <c r="R716"/>
  <c r="P716"/>
  <c r="BI714"/>
  <c r="BH714"/>
  <c r="BG714"/>
  <c r="BE714"/>
  <c r="T714"/>
  <c r="R714"/>
  <c r="P714"/>
  <c r="BI712"/>
  <c r="BH712"/>
  <c r="BG712"/>
  <c r="BE712"/>
  <c r="T712"/>
  <c r="R712"/>
  <c r="P712"/>
  <c r="BI705"/>
  <c r="BH705"/>
  <c r="BG705"/>
  <c r="BE705"/>
  <c r="T705"/>
  <c r="R705"/>
  <c r="P705"/>
  <c r="BI703"/>
  <c r="BH703"/>
  <c r="BG703"/>
  <c r="BE703"/>
  <c r="T703"/>
  <c r="R703"/>
  <c r="P703"/>
  <c r="BI698"/>
  <c r="BH698"/>
  <c r="BG698"/>
  <c r="BE698"/>
  <c r="T698"/>
  <c r="R698"/>
  <c r="P698"/>
  <c r="BI696"/>
  <c r="BH696"/>
  <c r="BG696"/>
  <c r="BE696"/>
  <c r="T696"/>
  <c r="R696"/>
  <c r="P696"/>
  <c r="BI694"/>
  <c r="BH694"/>
  <c r="BG694"/>
  <c r="BE694"/>
  <c r="T694"/>
  <c r="R694"/>
  <c r="P694"/>
  <c r="BI691"/>
  <c r="BH691"/>
  <c r="BG691"/>
  <c r="BE691"/>
  <c r="T691"/>
  <c r="R691"/>
  <c r="P691"/>
  <c r="BI685"/>
  <c r="BH685"/>
  <c r="BG685"/>
  <c r="BE685"/>
  <c r="T685"/>
  <c r="R685"/>
  <c r="P685"/>
  <c r="BI682"/>
  <c r="BH682"/>
  <c r="BG682"/>
  <c r="BE682"/>
  <c r="T682"/>
  <c r="R682"/>
  <c r="P682"/>
  <c r="BI680"/>
  <c r="BH680"/>
  <c r="BG680"/>
  <c r="BE680"/>
  <c r="T680"/>
  <c r="R680"/>
  <c r="P680"/>
  <c r="BI679"/>
  <c r="BH679"/>
  <c r="BG679"/>
  <c r="BE679"/>
  <c r="T679"/>
  <c r="R679"/>
  <c r="P679"/>
  <c r="BI676"/>
  <c r="BH676"/>
  <c r="BG676"/>
  <c r="BE676"/>
  <c r="T676"/>
  <c r="R676"/>
  <c r="P676"/>
  <c r="BI671"/>
  <c r="BH671"/>
  <c r="BG671"/>
  <c r="BE671"/>
  <c r="T671"/>
  <c r="R671"/>
  <c r="P671"/>
  <c r="BI669"/>
  <c r="BH669"/>
  <c r="BG669"/>
  <c r="BE669"/>
  <c r="T669"/>
  <c r="R669"/>
  <c r="P669"/>
  <c r="BI664"/>
  <c r="BH664"/>
  <c r="BG664"/>
  <c r="BE664"/>
  <c r="T664"/>
  <c r="R664"/>
  <c r="P664"/>
  <c r="BI662"/>
  <c r="BH662"/>
  <c r="BG662"/>
  <c r="BE662"/>
  <c r="T662"/>
  <c r="R662"/>
  <c r="P662"/>
  <c r="BI660"/>
  <c r="BH660"/>
  <c r="BG660"/>
  <c r="BE660"/>
  <c r="T660"/>
  <c r="R660"/>
  <c r="P660"/>
  <c r="BI659"/>
  <c r="BH659"/>
  <c r="BG659"/>
  <c r="BE659"/>
  <c r="T659"/>
  <c r="R659"/>
  <c r="P659"/>
  <c r="BI657"/>
  <c r="BH657"/>
  <c r="BG657"/>
  <c r="BE657"/>
  <c r="T657"/>
  <c r="R657"/>
  <c r="P657"/>
  <c r="BI656"/>
  <c r="BH656"/>
  <c r="BG656"/>
  <c r="BE656"/>
  <c r="T656"/>
  <c r="R656"/>
  <c r="P656"/>
  <c r="BI655"/>
  <c r="BH655"/>
  <c r="BG655"/>
  <c r="BE655"/>
  <c r="T655"/>
  <c r="R655"/>
  <c r="P655"/>
  <c r="BI654"/>
  <c r="BH654"/>
  <c r="BG654"/>
  <c r="BE654"/>
  <c r="T654"/>
  <c r="R654"/>
  <c r="P654"/>
  <c r="BI653"/>
  <c r="BH653"/>
  <c r="BG653"/>
  <c r="BE653"/>
  <c r="T653"/>
  <c r="R653"/>
  <c r="P653"/>
  <c r="BI650"/>
  <c r="BH650"/>
  <c r="BG650"/>
  <c r="BE650"/>
  <c r="T650"/>
  <c r="R650"/>
  <c r="P650"/>
  <c r="BI649"/>
  <c r="BH649"/>
  <c r="BG649"/>
  <c r="BE649"/>
  <c r="T649"/>
  <c r="R649"/>
  <c r="P649"/>
  <c r="BI648"/>
  <c r="BH648"/>
  <c r="BG648"/>
  <c r="BE648"/>
  <c r="T648"/>
  <c r="R648"/>
  <c r="P648"/>
  <c r="BI647"/>
  <c r="BH647"/>
  <c r="BG647"/>
  <c r="BE647"/>
  <c r="T647"/>
  <c r="R647"/>
  <c r="P647"/>
  <c r="BI646"/>
  <c r="BH646"/>
  <c r="BG646"/>
  <c r="BE646"/>
  <c r="T646"/>
  <c r="R646"/>
  <c r="P646"/>
  <c r="BI643"/>
  <c r="BH643"/>
  <c r="BG643"/>
  <c r="BE643"/>
  <c r="T643"/>
  <c r="R643"/>
  <c r="P643"/>
  <c r="BI640"/>
  <c r="BH640"/>
  <c r="BG640"/>
  <c r="BE640"/>
  <c r="T640"/>
  <c r="R640"/>
  <c r="P640"/>
  <c r="BI638"/>
  <c r="BH638"/>
  <c r="BG638"/>
  <c r="BE638"/>
  <c r="T638"/>
  <c r="R638"/>
  <c r="P638"/>
  <c r="BI628"/>
  <c r="BH628"/>
  <c r="BG628"/>
  <c r="BE628"/>
  <c r="T628"/>
  <c r="R628"/>
  <c r="P628"/>
  <c r="BI626"/>
  <c r="BH626"/>
  <c r="BG626"/>
  <c r="BE626"/>
  <c r="T626"/>
  <c r="R626"/>
  <c r="P626"/>
  <c r="BI624"/>
  <c r="BH624"/>
  <c r="BG624"/>
  <c r="BE624"/>
  <c r="T624"/>
  <c r="R624"/>
  <c r="P624"/>
  <c r="BI616"/>
  <c r="BH616"/>
  <c r="BG616"/>
  <c r="BE616"/>
  <c r="T616"/>
  <c r="R616"/>
  <c r="P616"/>
  <c r="BI614"/>
  <c r="BH614"/>
  <c r="BG614"/>
  <c r="BE614"/>
  <c r="T614"/>
  <c r="R614"/>
  <c r="P614"/>
  <c r="BI611"/>
  <c r="BH611"/>
  <c r="BG611"/>
  <c r="BE611"/>
  <c r="T611"/>
  <c r="R611"/>
  <c r="P611"/>
  <c r="BI609"/>
  <c r="BH609"/>
  <c r="BG609"/>
  <c r="BE609"/>
  <c r="T609"/>
  <c r="R609"/>
  <c r="P609"/>
  <c r="BI606"/>
  <c r="BH606"/>
  <c r="BG606"/>
  <c r="BE606"/>
  <c r="T606"/>
  <c r="R606"/>
  <c r="P606"/>
  <c r="BI605"/>
  <c r="BH605"/>
  <c r="BG605"/>
  <c r="BE605"/>
  <c r="T605"/>
  <c r="R605"/>
  <c r="P605"/>
  <c r="BI600"/>
  <c r="BH600"/>
  <c r="BG600"/>
  <c r="BE600"/>
  <c r="T600"/>
  <c r="R600"/>
  <c r="P600"/>
  <c r="BI599"/>
  <c r="BH599"/>
  <c r="BG599"/>
  <c r="BE599"/>
  <c r="T599"/>
  <c r="R599"/>
  <c r="P599"/>
  <c r="BI592"/>
  <c r="BH592"/>
  <c r="BG592"/>
  <c r="BE592"/>
  <c r="T592"/>
  <c r="R592"/>
  <c r="P592"/>
  <c r="BI588"/>
  <c r="BH588"/>
  <c r="BG588"/>
  <c r="BE588"/>
  <c r="T588"/>
  <c r="T587"/>
  <c r="R588"/>
  <c r="R587"/>
  <c r="P588"/>
  <c r="P587"/>
  <c r="BI583"/>
  <c r="BH583"/>
  <c r="BG583"/>
  <c r="BE583"/>
  <c r="T583"/>
  <c r="T582"/>
  <c r="R583"/>
  <c r="R582"/>
  <c r="P583"/>
  <c r="P582"/>
  <c r="BI576"/>
  <c r="BH576"/>
  <c r="BG576"/>
  <c r="BE576"/>
  <c r="T576"/>
  <c r="R576"/>
  <c r="P576"/>
  <c r="BI573"/>
  <c r="BH573"/>
  <c r="BG573"/>
  <c r="BE573"/>
  <c r="T573"/>
  <c r="R573"/>
  <c r="P573"/>
  <c r="BI567"/>
  <c r="BH567"/>
  <c r="BG567"/>
  <c r="BE567"/>
  <c r="T567"/>
  <c r="R567"/>
  <c r="P567"/>
  <c r="BI564"/>
  <c r="BH564"/>
  <c r="BG564"/>
  <c r="BE564"/>
  <c r="T564"/>
  <c r="R564"/>
  <c r="P564"/>
  <c r="BI561"/>
  <c r="BH561"/>
  <c r="BG561"/>
  <c r="BE561"/>
  <c r="T561"/>
  <c r="R561"/>
  <c r="P561"/>
  <c r="BI559"/>
  <c r="BH559"/>
  <c r="BG559"/>
  <c r="BE559"/>
  <c r="T559"/>
  <c r="R559"/>
  <c r="P559"/>
  <c r="BI556"/>
  <c r="BH556"/>
  <c r="BG556"/>
  <c r="BE556"/>
  <c r="T556"/>
  <c r="R556"/>
  <c r="P556"/>
  <c r="BI553"/>
  <c r="BH553"/>
  <c r="BG553"/>
  <c r="BE553"/>
  <c r="T553"/>
  <c r="R553"/>
  <c r="P553"/>
  <c r="BI550"/>
  <c r="BH550"/>
  <c r="BG550"/>
  <c r="BE550"/>
  <c r="T550"/>
  <c r="R550"/>
  <c r="P550"/>
  <c r="BI547"/>
  <c r="BH547"/>
  <c r="BG547"/>
  <c r="BE547"/>
  <c r="T547"/>
  <c r="R547"/>
  <c r="P547"/>
  <c r="BI543"/>
  <c r="BH543"/>
  <c r="BG543"/>
  <c r="BE543"/>
  <c r="T543"/>
  <c r="R543"/>
  <c r="P543"/>
  <c r="BI540"/>
  <c r="BH540"/>
  <c r="BG540"/>
  <c r="BE540"/>
  <c r="T540"/>
  <c r="R540"/>
  <c r="P540"/>
  <c r="BI538"/>
  <c r="BH538"/>
  <c r="BG538"/>
  <c r="BE538"/>
  <c r="T538"/>
  <c r="R538"/>
  <c r="P538"/>
  <c r="BI536"/>
  <c r="BH536"/>
  <c r="BG536"/>
  <c r="BE536"/>
  <c r="T536"/>
  <c r="R536"/>
  <c r="P536"/>
  <c r="BI533"/>
  <c r="BH533"/>
  <c r="BG533"/>
  <c r="BE533"/>
  <c r="T533"/>
  <c r="R533"/>
  <c r="P533"/>
  <c r="BI527"/>
  <c r="BH527"/>
  <c r="BG527"/>
  <c r="BE527"/>
  <c r="T527"/>
  <c r="R527"/>
  <c r="P527"/>
  <c r="BI525"/>
  <c r="BH525"/>
  <c r="BG525"/>
  <c r="BE525"/>
  <c r="T525"/>
  <c r="R525"/>
  <c r="P525"/>
  <c r="BI522"/>
  <c r="BH522"/>
  <c r="BG522"/>
  <c r="BE522"/>
  <c r="T522"/>
  <c r="R522"/>
  <c r="P522"/>
  <c r="BI519"/>
  <c r="BH519"/>
  <c r="BG519"/>
  <c r="BE519"/>
  <c r="T519"/>
  <c r="R519"/>
  <c r="P519"/>
  <c r="BI516"/>
  <c r="BH516"/>
  <c r="BG516"/>
  <c r="BE516"/>
  <c r="T516"/>
  <c r="R516"/>
  <c r="P516"/>
  <c r="BI511"/>
  <c r="BH511"/>
  <c r="BG511"/>
  <c r="BE511"/>
  <c r="T511"/>
  <c r="R511"/>
  <c r="P511"/>
  <c r="BI507"/>
  <c r="BH507"/>
  <c r="BG507"/>
  <c r="BE507"/>
  <c r="T507"/>
  <c r="R507"/>
  <c r="P507"/>
  <c r="BI505"/>
  <c r="BH505"/>
  <c r="BG505"/>
  <c r="BE505"/>
  <c r="T505"/>
  <c r="R505"/>
  <c r="P505"/>
  <c r="BI499"/>
  <c r="BH499"/>
  <c r="BG499"/>
  <c r="BE499"/>
  <c r="T499"/>
  <c r="R499"/>
  <c r="P499"/>
  <c r="BI497"/>
  <c r="BH497"/>
  <c r="BG497"/>
  <c r="BE497"/>
  <c r="T497"/>
  <c r="R497"/>
  <c r="P497"/>
  <c r="BI494"/>
  <c r="BH494"/>
  <c r="BG494"/>
  <c r="BE494"/>
  <c r="T494"/>
  <c r="R494"/>
  <c r="P494"/>
  <c r="BI488"/>
  <c r="BH488"/>
  <c r="BG488"/>
  <c r="BE488"/>
  <c r="T488"/>
  <c r="R488"/>
  <c r="P488"/>
  <c r="BI482"/>
  <c r="BH482"/>
  <c r="BG482"/>
  <c r="BE482"/>
  <c r="T482"/>
  <c r="R482"/>
  <c r="P482"/>
  <c r="BI481"/>
  <c r="BH481"/>
  <c r="BG481"/>
  <c r="BE481"/>
  <c r="T481"/>
  <c r="R481"/>
  <c r="P481"/>
  <c r="BI478"/>
  <c r="BH478"/>
  <c r="BG478"/>
  <c r="BE478"/>
  <c r="T478"/>
  <c r="R478"/>
  <c r="P478"/>
  <c r="BI473"/>
  <c r="BH473"/>
  <c r="BG473"/>
  <c r="BE473"/>
  <c r="T473"/>
  <c r="R473"/>
  <c r="P473"/>
  <c r="BI469"/>
  <c r="BH469"/>
  <c r="BG469"/>
  <c r="BE469"/>
  <c r="T469"/>
  <c r="R469"/>
  <c r="P469"/>
  <c r="BI467"/>
  <c r="BH467"/>
  <c r="BG467"/>
  <c r="BE467"/>
  <c r="T467"/>
  <c r="R467"/>
  <c r="P467"/>
  <c r="BI463"/>
  <c r="BH463"/>
  <c r="BG463"/>
  <c r="BE463"/>
  <c r="T463"/>
  <c r="R463"/>
  <c r="P463"/>
  <c r="BI461"/>
  <c r="BH461"/>
  <c r="BG461"/>
  <c r="BE461"/>
  <c r="T461"/>
  <c r="R461"/>
  <c r="P461"/>
  <c r="BI457"/>
  <c r="BH457"/>
  <c r="BG457"/>
  <c r="BE457"/>
  <c r="T457"/>
  <c r="R457"/>
  <c r="P457"/>
  <c r="BI454"/>
  <c r="BH454"/>
  <c r="BG454"/>
  <c r="BE454"/>
  <c r="T454"/>
  <c r="R454"/>
  <c r="P454"/>
  <c r="BI451"/>
  <c r="BH451"/>
  <c r="BG451"/>
  <c r="BE451"/>
  <c r="T451"/>
  <c r="R451"/>
  <c r="P451"/>
  <c r="BI449"/>
  <c r="BH449"/>
  <c r="BG449"/>
  <c r="BE449"/>
  <c r="T449"/>
  <c r="R449"/>
  <c r="P449"/>
  <c r="BI445"/>
  <c r="BH445"/>
  <c r="BG445"/>
  <c r="BE445"/>
  <c r="T445"/>
  <c r="R445"/>
  <c r="P445"/>
  <c r="BI442"/>
  <c r="BH442"/>
  <c r="BG442"/>
  <c r="BE442"/>
  <c r="T442"/>
  <c r="R442"/>
  <c r="P442"/>
  <c r="BI436"/>
  <c r="BH436"/>
  <c r="BG436"/>
  <c r="BE436"/>
  <c r="T436"/>
  <c r="R436"/>
  <c r="P436"/>
  <c r="BI433"/>
  <c r="BH433"/>
  <c r="BG433"/>
  <c r="BE433"/>
  <c r="T433"/>
  <c r="R433"/>
  <c r="P433"/>
  <c r="BI430"/>
  <c r="BH430"/>
  <c r="BG430"/>
  <c r="BE430"/>
  <c r="T430"/>
  <c r="R430"/>
  <c r="P430"/>
  <c r="BI427"/>
  <c r="BH427"/>
  <c r="BG427"/>
  <c r="BE427"/>
  <c r="T427"/>
  <c r="R427"/>
  <c r="P427"/>
  <c r="BI423"/>
  <c r="BH423"/>
  <c r="BG423"/>
  <c r="BE423"/>
  <c r="T423"/>
  <c r="R423"/>
  <c r="P423"/>
  <c r="BI417"/>
  <c r="BH417"/>
  <c r="BG417"/>
  <c r="BE417"/>
  <c r="T417"/>
  <c r="R417"/>
  <c r="P417"/>
  <c r="BI415"/>
  <c r="BH415"/>
  <c r="BG415"/>
  <c r="BE415"/>
  <c r="T415"/>
  <c r="R415"/>
  <c r="P415"/>
  <c r="BI412"/>
  <c r="BH412"/>
  <c r="BG412"/>
  <c r="BE412"/>
  <c r="T412"/>
  <c r="R412"/>
  <c r="P412"/>
  <c r="BI409"/>
  <c r="BH409"/>
  <c r="BG409"/>
  <c r="BE409"/>
  <c r="T409"/>
  <c r="R409"/>
  <c r="P409"/>
  <c r="BI406"/>
  <c r="BH406"/>
  <c r="BG406"/>
  <c r="BE406"/>
  <c r="T406"/>
  <c r="R406"/>
  <c r="P406"/>
  <c r="BI401"/>
  <c r="BH401"/>
  <c r="BG401"/>
  <c r="BE401"/>
  <c r="T401"/>
  <c r="R401"/>
  <c r="P401"/>
  <c r="BI397"/>
  <c r="BH397"/>
  <c r="BG397"/>
  <c r="BE397"/>
  <c r="T397"/>
  <c r="R397"/>
  <c r="P397"/>
  <c r="BI395"/>
  <c r="BH395"/>
  <c r="BG395"/>
  <c r="BE395"/>
  <c r="T395"/>
  <c r="R395"/>
  <c r="P395"/>
  <c r="BI391"/>
  <c r="BH391"/>
  <c r="BG391"/>
  <c r="BE391"/>
  <c r="T391"/>
  <c r="R391"/>
  <c r="P391"/>
  <c r="BI388"/>
  <c r="BH388"/>
  <c r="BG388"/>
  <c r="BE388"/>
  <c r="T388"/>
  <c r="R388"/>
  <c r="P388"/>
  <c r="BI384"/>
  <c r="BH384"/>
  <c r="BG384"/>
  <c r="BE384"/>
  <c r="T384"/>
  <c r="T383"/>
  <c r="R384"/>
  <c r="R383"/>
  <c r="P384"/>
  <c r="P383"/>
  <c r="BI382"/>
  <c r="BH382"/>
  <c r="BG382"/>
  <c r="BE382"/>
  <c r="T382"/>
  <c r="R382"/>
  <c r="P382"/>
  <c r="BI379"/>
  <c r="BH379"/>
  <c r="BG379"/>
  <c r="BE379"/>
  <c r="T379"/>
  <c r="R379"/>
  <c r="P379"/>
  <c r="BI376"/>
  <c r="BH376"/>
  <c r="BG376"/>
  <c r="BE376"/>
  <c r="T376"/>
  <c r="R376"/>
  <c r="P376"/>
  <c r="BI373"/>
  <c r="BH373"/>
  <c r="BG373"/>
  <c r="BE373"/>
  <c r="T373"/>
  <c r="R373"/>
  <c r="P373"/>
  <c r="BI369"/>
  <c r="BH369"/>
  <c r="BG369"/>
  <c r="BE369"/>
  <c r="T369"/>
  <c r="R369"/>
  <c r="P369"/>
  <c r="BI366"/>
  <c r="BH366"/>
  <c r="BG366"/>
  <c r="BE366"/>
  <c r="T366"/>
  <c r="R366"/>
  <c r="P366"/>
  <c r="BI363"/>
  <c r="BH363"/>
  <c r="BG363"/>
  <c r="BE363"/>
  <c r="T363"/>
  <c r="R363"/>
  <c r="P363"/>
  <c r="BI360"/>
  <c r="BH360"/>
  <c r="BG360"/>
  <c r="BE360"/>
  <c r="T360"/>
  <c r="R360"/>
  <c r="P360"/>
  <c r="BI356"/>
  <c r="BH356"/>
  <c r="BG356"/>
  <c r="BE356"/>
  <c r="T356"/>
  <c r="R356"/>
  <c r="P356"/>
  <c r="BI352"/>
  <c r="BH352"/>
  <c r="BG352"/>
  <c r="BE352"/>
  <c r="T352"/>
  <c r="R352"/>
  <c r="P352"/>
  <c r="BI345"/>
  <c r="BH345"/>
  <c r="BG345"/>
  <c r="BE345"/>
  <c r="T345"/>
  <c r="R345"/>
  <c r="P345"/>
  <c r="BI340"/>
  <c r="BH340"/>
  <c r="BG340"/>
  <c r="BE340"/>
  <c r="T340"/>
  <c r="R340"/>
  <c r="P340"/>
  <c r="BI338"/>
  <c r="BH338"/>
  <c r="BG338"/>
  <c r="BE338"/>
  <c r="T338"/>
  <c r="R338"/>
  <c r="P338"/>
  <c r="BI335"/>
  <c r="BH335"/>
  <c r="BG335"/>
  <c r="BE335"/>
  <c r="T335"/>
  <c r="R335"/>
  <c r="P335"/>
  <c r="BI334"/>
  <c r="BH334"/>
  <c r="BG334"/>
  <c r="BE334"/>
  <c r="T334"/>
  <c r="R334"/>
  <c r="P334"/>
  <c r="BI332"/>
  <c r="BH332"/>
  <c r="BG332"/>
  <c r="BE332"/>
  <c r="T332"/>
  <c r="R332"/>
  <c r="P332"/>
  <c r="BI328"/>
  <c r="BH328"/>
  <c r="BG328"/>
  <c r="BE328"/>
  <c r="T328"/>
  <c r="R328"/>
  <c r="P328"/>
  <c r="BI327"/>
  <c r="BH327"/>
  <c r="BG327"/>
  <c r="BE327"/>
  <c r="T327"/>
  <c r="R327"/>
  <c r="P327"/>
  <c r="BI325"/>
  <c r="BH325"/>
  <c r="BG325"/>
  <c r="BE325"/>
  <c r="T325"/>
  <c r="R325"/>
  <c r="P325"/>
  <c r="BI322"/>
  <c r="BH322"/>
  <c r="BG322"/>
  <c r="BE322"/>
  <c r="T322"/>
  <c r="R322"/>
  <c r="P322"/>
  <c r="BI319"/>
  <c r="BH319"/>
  <c r="BG319"/>
  <c r="BE319"/>
  <c r="T319"/>
  <c r="R319"/>
  <c r="P319"/>
  <c r="BI317"/>
  <c r="BH317"/>
  <c r="BG317"/>
  <c r="BE317"/>
  <c r="T317"/>
  <c r="R317"/>
  <c r="P317"/>
  <c r="BI310"/>
  <c r="BH310"/>
  <c r="BG310"/>
  <c r="BE310"/>
  <c r="T310"/>
  <c r="R310"/>
  <c r="P310"/>
  <c r="BI304"/>
  <c r="BH304"/>
  <c r="BG304"/>
  <c r="BE304"/>
  <c r="T304"/>
  <c r="R304"/>
  <c r="P304"/>
  <c r="BI302"/>
  <c r="BH302"/>
  <c r="BG302"/>
  <c r="BE302"/>
  <c r="T302"/>
  <c r="R302"/>
  <c r="P302"/>
  <c r="BI299"/>
  <c r="BH299"/>
  <c r="BG299"/>
  <c r="BE299"/>
  <c r="T299"/>
  <c r="R299"/>
  <c r="P299"/>
  <c r="BI295"/>
  <c r="BH295"/>
  <c r="BG295"/>
  <c r="BE295"/>
  <c r="T295"/>
  <c r="R295"/>
  <c r="P295"/>
  <c r="BI290"/>
  <c r="BH290"/>
  <c r="BG290"/>
  <c r="BE290"/>
  <c r="T290"/>
  <c r="R290"/>
  <c r="P290"/>
  <c r="BI286"/>
  <c r="BH286"/>
  <c r="BG286"/>
  <c r="BE286"/>
  <c r="T286"/>
  <c r="R286"/>
  <c r="P286"/>
  <c r="BI284"/>
  <c r="BH284"/>
  <c r="BG284"/>
  <c r="BE284"/>
  <c r="T284"/>
  <c r="R284"/>
  <c r="P284"/>
  <c r="BI281"/>
  <c r="BH281"/>
  <c r="BG281"/>
  <c r="BE281"/>
  <c r="T281"/>
  <c r="R281"/>
  <c r="P281"/>
  <c r="BI276"/>
  <c r="BH276"/>
  <c r="BG276"/>
  <c r="BE276"/>
  <c r="T276"/>
  <c r="R276"/>
  <c r="P276"/>
  <c r="BI274"/>
  <c r="BH274"/>
  <c r="BG274"/>
  <c r="BE274"/>
  <c r="T274"/>
  <c r="R274"/>
  <c r="P274"/>
  <c r="BI270"/>
  <c r="BH270"/>
  <c r="BG270"/>
  <c r="BE270"/>
  <c r="T270"/>
  <c r="R270"/>
  <c r="P270"/>
  <c r="BI267"/>
  <c r="BH267"/>
  <c r="BG267"/>
  <c r="BE267"/>
  <c r="T267"/>
  <c r="R267"/>
  <c r="P267"/>
  <c r="BI262"/>
  <c r="BH262"/>
  <c r="BG262"/>
  <c r="BE262"/>
  <c r="T262"/>
  <c r="R262"/>
  <c r="P262"/>
  <c r="BI260"/>
  <c r="BH260"/>
  <c r="BG260"/>
  <c r="BE260"/>
  <c r="T260"/>
  <c r="R260"/>
  <c r="P260"/>
  <c r="BI258"/>
  <c r="BH258"/>
  <c r="BG258"/>
  <c r="BE258"/>
  <c r="T258"/>
  <c r="R258"/>
  <c r="P258"/>
  <c r="BI255"/>
  <c r="BH255"/>
  <c r="BG255"/>
  <c r="BE255"/>
  <c r="T255"/>
  <c r="R255"/>
  <c r="P255"/>
  <c r="BI253"/>
  <c r="BH253"/>
  <c r="BG253"/>
  <c r="BE253"/>
  <c r="T253"/>
  <c r="R253"/>
  <c r="P253"/>
  <c r="BI250"/>
  <c r="BH250"/>
  <c r="BG250"/>
  <c r="BE250"/>
  <c r="T250"/>
  <c r="R250"/>
  <c r="P250"/>
  <c r="BI246"/>
  <c r="BH246"/>
  <c r="BG246"/>
  <c r="BE246"/>
  <c r="T246"/>
  <c r="R246"/>
  <c r="P246"/>
  <c r="BI243"/>
  <c r="BH243"/>
  <c r="BG243"/>
  <c r="BE243"/>
  <c r="T243"/>
  <c r="R243"/>
  <c r="P243"/>
  <c r="BI240"/>
  <c r="BH240"/>
  <c r="BG240"/>
  <c r="BE240"/>
  <c r="T240"/>
  <c r="R240"/>
  <c r="P240"/>
  <c r="BI236"/>
  <c r="BH236"/>
  <c r="BG236"/>
  <c r="BE236"/>
  <c r="T236"/>
  <c r="R236"/>
  <c r="P236"/>
  <c r="BI233"/>
  <c r="BH233"/>
  <c r="BG233"/>
  <c r="BE233"/>
  <c r="T233"/>
  <c r="R233"/>
  <c r="P233"/>
  <c r="BI230"/>
  <c r="BH230"/>
  <c r="BG230"/>
  <c r="BE230"/>
  <c r="T230"/>
  <c r="R230"/>
  <c r="P230"/>
  <c r="BI226"/>
  <c r="BH226"/>
  <c r="BG226"/>
  <c r="BE226"/>
  <c r="T226"/>
  <c r="R226"/>
  <c r="P226"/>
  <c r="BI223"/>
  <c r="BH223"/>
  <c r="BG223"/>
  <c r="BE223"/>
  <c r="T223"/>
  <c r="R223"/>
  <c r="P223"/>
  <c r="BI220"/>
  <c r="BH220"/>
  <c r="BG220"/>
  <c r="BE220"/>
  <c r="T220"/>
  <c r="R220"/>
  <c r="P220"/>
  <c r="BI215"/>
  <c r="BH215"/>
  <c r="BG215"/>
  <c r="BE215"/>
  <c r="T215"/>
  <c r="R215"/>
  <c r="P215"/>
  <c r="BI207"/>
  <c r="BH207"/>
  <c r="BG207"/>
  <c r="BE207"/>
  <c r="T207"/>
  <c r="R207"/>
  <c r="P207"/>
  <c r="BI201"/>
  <c r="BH201"/>
  <c r="BG201"/>
  <c r="BE201"/>
  <c r="T201"/>
  <c r="R201"/>
  <c r="P201"/>
  <c r="BI198"/>
  <c r="BH198"/>
  <c r="BG198"/>
  <c r="BE198"/>
  <c r="T198"/>
  <c r="R198"/>
  <c r="P198"/>
  <c r="BI192"/>
  <c r="BH192"/>
  <c r="BG192"/>
  <c r="BE192"/>
  <c r="T192"/>
  <c r="R192"/>
  <c r="P192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76"/>
  <c r="BH176"/>
  <c r="BG176"/>
  <c r="BE176"/>
  <c r="T176"/>
  <c r="R176"/>
  <c r="P176"/>
  <c r="BI171"/>
  <c r="BH171"/>
  <c r="BG171"/>
  <c r="BE171"/>
  <c r="T171"/>
  <c r="R171"/>
  <c r="P171"/>
  <c r="BI166"/>
  <c r="BH166"/>
  <c r="BG166"/>
  <c r="BE166"/>
  <c r="T166"/>
  <c r="T165"/>
  <c r="R166"/>
  <c r="R165"/>
  <c r="P166"/>
  <c r="P165"/>
  <c r="BI161"/>
  <c r="BH161"/>
  <c r="BG161"/>
  <c r="BE161"/>
  <c r="T161"/>
  <c r="R161"/>
  <c r="P161"/>
  <c r="BI157"/>
  <c r="BH157"/>
  <c r="BG157"/>
  <c r="BE157"/>
  <c r="T157"/>
  <c r="R157"/>
  <c r="P157"/>
  <c r="BI150"/>
  <c r="BH150"/>
  <c r="BG150"/>
  <c r="BE150"/>
  <c r="T150"/>
  <c r="R150"/>
  <c r="P150"/>
  <c r="BI147"/>
  <c r="BH147"/>
  <c r="BG147"/>
  <c r="BE147"/>
  <c r="T147"/>
  <c r="R147"/>
  <c r="P147"/>
  <c r="BI145"/>
  <c r="BH145"/>
  <c r="BG145"/>
  <c r="BE145"/>
  <c r="T145"/>
  <c r="R145"/>
  <c r="P145"/>
  <c r="BI141"/>
  <c r="BH141"/>
  <c r="BG141"/>
  <c r="BE141"/>
  <c r="T141"/>
  <c r="R141"/>
  <c r="P141"/>
  <c r="BI138"/>
  <c r="BH138"/>
  <c r="BG138"/>
  <c r="BE138"/>
  <c r="T138"/>
  <c r="R138"/>
  <c r="P138"/>
  <c r="BI135"/>
  <c r="BH135"/>
  <c r="BG135"/>
  <c r="BE135"/>
  <c r="T135"/>
  <c r="R135"/>
  <c r="P135"/>
  <c r="BI131"/>
  <c r="BH131"/>
  <c r="BG131"/>
  <c r="BE131"/>
  <c r="T131"/>
  <c r="R131"/>
  <c r="P131"/>
  <c r="F121"/>
  <c r="E119"/>
  <c r="F52"/>
  <c r="E50"/>
  <c r="J24"/>
  <c r="E24"/>
  <c r="J124"/>
  <c r="J23"/>
  <c r="J21"/>
  <c r="E21"/>
  <c r="J123"/>
  <c r="J20"/>
  <c r="J18"/>
  <c r="E18"/>
  <c r="F55"/>
  <c r="J17"/>
  <c r="J15"/>
  <c r="E15"/>
  <c r="F54"/>
  <c r="J14"/>
  <c r="J12"/>
  <c r="J52"/>
  <c r="E7"/>
  <c r="E48"/>
  <c i="2" r="J37"/>
  <c r="J36"/>
  <c i="1" r="AY55"/>
  <c i="2" r="J35"/>
  <c i="1" r="AX55"/>
  <c i="2" r="BI255"/>
  <c r="BH255"/>
  <c r="BG255"/>
  <c r="BE255"/>
  <c r="T255"/>
  <c r="R255"/>
  <c r="P255"/>
  <c r="BI252"/>
  <c r="BH252"/>
  <c r="BG252"/>
  <c r="BE252"/>
  <c r="T252"/>
  <c r="R252"/>
  <c r="P252"/>
  <c r="BI249"/>
  <c r="BH249"/>
  <c r="BG249"/>
  <c r="BE249"/>
  <c r="T249"/>
  <c r="R249"/>
  <c r="P249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5"/>
  <c r="BH235"/>
  <c r="BG235"/>
  <c r="BE235"/>
  <c r="T235"/>
  <c r="R235"/>
  <c r="P235"/>
  <c r="BI232"/>
  <c r="BH232"/>
  <c r="BG232"/>
  <c r="BE232"/>
  <c r="T232"/>
  <c r="R232"/>
  <c r="P232"/>
  <c r="BI229"/>
  <c r="BH229"/>
  <c r="BG229"/>
  <c r="BE229"/>
  <c r="T229"/>
  <c r="R229"/>
  <c r="P229"/>
  <c r="BI222"/>
  <c r="BH222"/>
  <c r="BG222"/>
  <c r="BE222"/>
  <c r="T222"/>
  <c r="R222"/>
  <c r="P222"/>
  <c r="BI217"/>
  <c r="BH217"/>
  <c r="BG217"/>
  <c r="BE217"/>
  <c r="T217"/>
  <c r="R217"/>
  <c r="P217"/>
  <c r="BI201"/>
  <c r="BH201"/>
  <c r="BG201"/>
  <c r="BE201"/>
  <c r="T201"/>
  <c r="R201"/>
  <c r="P201"/>
  <c r="BI197"/>
  <c r="BH197"/>
  <c r="BG197"/>
  <c r="BE197"/>
  <c r="T197"/>
  <c r="R197"/>
  <c r="P197"/>
  <c r="BI192"/>
  <c r="BH192"/>
  <c r="BG192"/>
  <c r="BE192"/>
  <c r="T192"/>
  <c r="R192"/>
  <c r="P192"/>
  <c r="BI190"/>
  <c r="BH190"/>
  <c r="BG190"/>
  <c r="BE190"/>
  <c r="T190"/>
  <c r="R190"/>
  <c r="P190"/>
  <c r="BI185"/>
  <c r="BH185"/>
  <c r="BG185"/>
  <c r="BE185"/>
  <c r="T185"/>
  <c r="R185"/>
  <c r="P185"/>
  <c r="BI182"/>
  <c r="BH182"/>
  <c r="BG182"/>
  <c r="BE182"/>
  <c r="T182"/>
  <c r="R182"/>
  <c r="P182"/>
  <c r="BI177"/>
  <c r="BH177"/>
  <c r="BG177"/>
  <c r="BE177"/>
  <c r="T177"/>
  <c r="R177"/>
  <c r="P177"/>
  <c r="BI170"/>
  <c r="BH170"/>
  <c r="BG170"/>
  <c r="BE170"/>
  <c r="T170"/>
  <c r="R170"/>
  <c r="P170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9"/>
  <c r="BH159"/>
  <c r="BG159"/>
  <c r="BE159"/>
  <c r="T159"/>
  <c r="R159"/>
  <c r="P159"/>
  <c r="BI153"/>
  <c r="BH153"/>
  <c r="BG153"/>
  <c r="BE153"/>
  <c r="T153"/>
  <c r="R153"/>
  <c r="P153"/>
  <c r="BI150"/>
  <c r="BH150"/>
  <c r="BG150"/>
  <c r="BE150"/>
  <c r="T150"/>
  <c r="R150"/>
  <c r="P150"/>
  <c r="BI148"/>
  <c r="BH148"/>
  <c r="BG148"/>
  <c r="BE148"/>
  <c r="T148"/>
  <c r="R148"/>
  <c r="P148"/>
  <c r="BI140"/>
  <c r="BH140"/>
  <c r="BG140"/>
  <c r="BE140"/>
  <c r="T140"/>
  <c r="R140"/>
  <c r="P140"/>
  <c r="BI137"/>
  <c r="BH137"/>
  <c r="BG137"/>
  <c r="BE137"/>
  <c r="T137"/>
  <c r="R137"/>
  <c r="P137"/>
  <c r="BI134"/>
  <c r="BH134"/>
  <c r="BG134"/>
  <c r="BE134"/>
  <c r="T134"/>
  <c r="R134"/>
  <c r="P134"/>
  <c r="BI131"/>
  <c r="BH131"/>
  <c r="BG131"/>
  <c r="BE131"/>
  <c r="T131"/>
  <c r="R131"/>
  <c r="P131"/>
  <c r="BI128"/>
  <c r="BH128"/>
  <c r="BG128"/>
  <c r="BE128"/>
  <c r="T128"/>
  <c r="R128"/>
  <c r="P128"/>
  <c r="BI118"/>
  <c r="BH118"/>
  <c r="BG118"/>
  <c r="BE118"/>
  <c r="T118"/>
  <c r="R118"/>
  <c r="P118"/>
  <c r="BI111"/>
  <c r="BH111"/>
  <c r="BG111"/>
  <c r="BE111"/>
  <c r="T111"/>
  <c r="R111"/>
  <c r="P111"/>
  <c r="BI105"/>
  <c r="BH105"/>
  <c r="BG105"/>
  <c r="BE105"/>
  <c r="T105"/>
  <c r="R105"/>
  <c r="P105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3"/>
  <c r="BH93"/>
  <c r="BG93"/>
  <c r="BE93"/>
  <c r="T93"/>
  <c r="R93"/>
  <c r="P93"/>
  <c r="BI90"/>
  <c r="BH90"/>
  <c r="BG90"/>
  <c r="BE90"/>
  <c r="T90"/>
  <c r="R90"/>
  <c r="P90"/>
  <c r="J84"/>
  <c r="F81"/>
  <c r="E79"/>
  <c r="J55"/>
  <c r="F52"/>
  <c r="E50"/>
  <c r="J21"/>
  <c r="E21"/>
  <c r="J83"/>
  <c r="J20"/>
  <c r="J18"/>
  <c r="E18"/>
  <c r="F55"/>
  <c r="J17"/>
  <c r="J15"/>
  <c r="E15"/>
  <c r="F83"/>
  <c r="J14"/>
  <c r="J12"/>
  <c r="J81"/>
  <c r="E7"/>
  <c r="E48"/>
  <c i="1" r="L50"/>
  <c r="AM50"/>
  <c r="AM49"/>
  <c r="L49"/>
  <c r="AM47"/>
  <c r="L47"/>
  <c r="L45"/>
  <c r="L44"/>
  <c i="2" r="J163"/>
  <c i="3" r="BK825"/>
  <c r="BK147"/>
  <c r="BK299"/>
  <c r="BK696"/>
  <c r="BK890"/>
  <c r="J246"/>
  <c r="BK647"/>
  <c r="J844"/>
  <c r="BK760"/>
  <c r="BK536"/>
  <c r="BK482"/>
  <c r="J815"/>
  <c i="4" r="BK110"/>
  <c r="J105"/>
  <c i="5" r="J115"/>
  <c i="6" r="BK96"/>
  <c i="2" r="BK93"/>
  <c i="3" r="J556"/>
  <c r="J903"/>
  <c r="J469"/>
  <c r="J755"/>
  <c r="J808"/>
  <c r="J253"/>
  <c r="BK605"/>
  <c r="J609"/>
  <c r="BK851"/>
  <c r="BK869"/>
  <c i="4" r="J99"/>
  <c i="5" r="J127"/>
  <c r="BK89"/>
  <c i="7" r="J93"/>
  <c i="2" r="J118"/>
  <c i="3" r="J840"/>
  <c r="J304"/>
  <c r="BK653"/>
  <c r="J599"/>
  <c r="J507"/>
  <c r="BK304"/>
  <c r="BK131"/>
  <c r="J825"/>
  <c r="J181"/>
  <c r="BK609"/>
  <c r="J319"/>
  <c r="J243"/>
  <c r="J223"/>
  <c r="J791"/>
  <c i="5" r="J145"/>
  <c i="6" r="J88"/>
  <c i="2" r="BK217"/>
  <c r="BK105"/>
  <c r="BK192"/>
  <c i="3" r="BK815"/>
  <c r="J605"/>
  <c r="J141"/>
  <c r="J332"/>
  <c r="J427"/>
  <c r="J872"/>
  <c r="BK547"/>
  <c i="4" r="J95"/>
  <c r="J129"/>
  <c i="5" r="BK99"/>
  <c i="6" r="J125"/>
  <c i="2" r="J148"/>
  <c r="J93"/>
  <c i="3" r="BK171"/>
  <c r="BK786"/>
  <c r="BK310"/>
  <c r="J338"/>
  <c r="J547"/>
  <c r="J834"/>
  <c r="BK771"/>
  <c r="BK805"/>
  <c i="4" r="BK132"/>
  <c i="5" r="BK111"/>
  <c r="J143"/>
  <c i="2" r="J131"/>
  <c r="J232"/>
  <c i="3" r="BK712"/>
  <c r="BK880"/>
  <c r="J328"/>
  <c r="BK467"/>
  <c r="J655"/>
  <c r="BK522"/>
  <c r="BK935"/>
  <c r="BK648"/>
  <c r="BK842"/>
  <c r="J680"/>
  <c i="4" r="BK86"/>
  <c i="5" r="BK143"/>
  <c i="6" r="J116"/>
  <c r="BK105"/>
  <c i="7" r="BK104"/>
  <c i="3" r="BK360"/>
  <c r="J921"/>
  <c r="J648"/>
  <c r="BK262"/>
  <c r="BK811"/>
  <c r="J373"/>
  <c r="J828"/>
  <c r="J842"/>
  <c r="J778"/>
  <c r="BK366"/>
  <c r="J519"/>
  <c i="4" r="BK133"/>
  <c i="5" r="BK138"/>
  <c i="6" r="BK116"/>
  <c i="2" r="BK101"/>
  <c r="J98"/>
  <c i="3" r="BK561"/>
  <c r="BK616"/>
  <c r="J286"/>
  <c r="BK564"/>
  <c r="J728"/>
  <c r="J955"/>
  <c r="BK599"/>
  <c r="BK527"/>
  <c r="BK340"/>
  <c i="5" r="J136"/>
  <c r="BK113"/>
  <c i="7" r="J101"/>
  <c i="2" r="J222"/>
  <c r="J128"/>
  <c i="3" r="J409"/>
  <c r="J805"/>
  <c r="J270"/>
  <c r="J499"/>
  <c r="BK161"/>
  <c r="J960"/>
  <c r="J703"/>
  <c r="J220"/>
  <c r="J215"/>
  <c r="BK573"/>
  <c i="4" r="BK129"/>
  <c r="J124"/>
  <c i="5" r="J137"/>
  <c i="2" r="J249"/>
  <c r="BK150"/>
  <c i="3" r="J553"/>
  <c r="J905"/>
  <c r="BK481"/>
  <c r="BK721"/>
  <c r="J233"/>
  <c r="J299"/>
  <c r="BK705"/>
  <c r="BK274"/>
  <c r="BK220"/>
  <c i="4" r="BK126"/>
  <c i="5" r="BK140"/>
  <c r="J130"/>
  <c i="7" r="J97"/>
  <c i="2" r="J90"/>
  <c i="3" r="J939"/>
  <c r="J789"/>
  <c r="J445"/>
  <c r="BK831"/>
  <c r="BK240"/>
  <c r="BK638"/>
  <c r="BK246"/>
  <c r="J671"/>
  <c r="BK417"/>
  <c r="J880"/>
  <c r="BK671"/>
  <c r="J457"/>
  <c r="J262"/>
  <c i="5" r="BK124"/>
  <c i="6" r="J91"/>
  <c i="2" r="BK163"/>
  <c r="J197"/>
  <c i="3" r="J930"/>
  <c r="J796"/>
  <c r="BK183"/>
  <c r="J516"/>
  <c r="J653"/>
  <c r="J763"/>
  <c r="J267"/>
  <c r="BK748"/>
  <c r="J696"/>
  <c r="J771"/>
  <c i="4" r="BK108"/>
  <c r="BK103"/>
  <c i="5" r="J120"/>
  <c i="6" r="BK91"/>
  <c i="3" r="J907"/>
  <c r="BK369"/>
  <c r="J511"/>
  <c r="BK758"/>
  <c r="BK736"/>
  <c r="BK643"/>
  <c r="BK376"/>
  <c r="BK691"/>
  <c r="BK955"/>
  <c r="BK781"/>
  <c r="BK223"/>
  <c i="4" r="BK124"/>
  <c i="5" r="BK120"/>
  <c i="6" r="BK101"/>
  <c i="2" r="BK229"/>
  <c i="3" r="J538"/>
  <c r="J947"/>
  <c r="J716"/>
  <c r="J478"/>
  <c r="BK150"/>
  <c r="BK751"/>
  <c r="BK930"/>
  <c r="BK334"/>
  <c r="BK640"/>
  <c r="J417"/>
  <c i="4" r="BK127"/>
  <c r="J121"/>
  <c r="BK92"/>
  <c i="2" r="J229"/>
  <c r="J217"/>
  <c i="3" r="BK507"/>
  <c r="BK794"/>
  <c r="BK226"/>
  <c r="BK395"/>
  <c r="J679"/>
  <c r="J916"/>
  <c r="BK243"/>
  <c r="J327"/>
  <c r="J941"/>
  <c r="J567"/>
  <c r="J522"/>
  <c r="J382"/>
  <c r="J494"/>
  <c i="4" r="BK99"/>
  <c i="5" r="BK107"/>
  <c i="6" r="J105"/>
  <c i="2" r="BK222"/>
  <c r="BK140"/>
  <c i="3" r="BK905"/>
  <c r="BK356"/>
  <c r="BK614"/>
  <c r="BK817"/>
  <c r="BK302"/>
  <c r="J527"/>
  <c r="J831"/>
  <c r="BK916"/>
  <c r="BK138"/>
  <c r="BK192"/>
  <c i="4" r="BK135"/>
  <c i="5" r="BK126"/>
  <c r="BK94"/>
  <c i="6" r="BK99"/>
  <c i="2" r="J244"/>
  <c r="BK185"/>
  <c i="3" r="BK270"/>
  <c r="BK550"/>
  <c r="BK654"/>
  <c r="BK755"/>
  <c r="J784"/>
  <c r="BK327"/>
  <c r="BK253"/>
  <c r="J226"/>
  <c r="J883"/>
  <c i="5" r="J126"/>
  <c i="7" r="BK99"/>
  <c i="2" r="J185"/>
  <c r="BK159"/>
  <c r="BK98"/>
  <c i="3" r="BK703"/>
  <c r="BK680"/>
  <c r="J786"/>
  <c r="BK533"/>
  <c r="J751"/>
  <c r="J936"/>
  <c r="BK716"/>
  <c i="4" r="J118"/>
  <c r="J103"/>
  <c i="5" r="BK115"/>
  <c r="BK121"/>
  <c i="7" r="BK90"/>
  <c i="2" r="BK232"/>
  <c i="3" r="J913"/>
  <c r="J662"/>
  <c r="BK844"/>
  <c r="BK276"/>
  <c r="BK494"/>
  <c r="J878"/>
  <c r="J628"/>
  <c r="J192"/>
  <c r="J896"/>
  <c r="J276"/>
  <c i="4" r="J127"/>
  <c i="5" r="J138"/>
  <c r="BK101"/>
  <c i="2" r="J150"/>
  <c i="3" r="BK791"/>
  <c r="BK423"/>
  <c r="BK682"/>
  <c r="J794"/>
  <c r="BK322"/>
  <c r="BK295"/>
  <c r="BK776"/>
  <c r="J147"/>
  <c r="J820"/>
  <c i="4" r="BK121"/>
  <c r="J116"/>
  <c i="6" r="J113"/>
  <c i="7" r="J104"/>
  <c i="2" r="J177"/>
  <c i="3" r="J576"/>
  <c r="J255"/>
  <c r="BK837"/>
  <c r="BK540"/>
  <c r="BK215"/>
  <c r="J564"/>
  <c r="BK744"/>
  <c i="4" r="J136"/>
  <c r="BK88"/>
  <c r="BK112"/>
  <c i="5" r="J111"/>
  <c r="BK145"/>
  <c i="7" r="J95"/>
  <c i="2" r="BK128"/>
  <c r="BK165"/>
  <c i="3" r="BK657"/>
  <c r="BK923"/>
  <c r="BK940"/>
  <c r="BK628"/>
  <c r="J776"/>
  <c r="J150"/>
  <c r="J600"/>
  <c r="BK728"/>
  <c r="BK662"/>
  <c r="BK543"/>
  <c r="BK488"/>
  <c r="BK921"/>
  <c r="J207"/>
  <c i="4" r="J110"/>
  <c i="5" r="J109"/>
  <c i="6" r="BK125"/>
  <c i="2" r="BK240"/>
  <c r="BK249"/>
  <c i="3" r="BK685"/>
  <c r="J145"/>
  <c r="BK379"/>
  <c r="BK655"/>
  <c r="J664"/>
  <c r="J449"/>
  <c r="J379"/>
  <c r="J646"/>
  <c r="BK676"/>
  <c r="BK778"/>
  <c r="BK198"/>
  <c i="4" r="BK114"/>
  <c i="5" r="J99"/>
  <c i="6" r="J94"/>
  <c i="2" r="J161"/>
  <c i="3" r="BK774"/>
  <c r="BK944"/>
  <c r="BK803"/>
  <c r="BK451"/>
  <c r="J360"/>
  <c r="J481"/>
  <c r="BK328"/>
  <c r="J260"/>
  <c r="BK236"/>
  <c r="J198"/>
  <c i="4" r="J97"/>
  <c i="5" r="J102"/>
  <c r="BK118"/>
  <c i="2" r="J96"/>
  <c r="BK190"/>
  <c r="J255"/>
  <c i="3" r="BK936"/>
  <c r="BK840"/>
  <c r="J290"/>
  <c r="BK624"/>
  <c r="J230"/>
  <c r="J436"/>
  <c i="4" r="J88"/>
  <c r="BK95"/>
  <c i="5" r="BK109"/>
  <c i="6" r="J99"/>
  <c i="2" r="BK201"/>
  <c i="3" r="BK397"/>
  <c r="BK345"/>
  <c r="J866"/>
  <c r="J497"/>
  <c r="BK937"/>
  <c r="BK457"/>
  <c r="J415"/>
  <c r="J423"/>
  <c r="BK903"/>
  <c r="BK478"/>
  <c r="J391"/>
  <c i="4" r="J93"/>
  <c i="5" r="BK132"/>
  <c i="2" r="BK182"/>
  <c r="BK131"/>
  <c r="J182"/>
  <c r="BK137"/>
  <c i="3" r="J588"/>
  <c r="J933"/>
  <c r="J176"/>
  <c r="J536"/>
  <c r="BK406"/>
  <c r="BK201"/>
  <c r="J935"/>
  <c r="J859"/>
  <c r="BK784"/>
  <c r="BK325"/>
  <c r="BK733"/>
  <c r="BK469"/>
  <c i="4" r="BK93"/>
  <c i="5" r="BK91"/>
  <c r="BK144"/>
  <c r="J91"/>
  <c r="J89"/>
  <c r="J107"/>
  <c r="BK134"/>
  <c i="2" r="J170"/>
  <c i="3" r="BK525"/>
  <c r="J302"/>
  <c r="J851"/>
  <c r="J482"/>
  <c r="J923"/>
  <c r="BK939"/>
  <c r="J395"/>
  <c r="J657"/>
  <c r="BK853"/>
  <c r="BK409"/>
  <c r="BK255"/>
  <c i="5" r="J124"/>
  <c r="J140"/>
  <c r="J118"/>
  <c r="J101"/>
  <c i="2" r="BK177"/>
  <c r="BK96"/>
  <c i="3" r="J744"/>
  <c r="J873"/>
  <c r="J397"/>
  <c r="BK768"/>
  <c r="BK834"/>
  <c r="BK461"/>
  <c r="BK499"/>
  <c r="BK656"/>
  <c r="BK141"/>
  <c r="J583"/>
  <c r="J505"/>
  <c r="J736"/>
  <c i="4" r="J108"/>
  <c i="5" r="J129"/>
  <c i="6" r="BK88"/>
  <c i="2" r="BK197"/>
  <c r="BK90"/>
  <c i="3" r="BK763"/>
  <c r="J937"/>
  <c r="J942"/>
  <c r="BK207"/>
  <c r="BK556"/>
  <c r="BK650"/>
  <c r="J781"/>
  <c r="BK796"/>
  <c r="J691"/>
  <c i="4" r="J123"/>
  <c r="BK118"/>
  <c i="5" r="BK104"/>
  <c i="7" r="BK93"/>
  <c i="2" r="J159"/>
  <c i="3" r="J940"/>
  <c r="J376"/>
  <c r="J718"/>
  <c r="BK933"/>
  <c r="J525"/>
  <c r="BK553"/>
  <c r="J369"/>
  <c r="BK233"/>
  <c r="BK913"/>
  <c r="J406"/>
  <c r="BK866"/>
  <c r="BK185"/>
  <c r="J758"/>
  <c r="J649"/>
  <c r="J274"/>
  <c r="J131"/>
  <c i="4" r="J114"/>
  <c i="6" r="J96"/>
  <c i="2" r="BK148"/>
  <c r="BK235"/>
  <c i="3" r="J892"/>
  <c r="BK449"/>
  <c r="J281"/>
  <c r="J559"/>
  <c r="J705"/>
  <c r="J166"/>
  <c r="BK669"/>
  <c r="BK332"/>
  <c r="BK626"/>
  <c r="BK957"/>
  <c i="4" r="BK116"/>
  <c r="J132"/>
  <c i="5" r="J123"/>
  <c i="6" r="BK113"/>
  <c i="7" r="J87"/>
  <c i="2" r="J165"/>
  <c i="3" r="BK941"/>
  <c r="BK559"/>
  <c r="BK789"/>
  <c r="J813"/>
  <c r="BK176"/>
  <c r="J676"/>
  <c r="J614"/>
  <c r="BK286"/>
  <c r="BK960"/>
  <c r="BK384"/>
  <c r="J183"/>
  <c i="4" r="BK123"/>
  <c i="7" r="J99"/>
  <c i="2" r="BK244"/>
  <c r="BK161"/>
  <c r="J240"/>
  <c r="BK111"/>
  <c r="BK170"/>
  <c r="BK246"/>
  <c i="3" r="J573"/>
  <c r="BK230"/>
  <c r="BK412"/>
  <c r="BK679"/>
  <c r="J611"/>
  <c r="J171"/>
  <c r="BK433"/>
  <c r="J626"/>
  <c r="BK583"/>
  <c i="2" r="BK118"/>
  <c r="BK255"/>
  <c i="3" r="J624"/>
  <c r="J430"/>
  <c r="J953"/>
  <c r="J714"/>
  <c r="BK335"/>
  <c r="J356"/>
  <c r="J640"/>
  <c r="J733"/>
  <c r="BK145"/>
  <c r="J157"/>
  <c r="J335"/>
  <c i="5" r="BK129"/>
  <c i="6" r="BK109"/>
  <c i="2" r="J235"/>
  <c r="BK134"/>
  <c i="3" r="BK382"/>
  <c r="J685"/>
  <c r="BK813"/>
  <c r="J201"/>
  <c r="J647"/>
  <c r="J837"/>
  <c r="BK896"/>
  <c r="J258"/>
  <c r="BK538"/>
  <c r="BK511"/>
  <c r="BK391"/>
  <c r="BK135"/>
  <c i="4" r="BK136"/>
  <c i="5" r="BK136"/>
  <c i="7" r="BK95"/>
  <c i="2" r="BK153"/>
  <c i="3" r="BK820"/>
  <c r="J284"/>
  <c r="BK519"/>
  <c r="BK436"/>
  <c r="J853"/>
  <c r="BK352"/>
  <c r="BK258"/>
  <c r="BK415"/>
  <c r="BK649"/>
  <c r="BK281"/>
  <c i="4" r="J92"/>
  <c i="5" r="J94"/>
  <c i="6" r="BK103"/>
  <c i="2" r="BK252"/>
  <c r="J153"/>
  <c i="3" r="J659"/>
  <c r="BK290"/>
  <c r="J334"/>
  <c r="BK878"/>
  <c r="J616"/>
  <c r="J643"/>
  <c r="J944"/>
  <c r="J340"/>
  <c r="BK284"/>
  <c r="BK388"/>
  <c i="4" r="J90"/>
  <c r="J101"/>
  <c i="5" r="J144"/>
  <c r="BK130"/>
  <c i="6" r="BK94"/>
  <c i="3" r="J412"/>
  <c r="J918"/>
  <c r="J669"/>
  <c r="J317"/>
  <c r="J760"/>
  <c r="J185"/>
  <c r="J561"/>
  <c r="J803"/>
  <c r="BK454"/>
  <c r="J774"/>
  <c r="J550"/>
  <c r="J363"/>
  <c i="4" r="J126"/>
  <c i="5" r="BK102"/>
  <c i="2" r="J101"/>
  <c r="BK167"/>
  <c i="3" r="BK664"/>
  <c r="BK576"/>
  <c r="BK442"/>
  <c r="J698"/>
  <c r="J138"/>
  <c r="BK338"/>
  <c r="BK588"/>
  <c r="J957"/>
  <c r="J682"/>
  <c r="J650"/>
  <c r="BK463"/>
  <c i="4" r="BK105"/>
  <c r="J86"/>
  <c i="5" r="J134"/>
  <c i="6" r="J103"/>
  <c i="7" r="BK97"/>
  <c i="3" r="BK260"/>
  <c r="J467"/>
  <c r="J540"/>
  <c r="BK828"/>
  <c r="J473"/>
  <c r="J295"/>
  <c r="BK660"/>
  <c r="J401"/>
  <c i="4" r="J134"/>
  <c r="BK134"/>
  <c i="2" r="J111"/>
  <c r="J105"/>
  <c r="J167"/>
  <c i="3" r="J721"/>
  <c r="J660"/>
  <c r="J451"/>
  <c r="BK694"/>
  <c r="J352"/>
  <c r="J454"/>
  <c r="J694"/>
  <c r="J817"/>
  <c i="5" r="J113"/>
  <c i="7" r="J90"/>
  <c i="2" r="J190"/>
  <c i="3" r="BK942"/>
  <c r="BK319"/>
  <c r="J543"/>
  <c r="BK497"/>
  <c r="BK363"/>
  <c r="BK317"/>
  <c r="BK473"/>
  <c r="BK592"/>
  <c r="J533"/>
  <c r="BK430"/>
  <c r="J654"/>
  <c i="4" r="BK97"/>
  <c i="5" r="BK123"/>
  <c r="J104"/>
  <c i="2" r="J137"/>
  <c r="J192"/>
  <c i="3" r="J463"/>
  <c r="J712"/>
  <c r="J592"/>
  <c r="BK606"/>
  <c r="BK907"/>
  <c r="J135"/>
  <c r="J310"/>
  <c r="J606"/>
  <c r="BK445"/>
  <c i="4" r="BK90"/>
  <c i="5" r="BK127"/>
  <c i="6" r="J109"/>
  <c i="2" r="J140"/>
  <c r="J252"/>
  <c i="3" r="J433"/>
  <c r="BK808"/>
  <c r="BK166"/>
  <c r="BK250"/>
  <c r="J768"/>
  <c r="BK698"/>
  <c r="BK714"/>
  <c r="BK953"/>
  <c r="BK401"/>
  <c r="BK659"/>
  <c r="J325"/>
  <c r="J488"/>
  <c i="4" r="BK101"/>
  <c r="J133"/>
  <c i="5" r="J121"/>
  <c r="BK137"/>
  <c i="7" r="BK87"/>
  <c i="3" r="BK600"/>
  <c r="J322"/>
  <c r="BK872"/>
  <c r="BK505"/>
  <c r="J240"/>
  <c r="J461"/>
  <c r="BK918"/>
  <c r="J388"/>
  <c r="J811"/>
  <c r="BK373"/>
  <c r="BK859"/>
  <c r="J638"/>
  <c r="J345"/>
  <c i="5" r="J132"/>
  <c r="BK96"/>
  <c i="6" r="J101"/>
  <c i="2" r="J246"/>
  <c r="BK242"/>
  <c i="3" r="J890"/>
  <c r="J384"/>
  <c r="BK646"/>
  <c r="BK718"/>
  <c r="BK947"/>
  <c r="J366"/>
  <c r="BK892"/>
  <c r="BK427"/>
  <c r="BK611"/>
  <c i="4" r="J135"/>
  <c i="5" r="J96"/>
  <c i="6" r="J120"/>
  <c i="7" r="BK101"/>
  <c i="3" r="BK883"/>
  <c r="BK516"/>
  <c r="J748"/>
  <c r="J869"/>
  <c r="J236"/>
  <c r="BK567"/>
  <c r="BK873"/>
  <c r="BK267"/>
  <c r="J161"/>
  <c i="4" r="J106"/>
  <c r="BK106"/>
  <c i="2" r="J134"/>
  <c r="J242"/>
  <c r="J201"/>
  <c i="1" r="AS54"/>
  <c i="3" r="BK181"/>
  <c r="J250"/>
  <c r="J442"/>
  <c r="J656"/>
  <c r="BK157"/>
  <c i="4" r="J112"/>
  <c i="6" r="BK120"/>
  <c i="2" l="1" r="T89"/>
  <c r="P139"/>
  <c r="R200"/>
  <c r="P228"/>
  <c i="5" r="BK98"/>
  <c r="J98"/>
  <c r="J63"/>
  <c r="T106"/>
  <c i="2" r="P89"/>
  <c r="BK158"/>
  <c r="J158"/>
  <c r="J64"/>
  <c r="P200"/>
  <c r="R239"/>
  <c i="3" r="T130"/>
  <c r="T140"/>
  <c r="BK170"/>
  <c r="J170"/>
  <c r="J67"/>
  <c r="R222"/>
  <c r="T239"/>
  <c r="P280"/>
  <c r="T294"/>
  <c r="T309"/>
  <c r="R351"/>
  <c r="R390"/>
  <c r="R387"/>
  <c r="R414"/>
  <c r="BK477"/>
  <c r="J477"/>
  <c r="J87"/>
  <c r="R518"/>
  <c r="BK546"/>
  <c r="J546"/>
  <c r="J91"/>
  <c r="T546"/>
  <c r="T642"/>
  <c r="BK720"/>
  <c r="J720"/>
  <c r="J100"/>
  <c r="R747"/>
  <c r="BK807"/>
  <c r="J807"/>
  <c r="J103"/>
  <c r="T836"/>
  <c r="T882"/>
  <c r="BK932"/>
  <c r="J932"/>
  <c r="J107"/>
  <c i="4" r="R120"/>
  <c i="5" r="P88"/>
  <c r="R93"/>
  <c r="BK106"/>
  <c r="J106"/>
  <c r="J64"/>
  <c r="P142"/>
  <c i="2" r="BK89"/>
  <c r="T104"/>
  <c r="T158"/>
  <c r="P239"/>
  <c i="3" r="BK149"/>
  <c r="J149"/>
  <c r="J64"/>
  <c r="R170"/>
  <c r="BK222"/>
  <c r="J222"/>
  <c r="J70"/>
  <c r="R239"/>
  <c r="BK280"/>
  <c r="J280"/>
  <c r="J73"/>
  <c r="BK294"/>
  <c r="J294"/>
  <c r="J74"/>
  <c r="P309"/>
  <c r="BK351"/>
  <c r="J351"/>
  <c r="J77"/>
  <c r="P390"/>
  <c r="P387"/>
  <c r="P408"/>
  <c r="T408"/>
  <c r="P456"/>
  <c r="R477"/>
  <c r="T532"/>
  <c r="P566"/>
  <c r="P563"/>
  <c r="R642"/>
  <c r="P720"/>
  <c r="T747"/>
  <c r="T780"/>
  <c r="P836"/>
  <c r="P882"/>
  <c r="T895"/>
  <c i="4" r="BK120"/>
  <c r="J120"/>
  <c r="J62"/>
  <c r="R131"/>
  <c i="5" r="T88"/>
  <c r="R98"/>
  <c r="P106"/>
  <c r="T142"/>
  <c i="4" r="BK85"/>
  <c r="BK84"/>
  <c r="T120"/>
  <c i="5" r="R117"/>
  <c i="6" r="P119"/>
  <c r="P112"/>
  <c r="P111"/>
  <c i="2" r="R104"/>
  <c r="P158"/>
  <c r="BK228"/>
  <c r="J228"/>
  <c r="J66"/>
  <c r="R228"/>
  <c i="3" r="BK140"/>
  <c r="J140"/>
  <c r="J63"/>
  <c r="R149"/>
  <c r="BK214"/>
  <c r="J214"/>
  <c r="J69"/>
  <c r="P222"/>
  <c r="BK249"/>
  <c r="J249"/>
  <c r="J72"/>
  <c r="R280"/>
  <c r="BK309"/>
  <c r="J309"/>
  <c r="J75"/>
  <c r="P351"/>
  <c r="T390"/>
  <c r="T387"/>
  <c r="R408"/>
  <c r="R405"/>
  <c r="BK456"/>
  <c r="J456"/>
  <c r="J86"/>
  <c r="T477"/>
  <c r="BK532"/>
  <c r="J532"/>
  <c r="J90"/>
  <c r="R546"/>
  <c r="T661"/>
  <c r="R720"/>
  <c r="R684"/>
  <c r="BK780"/>
  <c r="J780"/>
  <c r="J102"/>
  <c r="T807"/>
  <c r="P895"/>
  <c r="T932"/>
  <c i="4" r="R85"/>
  <c r="R84"/>
  <c r="R83"/>
  <c r="BK131"/>
  <c r="J131"/>
  <c r="J63"/>
  <c i="5" r="P93"/>
  <c r="T98"/>
  <c r="R106"/>
  <c r="BK142"/>
  <c r="J142"/>
  <c r="J66"/>
  <c i="6" r="R100"/>
  <c r="R87"/>
  <c r="R86"/>
  <c r="T119"/>
  <c r="T112"/>
  <c r="T111"/>
  <c i="2" r="P104"/>
  <c r="T139"/>
  <c r="T200"/>
  <c r="T228"/>
  <c i="3" r="BK130"/>
  <c r="J130"/>
  <c r="J62"/>
  <c r="P149"/>
  <c r="T170"/>
  <c r="T169"/>
  <c r="T214"/>
  <c r="T213"/>
  <c r="P239"/>
  <c r="P249"/>
  <c r="P294"/>
  <c r="P324"/>
  <c r="R324"/>
  <c r="BK408"/>
  <c r="J408"/>
  <c r="J83"/>
  <c r="T414"/>
  <c r="T456"/>
  <c r="T435"/>
  <c r="BK518"/>
  <c r="J518"/>
  <c r="J89"/>
  <c r="P532"/>
  <c r="R566"/>
  <c r="R563"/>
  <c r="P642"/>
  <c r="P591"/>
  <c r="P661"/>
  <c r="P747"/>
  <c r="P807"/>
  <c r="R836"/>
  <c r="R882"/>
  <c r="R932"/>
  <c i="4" r="T85"/>
  <c r="T84"/>
  <c r="P131"/>
  <c i="5" r="BK93"/>
  <c r="J93"/>
  <c r="J62"/>
  <c r="BK117"/>
  <c r="J117"/>
  <c r="J65"/>
  <c r="R142"/>
  <c i="6" r="BK100"/>
  <c r="J100"/>
  <c r="J62"/>
  <c r="BK119"/>
  <c r="J119"/>
  <c r="J65"/>
  <c i="2" r="R89"/>
  <c r="BK139"/>
  <c r="J139"/>
  <c r="J63"/>
  <c r="R158"/>
  <c r="T239"/>
  <c i="3" r="R130"/>
  <c r="R140"/>
  <c r="P170"/>
  <c r="R214"/>
  <c r="R213"/>
  <c r="BK239"/>
  <c r="J239"/>
  <c r="J71"/>
  <c r="R249"/>
  <c r="T280"/>
  <c r="BK324"/>
  <c r="J324"/>
  <c r="J76"/>
  <c r="T324"/>
  <c r="BK390"/>
  <c r="BK387"/>
  <c r="BK414"/>
  <c r="J414"/>
  <c r="J84"/>
  <c r="R456"/>
  <c r="R435"/>
  <c r="T518"/>
  <c r="T510"/>
  <c r="P546"/>
  <c r="T566"/>
  <c r="T563"/>
  <c r="BK642"/>
  <c r="J642"/>
  <c r="J97"/>
  <c r="R661"/>
  <c r="T720"/>
  <c r="T684"/>
  <c r="R780"/>
  <c r="BK836"/>
  <c r="J836"/>
  <c r="J104"/>
  <c r="BK882"/>
  <c r="J882"/>
  <c r="J105"/>
  <c r="R895"/>
  <c i="5" r="BK88"/>
  <c r="J88"/>
  <c r="J61"/>
  <c r="T93"/>
  <c r="P117"/>
  <c i="6" r="T100"/>
  <c r="T87"/>
  <c r="T86"/>
  <c r="T85"/>
  <c i="7" r="R89"/>
  <c i="2" r="BK104"/>
  <c r="J104"/>
  <c r="J62"/>
  <c r="R139"/>
  <c r="BK200"/>
  <c r="J200"/>
  <c r="J65"/>
  <c r="BK239"/>
  <c r="J239"/>
  <c r="J67"/>
  <c i="3" r="P130"/>
  <c r="P140"/>
  <c r="T149"/>
  <c r="P214"/>
  <c r="P213"/>
  <c r="T222"/>
  <c r="T249"/>
  <c r="R294"/>
  <c r="R309"/>
  <c r="T351"/>
  <c r="P414"/>
  <c r="P477"/>
  <c r="P518"/>
  <c r="P510"/>
  <c r="R532"/>
  <c r="BK566"/>
  <c r="J566"/>
  <c r="J93"/>
  <c r="BK661"/>
  <c r="J661"/>
  <c r="J98"/>
  <c r="BK747"/>
  <c r="J747"/>
  <c r="J101"/>
  <c r="P780"/>
  <c r="R807"/>
  <c r="BK895"/>
  <c r="J895"/>
  <c r="J106"/>
  <c r="P932"/>
  <c i="4" r="P85"/>
  <c r="P84"/>
  <c r="P83"/>
  <c i="1" r="AU57"/>
  <c i="4" r="P120"/>
  <c r="T131"/>
  <c i="5" r="R88"/>
  <c r="R87"/>
  <c r="R86"/>
  <c r="P98"/>
  <c r="T117"/>
  <c i="6" r="P100"/>
  <c r="P87"/>
  <c r="P86"/>
  <c r="P85"/>
  <c i="1" r="AU59"/>
  <c i="6" r="R119"/>
  <c r="R112"/>
  <c r="R111"/>
  <c i="7" r="BK89"/>
  <c r="J89"/>
  <c r="J62"/>
  <c r="P89"/>
  <c r="T89"/>
  <c r="BK98"/>
  <c r="J98"/>
  <c r="J63"/>
  <c r="P98"/>
  <c r="R98"/>
  <c r="T98"/>
  <c i="3" r="BK582"/>
  <c r="J582"/>
  <c r="J94"/>
  <c r="BK510"/>
  <c r="J510"/>
  <c r="J88"/>
  <c r="BK165"/>
  <c r="J165"/>
  <c r="J65"/>
  <c i="6" r="BK87"/>
  <c r="J87"/>
  <c r="J61"/>
  <c i="3" r="BK383"/>
  <c r="J383"/>
  <c r="J78"/>
  <c r="BK587"/>
  <c r="J587"/>
  <c r="J95"/>
  <c r="BK405"/>
  <c r="J405"/>
  <c r="J82"/>
  <c r="BK435"/>
  <c r="J435"/>
  <c r="J85"/>
  <c i="7" r="BK86"/>
  <c r="J86"/>
  <c r="J61"/>
  <c i="3" r="BK591"/>
  <c r="J591"/>
  <c r="J96"/>
  <c r="BK684"/>
  <c r="J684"/>
  <c r="J99"/>
  <c i="6" r="BK112"/>
  <c r="J112"/>
  <c r="J64"/>
  <c i="7" r="BK103"/>
  <c r="J103"/>
  <c r="J64"/>
  <c i="6" r="BK86"/>
  <c r="J86"/>
  <c r="J60"/>
  <c i="7" r="E48"/>
  <c r="J55"/>
  <c r="F81"/>
  <c r="BF87"/>
  <c r="BF90"/>
  <c r="BF97"/>
  <c r="J54"/>
  <c r="J78"/>
  <c r="BF99"/>
  <c i="6" r="BK111"/>
  <c r="J111"/>
  <c r="J63"/>
  <c i="7" r="F80"/>
  <c r="BF95"/>
  <c r="BF101"/>
  <c r="BF104"/>
  <c r="BF93"/>
  <c i="6" r="E48"/>
  <c r="BF116"/>
  <c i="5" r="BK87"/>
  <c r="J87"/>
  <c r="J60"/>
  <c i="6" r="F82"/>
  <c r="BF109"/>
  <c r="BF113"/>
  <c r="BF96"/>
  <c r="BF105"/>
  <c r="J52"/>
  <c r="BF91"/>
  <c r="BF103"/>
  <c r="BF120"/>
  <c r="BF88"/>
  <c r="BF125"/>
  <c r="BF99"/>
  <c r="BF101"/>
  <c r="BF94"/>
  <c i="5" r="F55"/>
  <c r="BF144"/>
  <c i="4" r="J85"/>
  <c r="J61"/>
  <c i="5" r="BF101"/>
  <c r="BF107"/>
  <c r="BF115"/>
  <c i="4" r="J84"/>
  <c r="J60"/>
  <c i="5" r="E48"/>
  <c r="BF89"/>
  <c r="BF111"/>
  <c r="BF126"/>
  <c r="BF136"/>
  <c r="BF109"/>
  <c r="BF113"/>
  <c r="BF132"/>
  <c r="BF102"/>
  <c r="BF118"/>
  <c r="BF120"/>
  <c r="BF123"/>
  <c r="J52"/>
  <c r="BF121"/>
  <c r="BF129"/>
  <c r="BF134"/>
  <c r="BF138"/>
  <c r="BF140"/>
  <c r="BF143"/>
  <c r="BF145"/>
  <c r="BF91"/>
  <c r="BF99"/>
  <c r="BF124"/>
  <c r="BF94"/>
  <c r="BF96"/>
  <c r="BF104"/>
  <c r="BF127"/>
  <c r="BF130"/>
  <c r="BF137"/>
  <c i="3" r="BK213"/>
  <c r="J213"/>
  <c r="J68"/>
  <c r="J387"/>
  <c r="J80"/>
  <c i="4" r="BF99"/>
  <c r="BF105"/>
  <c r="BF106"/>
  <c r="BF127"/>
  <c r="BF97"/>
  <c r="BF123"/>
  <c r="J52"/>
  <c r="E73"/>
  <c r="BF92"/>
  <c r="BF101"/>
  <c r="BF126"/>
  <c r="BF132"/>
  <c r="BF86"/>
  <c r="BF88"/>
  <c r="BF90"/>
  <c r="BF93"/>
  <c r="BF95"/>
  <c r="BF110"/>
  <c r="BF134"/>
  <c r="F55"/>
  <c r="BF103"/>
  <c r="BF118"/>
  <c r="BF121"/>
  <c r="BF135"/>
  <c r="BF108"/>
  <c r="BF112"/>
  <c r="BF114"/>
  <c r="BF129"/>
  <c r="BF136"/>
  <c i="3" r="BK169"/>
  <c r="J169"/>
  <c r="J66"/>
  <c r="J390"/>
  <c r="J81"/>
  <c i="4" r="BF116"/>
  <c r="BF124"/>
  <c i="3" r="BK563"/>
  <c r="J563"/>
  <c r="J92"/>
  <c i="4" r="BF133"/>
  <c i="3" r="E117"/>
  <c r="BF161"/>
  <c r="BF215"/>
  <c r="BF233"/>
  <c r="BF236"/>
  <c r="BF240"/>
  <c r="BF290"/>
  <c r="BF304"/>
  <c r="BF317"/>
  <c r="BF328"/>
  <c r="BF345"/>
  <c r="BF352"/>
  <c r="BF376"/>
  <c r="BF379"/>
  <c r="BF382"/>
  <c r="BF412"/>
  <c r="BF511"/>
  <c r="BF525"/>
  <c r="BF533"/>
  <c r="BF556"/>
  <c r="BF559"/>
  <c r="BF564"/>
  <c r="BF592"/>
  <c r="BF614"/>
  <c r="BF626"/>
  <c r="BF628"/>
  <c r="BF694"/>
  <c r="BF703"/>
  <c r="BF718"/>
  <c r="BF721"/>
  <c r="BF825"/>
  <c r="BF831"/>
  <c r="BF873"/>
  <c r="BF905"/>
  <c r="J55"/>
  <c r="BF138"/>
  <c r="BF166"/>
  <c r="BF171"/>
  <c r="BF267"/>
  <c r="BF299"/>
  <c r="BF302"/>
  <c r="BF310"/>
  <c r="BF334"/>
  <c r="BF335"/>
  <c r="BF360"/>
  <c r="BF395"/>
  <c r="BF401"/>
  <c r="BF436"/>
  <c r="BF457"/>
  <c r="BF469"/>
  <c r="BF573"/>
  <c r="BF600"/>
  <c r="BF647"/>
  <c r="BF653"/>
  <c r="BF664"/>
  <c r="BF679"/>
  <c r="BF685"/>
  <c r="BF714"/>
  <c r="BF751"/>
  <c r="BF808"/>
  <c r="BF817"/>
  <c r="BF837"/>
  <c r="BF880"/>
  <c r="BF953"/>
  <c r="J54"/>
  <c r="BF198"/>
  <c r="BF276"/>
  <c r="BF322"/>
  <c r="BF356"/>
  <c r="BF461"/>
  <c r="BF467"/>
  <c r="BF497"/>
  <c r="BF507"/>
  <c r="BF522"/>
  <c r="BF527"/>
  <c r="BF538"/>
  <c r="BF540"/>
  <c r="BF543"/>
  <c r="BF553"/>
  <c r="BF561"/>
  <c r="BF567"/>
  <c r="BF588"/>
  <c r="BF654"/>
  <c r="BF669"/>
  <c r="BF696"/>
  <c r="BF760"/>
  <c r="BF763"/>
  <c r="BF784"/>
  <c r="BF786"/>
  <c r="BF794"/>
  <c r="BF828"/>
  <c r="BF869"/>
  <c r="BF942"/>
  <c r="BF944"/>
  <c r="BF947"/>
  <c i="2" r="J89"/>
  <c r="J61"/>
  <c i="3" r="J121"/>
  <c r="BF157"/>
  <c r="BF192"/>
  <c r="BF207"/>
  <c r="BF253"/>
  <c r="BF270"/>
  <c r="BF286"/>
  <c r="BF369"/>
  <c r="BF397"/>
  <c r="BF454"/>
  <c r="BF478"/>
  <c r="BF488"/>
  <c r="BF494"/>
  <c r="BF505"/>
  <c r="BF516"/>
  <c r="BF576"/>
  <c r="BF657"/>
  <c r="BF659"/>
  <c r="BF698"/>
  <c r="BF744"/>
  <c r="BF758"/>
  <c r="BF768"/>
  <c r="BF771"/>
  <c r="BF776"/>
  <c r="BF789"/>
  <c r="BF813"/>
  <c r="BF842"/>
  <c r="BF883"/>
  <c r="BF890"/>
  <c r="BF892"/>
  <c r="BF903"/>
  <c r="BF923"/>
  <c r="BF936"/>
  <c r="BF937"/>
  <c r="BF940"/>
  <c r="BF941"/>
  <c r="BF957"/>
  <c r="F123"/>
  <c r="BF135"/>
  <c r="BF255"/>
  <c r="BF260"/>
  <c r="BF319"/>
  <c r="BF373"/>
  <c r="BF388"/>
  <c r="BF409"/>
  <c r="BF433"/>
  <c r="BF463"/>
  <c r="BF611"/>
  <c r="BF616"/>
  <c r="BF640"/>
  <c r="BF649"/>
  <c r="BF680"/>
  <c r="BF682"/>
  <c r="BF728"/>
  <c r="BF778"/>
  <c r="BF781"/>
  <c r="BF791"/>
  <c r="BF815"/>
  <c r="F124"/>
  <c r="BF141"/>
  <c r="BF181"/>
  <c r="BF223"/>
  <c r="BF230"/>
  <c r="BF325"/>
  <c r="BF406"/>
  <c r="BF442"/>
  <c r="BF445"/>
  <c r="BF481"/>
  <c r="BF519"/>
  <c r="BF536"/>
  <c r="BF550"/>
  <c r="BF624"/>
  <c r="BF648"/>
  <c r="BF650"/>
  <c r="BF660"/>
  <c r="BF662"/>
  <c r="BF712"/>
  <c r="BF736"/>
  <c r="BF774"/>
  <c r="BF840"/>
  <c r="BF872"/>
  <c r="BF878"/>
  <c r="BF896"/>
  <c r="BF907"/>
  <c r="BF913"/>
  <c r="BF916"/>
  <c r="BF930"/>
  <c r="BF955"/>
  <c r="BF960"/>
  <c r="BF145"/>
  <c r="BF147"/>
  <c r="BF150"/>
  <c r="BF201"/>
  <c r="BF243"/>
  <c r="BF250"/>
  <c r="BF258"/>
  <c r="BF274"/>
  <c r="BF281"/>
  <c r="BF284"/>
  <c r="BF340"/>
  <c r="BF366"/>
  <c r="BF415"/>
  <c r="BF423"/>
  <c r="BF427"/>
  <c r="BF430"/>
  <c r="BF449"/>
  <c r="BF451"/>
  <c r="BF499"/>
  <c r="BF583"/>
  <c r="BF599"/>
  <c r="BF609"/>
  <c r="BF646"/>
  <c r="BF656"/>
  <c r="BF676"/>
  <c r="BF691"/>
  <c r="BF705"/>
  <c r="BF755"/>
  <c r="BF796"/>
  <c r="BF803"/>
  <c r="BF805"/>
  <c r="BF811"/>
  <c r="BF820"/>
  <c r="BF834"/>
  <c r="BF853"/>
  <c r="BF131"/>
  <c r="BF176"/>
  <c r="BF183"/>
  <c r="BF185"/>
  <c r="BF220"/>
  <c r="BF226"/>
  <c r="BF246"/>
  <c r="BF262"/>
  <c r="BF295"/>
  <c r="BF327"/>
  <c r="BF332"/>
  <c r="BF338"/>
  <c r="BF363"/>
  <c r="BF384"/>
  <c r="BF391"/>
  <c r="BF417"/>
  <c r="BF473"/>
  <c r="BF482"/>
  <c r="BF547"/>
  <c r="BF605"/>
  <c r="BF606"/>
  <c r="BF638"/>
  <c r="BF643"/>
  <c r="BF655"/>
  <c r="BF671"/>
  <c r="BF716"/>
  <c r="BF733"/>
  <c r="BF748"/>
  <c r="BF844"/>
  <c r="BF851"/>
  <c r="BF859"/>
  <c r="BF866"/>
  <c r="BF918"/>
  <c r="BF921"/>
  <c r="BF933"/>
  <c r="BF935"/>
  <c r="BF939"/>
  <c i="2" r="J52"/>
  <c r="BF140"/>
  <c r="BF150"/>
  <c r="BF159"/>
  <c r="BF235"/>
  <c r="BF242"/>
  <c r="BF244"/>
  <c r="BF246"/>
  <c r="BF255"/>
  <c r="J54"/>
  <c r="BF93"/>
  <c r="BF118"/>
  <c r="F54"/>
  <c r="BF98"/>
  <c r="BF111"/>
  <c r="BF137"/>
  <c r="BF252"/>
  <c r="E77"/>
  <c r="BF90"/>
  <c r="BF105"/>
  <c r="BF134"/>
  <c r="BF148"/>
  <c r="BF170"/>
  <c r="BF240"/>
  <c r="BF128"/>
  <c r="BF167"/>
  <c r="BF177"/>
  <c r="BF190"/>
  <c r="BF201"/>
  <c r="BF249"/>
  <c r="F84"/>
  <c r="BF96"/>
  <c r="BF161"/>
  <c r="BF163"/>
  <c r="BF192"/>
  <c r="BF217"/>
  <c r="BF222"/>
  <c r="BF229"/>
  <c r="BF101"/>
  <c r="BF131"/>
  <c r="BF153"/>
  <c r="BF165"/>
  <c r="BF182"/>
  <c r="BF185"/>
  <c r="BF197"/>
  <c r="BF232"/>
  <c i="4" r="F35"/>
  <c i="1" r="BB57"/>
  <c i="5" r="F37"/>
  <c i="1" r="BD58"/>
  <c i="6" r="F37"/>
  <c i="1" r="BD59"/>
  <c i="2" r="F33"/>
  <c i="1" r="AZ55"/>
  <c i="5" r="F36"/>
  <c i="1" r="BC58"/>
  <c i="7" r="F33"/>
  <c i="1" r="AZ60"/>
  <c i="3" r="F33"/>
  <c i="1" r="AZ56"/>
  <c i="3" r="F36"/>
  <c i="1" r="BC56"/>
  <c i="2" r="F37"/>
  <c i="1" r="BD55"/>
  <c i="7" r="F37"/>
  <c i="1" r="BD60"/>
  <c i="3" r="F37"/>
  <c i="1" r="BD56"/>
  <c i="3" r="F35"/>
  <c i="1" r="BB56"/>
  <c i="2" r="F36"/>
  <c i="1" r="BC55"/>
  <c i="7" r="F35"/>
  <c i="1" r="BB60"/>
  <c i="4" r="F37"/>
  <c i="1" r="BD57"/>
  <c i="6" r="F36"/>
  <c i="1" r="BC59"/>
  <c i="4" r="F33"/>
  <c i="1" r="AZ57"/>
  <c i="5" r="J33"/>
  <c i="1" r="AV58"/>
  <c i="7" r="J33"/>
  <c i="1" r="AV60"/>
  <c i="2" r="F35"/>
  <c i="1" r="BB55"/>
  <c i="4" r="F36"/>
  <c i="1" r="BC57"/>
  <c i="5" r="F35"/>
  <c i="1" r="BB58"/>
  <c i="3" r="J33"/>
  <c i="1" r="AV56"/>
  <c i="2" r="J33"/>
  <c i="1" r="AV55"/>
  <c i="6" r="J33"/>
  <c i="1" r="AV59"/>
  <c i="4" r="J33"/>
  <c i="1" r="AV57"/>
  <c i="5" r="F33"/>
  <c i="1" r="AZ58"/>
  <c i="6" r="F33"/>
  <c i="1" r="AZ59"/>
  <c i="6" r="F35"/>
  <c i="1" r="BB59"/>
  <c i="7" r="F36"/>
  <c i="1" r="BC60"/>
  <c i="7" l="1" r="P85"/>
  <c r="P84"/>
  <c i="1" r="AU60"/>
  <c i="7" r="T85"/>
  <c r="T84"/>
  <c r="R85"/>
  <c r="R84"/>
  <c i="3" r="P684"/>
  <c r="T405"/>
  <c r="P435"/>
  <c r="T591"/>
  <c r="R591"/>
  <c r="P405"/>
  <c i="6" r="R85"/>
  <c i="2" r="R88"/>
  <c r="R87"/>
  <c i="3" r="P386"/>
  <c i="2" r="BK88"/>
  <c r="J88"/>
  <c r="J60"/>
  <c i="5" r="P87"/>
  <c r="P86"/>
  <c i="1" r="AU58"/>
  <c i="4" r="BK83"/>
  <c r="J83"/>
  <c i="2" r="T88"/>
  <c r="T87"/>
  <c i="3" r="P129"/>
  <c r="R129"/>
  <c r="R510"/>
  <c r="R386"/>
  <c r="T129"/>
  <c r="T128"/>
  <c r="P169"/>
  <c i="4" r="T83"/>
  <c i="5" r="T87"/>
  <c r="T86"/>
  <c i="3" r="R169"/>
  <c r="T386"/>
  <c i="2" r="P88"/>
  <c r="P87"/>
  <c i="1" r="AU55"/>
  <c i="3" r="BK129"/>
  <c r="J129"/>
  <c r="J61"/>
  <c i="7" r="BK85"/>
  <c r="BK84"/>
  <c r="J84"/>
  <c r="J59"/>
  <c i="6" r="BK85"/>
  <c r="J85"/>
  <c r="J59"/>
  <c i="5" r="BK86"/>
  <c r="J86"/>
  <c i="3" r="BK128"/>
  <c r="J128"/>
  <c r="J60"/>
  <c r="BK386"/>
  <c r="J386"/>
  <c r="J79"/>
  <c i="4" r="J30"/>
  <c i="1" r="AG57"/>
  <c i="5" r="J34"/>
  <c i="1" r="AW58"/>
  <c r="AT58"/>
  <c i="7" r="F34"/>
  <c i="1" r="BA60"/>
  <c i="6" r="F34"/>
  <c i="1" r="BA59"/>
  <c i="4" r="J34"/>
  <c i="1" r="AW57"/>
  <c r="AT57"/>
  <c r="AN57"/>
  <c r="AZ54"/>
  <c r="W29"/>
  <c r="BD54"/>
  <c r="W33"/>
  <c i="3" r="F34"/>
  <c i="1" r="BA56"/>
  <c i="7" r="J34"/>
  <c i="1" r="AW60"/>
  <c r="AT60"/>
  <c i="3" r="J34"/>
  <c i="1" r="AW56"/>
  <c r="AT56"/>
  <c i="2" r="F34"/>
  <c i="1" r="BA55"/>
  <c i="5" r="F34"/>
  <c i="1" r="BA58"/>
  <c r="BC54"/>
  <c r="AY54"/>
  <c i="5" r="J30"/>
  <c i="1" r="AG58"/>
  <c i="6" r="J34"/>
  <c i="1" r="AW59"/>
  <c r="AT59"/>
  <c r="BB54"/>
  <c r="W31"/>
  <c i="4" r="F34"/>
  <c i="1" r="BA57"/>
  <c i="2" r="J34"/>
  <c i="1" r="AW55"/>
  <c r="AT55"/>
  <c i="3" l="1" r="R128"/>
  <c r="R127"/>
  <c r="T127"/>
  <c r="P128"/>
  <c r="P127"/>
  <c i="1" r="AU56"/>
  <c i="4" r="J59"/>
  <c i="7" r="J85"/>
  <c r="J60"/>
  <c i="2" r="BK87"/>
  <c r="J87"/>
  <c r="J59"/>
  <c i="1" r="AN58"/>
  <c i="5" r="J59"/>
  <c r="J39"/>
  <c i="3" r="BK127"/>
  <c r="J127"/>
  <c r="J59"/>
  <c i="4" r="J39"/>
  <c i="1" r="AV54"/>
  <c r="AK29"/>
  <c i="7" r="J30"/>
  <c i="1" r="AG60"/>
  <c r="AX54"/>
  <c r="AU54"/>
  <c i="6" r="J30"/>
  <c i="1" r="AG59"/>
  <c r="AN59"/>
  <c r="W32"/>
  <c r="BA54"/>
  <c r="W30"/>
  <c i="7" l="1" r="J39"/>
  <c i="6" r="J39"/>
  <c i="1" r="AN60"/>
  <c i="2" r="J30"/>
  <c i="1" r="AG55"/>
  <c r="AN55"/>
  <c i="3" r="J30"/>
  <c i="1" r="AG56"/>
  <c r="AN56"/>
  <c r="AW54"/>
  <c r="AK30"/>
  <c i="2" l="1" r="J39"/>
  <c i="3" r="J39"/>
  <c i="1" r="AG54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<sst xmlns="http://schemas.openxmlformats.org/spreadsheetml/2006/main">
  <si>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</si>
  <si>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</si>
  <si>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</si>
  <si>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</si>
  <si>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</si>
  <si>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{5e3e6d87-0e37-4b08-8b08-f4a55a35ad26}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</si>
  <si>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</si>
  <si>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</si>
  <si>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</si>
  <si>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</si>
  <si>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</si>
  <si>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</si>
  <si>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</si>
  <si>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</si>
  <si>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</si>
  <si>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Roz91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</si>
  <si>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</si>
  <si>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</si>
  <si>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RD č.p. 636 na parc. č. st. 828, k.ú. Horńí Jelení</t>
  </si>
  <si>
    <t>KSO:</t>
  </si>
  <si>
    <t>CC-CZ:</t>
  </si>
  <si>
    <t>Místo:</t>
  </si>
  <si>
    <t xml:space="preserve"> </t>
  </si>
  <si>
    <t>Datum:</t>
  </si>
  <si>
    <t>4. 11. 2024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</si>
  <si>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</si>
  <si>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</si>
  <si>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</si>
  <si>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</si>
  <si>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</si>
  <si>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</si>
  <si>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</si>
  <si>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</si>
  <si>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</si>
  <si>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</si>
  <si>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</si>
  <si>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</si>
  <si>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</si>
  <si>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</si>
  <si>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</si>
  <si>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</si>
  <si>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</si>
  <si>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</si>
  <si>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</si>
  <si>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</si>
  <si>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</si>
  <si>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</si>
  <si>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</si>
  <si>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</si>
  <si>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</si>
  <si>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</si>
  <si>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</si>
  <si>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</si>
  <si>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</si>
  <si>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</si>
  <si>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</si>
  <si>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</si>
  <si>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</si>
  <si>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</si>
  <si>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</si>
  <si>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</si>
  <si>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</si>
  <si>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</si>
  <si>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</si>
  <si>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</si>
  <si>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</si>
  <si>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</si>
  <si>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</si>
  <si>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</si>
  <si>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</si>
  <si>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</si>
  <si>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</si>
  <si>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</si>
  <si>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</si>
  <si>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</si>
  <si>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Bourací práce</t>
  </si>
  <si>
    <t>STA</t>
  </si>
  <si>
    <t>1</t>
  </si>
  <si>
    <t>{d2f6fa6e-6ffd-46d9-ae26-1dff723fefd8}</t>
  </si>
  <si>
    <t>02</t>
  </si>
  <si>
    <t>Nové konstrukce</t>
  </si>
  <si>
    <t>{01e3938e-d043-4d34-97fc-b51ad6757b8a}</t>
  </si>
  <si>
    <t>04</t>
  </si>
  <si>
    <t>ZTI</t>
  </si>
  <si>
    <t>{5f61d2cf-3ce0-4d4d-b0c6-37057af07128}</t>
  </si>
  <si>
    <t>05</t>
  </si>
  <si>
    <t>Vyt a chlaz</t>
  </si>
  <si>
    <t>{4d902a46-d1b0-463e-929a-cba7dbac7451}</t>
  </si>
  <si>
    <t>06</t>
  </si>
  <si>
    <t>Elektro</t>
  </si>
  <si>
    <t>{5908a0d2-7bda-4128-9cc9-f1c542478757}</t>
  </si>
  <si>
    <t>07</t>
  </si>
  <si>
    <t>Vedlejší náklady</t>
  </si>
  <si>
    <t>{cafeee0c-6e23-486a-a90d-b573360cd9c0}</t>
  </si>
  <si>
    <t>DVEŘE1</t>
  </si>
  <si>
    <t>18,433</t>
  </si>
  <si>
    <t>3</t>
  </si>
  <si>
    <t>dveře2</t>
  </si>
  <si>
    <t>6,996</t>
  </si>
  <si>
    <t>KRYCÍ LIST SOUPISU PRACÍ</t>
  </si>
  <si>
    <t>nadpraží1_1</t>
  </si>
  <si>
    <t>nadpraží1</t>
  </si>
  <si>
    <t>9,63</t>
  </si>
  <si>
    <t>nadpraží2_1</t>
  </si>
  <si>
    <t>nadpraží2</t>
  </si>
  <si>
    <t>1,47</t>
  </si>
  <si>
    <t>Obvod01</t>
  </si>
  <si>
    <t>107,82</t>
  </si>
  <si>
    <t>Obvod02</t>
  </si>
  <si>
    <t>73,56</t>
  </si>
  <si>
    <t>Objekt:</t>
  </si>
  <si>
    <t>okno1</t>
  </si>
  <si>
    <t>16,746</t>
  </si>
  <si>
    <t>01 - Bourací práce</t>
  </si>
  <si>
    <t>okno2</t>
  </si>
  <si>
    <t>1,764</t>
  </si>
  <si>
    <t>ostění1_1</t>
  </si>
  <si>
    <t>ostění1</t>
  </si>
  <si>
    <t>23,09</t>
  </si>
  <si>
    <t>ostění2_1</t>
  </si>
  <si>
    <t>ostění2</t>
  </si>
  <si>
    <t>2,4</t>
  </si>
  <si>
    <t>www.kolikstojídům.cz</t>
  </si>
  <si>
    <t>REKAPITULACE ČLENĚNÍ SOUPISU PRACÍ</t>
  </si>
  <si>
    <t>Kód dílu - Popis</t>
  </si>
  <si>
    <t>Cena celkem [CZK]</t>
  </si>
  <si>
    <t>-1</t>
  </si>
  <si>
    <t>A-HSV - Bourací práce</t>
  </si>
  <si>
    <t xml:space="preserve">    961 - Střecha</t>
  </si>
  <si>
    <t xml:space="preserve">    963 - Podlahy</t>
  </si>
  <si>
    <t xml:space="preserve">    963-1 - Stropy</t>
  </si>
  <si>
    <t xml:space="preserve">    964 - Otvorové výplně, ostatní</t>
  </si>
  <si>
    <t xml:space="preserve">    965 - Omítky, podhledy</t>
  </si>
  <si>
    <t xml:space="preserve">    99686 - Nové otvory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</si>
  <si>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</si>
  <si>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</si>
  <si>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</si>
  <si>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</si>
  <si>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</si>
  <si>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</si>
  <si>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</si>
  <si>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</si>
  <si>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</si>
  <si>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</si>
  <si>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</si>
  <si>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</si>
  <si>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</si>
  <si>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</si>
  <si>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A-HSV</t>
  </si>
  <si>
    <t>ROZPOCET</t>
  </si>
  <si>
    <t>961</t>
  </si>
  <si>
    <t>Střecha</t>
  </si>
  <si>
    <t>K</t>
  </si>
  <si>
    <t>766674811</t>
  </si>
  <si>
    <t>Demontáž střešních oken na krytině hladké a drážkové, sklonu přes 30 do 45°</t>
  </si>
  <si>
    <t>kus</t>
  </si>
  <si>
    <t>CS ÚRS 2024 02</t>
  </si>
  <si>
    <t>16</t>
  </si>
  <si>
    <t>2</t>
  </si>
  <si>
    <t>632496990</t>
  </si>
  <si>
    <t>Online PSC</t>
  </si>
  <si>
    <t>https://podminky.urs.cz/item/CS_URS_2024_02/766674811</t>
  </si>
  <si>
    <t>VV</t>
  </si>
  <si>
    <t>4</t>
  </si>
  <si>
    <t>765111803</t>
  </si>
  <si>
    <t>Demontáž krytiny keramické drážkové, sklonu do 30° na sucho k dalšímu použití</t>
  </si>
  <si>
    <t>m2</t>
  </si>
  <si>
    <t>1126498351</t>
  </si>
  <si>
    <t>https://podminky.urs.cz/item/CS_URS_2024_02/765111803</t>
  </si>
  <si>
    <t>"kolem střešních oken"4*2</t>
  </si>
  <si>
    <t>765111813</t>
  </si>
  <si>
    <t>Demontáž krytiny keramické Příplatek k cenám za sklon přes 30° k dalšímu použití</t>
  </si>
  <si>
    <t>-1080049514</t>
  </si>
  <si>
    <t>https://podminky.urs.cz/item/CS_URS_2024_02/765111813</t>
  </si>
  <si>
    <t>765142801</t>
  </si>
  <si>
    <t>Demontáž krytiny z polykarbonátových desek rovných z kovové nebo dřevěné konstrukce</t>
  </si>
  <si>
    <t>1199686649</t>
  </si>
  <si>
    <t>https://podminky.urs.cz/item/CS_URS_2024_02/765142801</t>
  </si>
  <si>
    <t>(2,050+3,75)*(1,3+1,5+1,2)</t>
  </si>
  <si>
    <t>5</t>
  </si>
  <si>
    <t>764004861</t>
  </si>
  <si>
    <t>Demontáž klempířských konstrukcí svodu do suti</t>
  </si>
  <si>
    <t>m</t>
  </si>
  <si>
    <t>-216595072</t>
  </si>
  <si>
    <t>https://podminky.urs.cz/item/CS_URS_2024_02/764004861</t>
  </si>
  <si>
    <t>3,4+2,7</t>
  </si>
  <si>
    <t>963</t>
  </si>
  <si>
    <t>Podlahy</t>
  </si>
  <si>
    <t>6</t>
  </si>
  <si>
    <t>775541821</t>
  </si>
  <si>
    <t>Demontáž plovoucích podlah laminátových, dýhovaných, vinylových ap. zaklapávacích (spojených na zámek)</t>
  </si>
  <si>
    <t>998319020</t>
  </si>
  <si>
    <t>https://podminky.urs.cz/item/CS_URS_2024_02/775541821</t>
  </si>
  <si>
    <t>"103"16,12</t>
  </si>
  <si>
    <t>"108"7,6</t>
  </si>
  <si>
    <t>"109"25,31</t>
  </si>
  <si>
    <t>Součet</t>
  </si>
  <si>
    <t>7</t>
  </si>
  <si>
    <t>776201812</t>
  </si>
  <si>
    <t>Demontáž povlakových podlahovin lepených ručně s podložkou</t>
  </si>
  <si>
    <t>1816007142</t>
  </si>
  <si>
    <t>https://podminky.urs.cz/item/CS_URS_2024_02/776201812</t>
  </si>
  <si>
    <t>"104"11,01</t>
  </si>
  <si>
    <t>"202"22,31</t>
  </si>
  <si>
    <t>"204"10,36</t>
  </si>
  <si>
    <t>"206"18,49</t>
  </si>
  <si>
    <t>8</t>
  </si>
  <si>
    <t>965081213</t>
  </si>
  <si>
    <t>Bourání podlah z dlaždic bez podkladního lože nebo mazaniny, s jakoukoliv výplní spár keramických nebo xylolitových tl. do 10 mm, plochy přes 1 m2</t>
  </si>
  <si>
    <t>789273789</t>
  </si>
  <si>
    <t>https://podminky.urs.cz/item/CS_URS_2024_02/965081213</t>
  </si>
  <si>
    <t>"101"2,02</t>
  </si>
  <si>
    <t>"102"8,75</t>
  </si>
  <si>
    <t>"105"5,91</t>
  </si>
  <si>
    <t>"106"1,14</t>
  </si>
  <si>
    <t>"107"2,22</t>
  </si>
  <si>
    <t>"203"7,61</t>
  </si>
  <si>
    <t>"205"5,6</t>
  </si>
  <si>
    <t>9</t>
  </si>
  <si>
    <t>776301811</t>
  </si>
  <si>
    <t>Demontáž povlakových podlahovin ze schodišťových stupňů bez podložky</t>
  </si>
  <si>
    <t>-1297311512</t>
  </si>
  <si>
    <t>https://podminky.urs.cz/item/CS_URS_2024_02/776301811</t>
  </si>
  <si>
    <t>14*0,96</t>
  </si>
  <si>
    <t>10</t>
  </si>
  <si>
    <t>776410811</t>
  </si>
  <si>
    <t>Demontáž soklíků nebo lišt pryžových nebo plastových</t>
  </si>
  <si>
    <t>-1541418261</t>
  </si>
  <si>
    <t>https://podminky.urs.cz/item/CS_URS_2024_02/776410811</t>
  </si>
  <si>
    <t>14*(0,209+0,220)*2</t>
  </si>
  <si>
    <t>11</t>
  </si>
  <si>
    <t>965046111</t>
  </si>
  <si>
    <t>Broušení stávajících betonových podlah úběr do 3 mm</t>
  </si>
  <si>
    <t>-711638046</t>
  </si>
  <si>
    <t>https://podminky.urs.cz/item/CS_URS_2024_02/965046111</t>
  </si>
  <si>
    <t>49,03+62,17+33,25</t>
  </si>
  <si>
    <t>965046119</t>
  </si>
  <si>
    <t>Broušení stávajících betonových podlah Příplatek k ceně za každý další 1 mm úběru</t>
  </si>
  <si>
    <t>-214192596</t>
  </si>
  <si>
    <t>https://podminky.urs.cz/item/CS_URS_2024_02/965046119</t>
  </si>
  <si>
    <t>963-1</t>
  </si>
  <si>
    <t>Stropy</t>
  </si>
  <si>
    <t>13</t>
  </si>
  <si>
    <t>763161821</t>
  </si>
  <si>
    <t>Demontáž podkroví ze sádrokartonových desek s nosnou konstrukcí dvouvrstvou z ocelových profilů, opláštění jednoduché</t>
  </si>
  <si>
    <t>128770486</t>
  </si>
  <si>
    <t>https://podminky.urs.cz/item/CS_URS_2024_02/763161821</t>
  </si>
  <si>
    <t>"vč. předstěn</t>
  </si>
  <si>
    <t>(4,6-0,9-2)*(12-(2*0,4+2*0,9-+2*2))</t>
  </si>
  <si>
    <t>(5,6-2*0,9-2)*(3,35+0,4+0,3+0,2-2)</t>
  </si>
  <si>
    <t>(0,9+1+2,5)*(8,85+6-2*2,9+4+4,2+5,8)</t>
  </si>
  <si>
    <t>1,587*1,8-1,47*1,2+1,587*2,6/2</t>
  </si>
  <si>
    <t>14</t>
  </si>
  <si>
    <t>713151813</t>
  </si>
  <si>
    <t>Odstranění tepelné izolace střech šikmých nebo nadstřešních částí z rohoží, pásů, dílců, desek, bloků mezi krokve nebo pod krokve volně položených z vláknitých materiálů suchých, tloušťka izolace přes 100 do 200 mm</t>
  </si>
  <si>
    <t>1325012795</t>
  </si>
  <si>
    <t>https://podminky.urs.cz/item/CS_URS_2024_02/713151813</t>
  </si>
  <si>
    <t>15</t>
  </si>
  <si>
    <t>762343832</t>
  </si>
  <si>
    <t>Demontáž bednění a laťování bednění okapů a štítových říms, včetně kostry, krajnice a závětrného prkna, pevných žaluzií a bednění z dílců, z desek tvrdých (cementotřískových, dřevoštěpkových apod.)</t>
  </si>
  <si>
    <t>-1976154192</t>
  </si>
  <si>
    <t>https://podminky.urs.cz/item/CS_URS_2024_02/762343832</t>
  </si>
  <si>
    <t>"demontáž střešních podhledů"(0,4+0,15)*(10,25+12,8-2*0,4+10,25)</t>
  </si>
  <si>
    <t>963022819</t>
  </si>
  <si>
    <t>Bourání kamenných schodišťových stupňů oblých, rovných nebo kosých zhotovených na místě</t>
  </si>
  <si>
    <t>1946891705</t>
  </si>
  <si>
    <t>https://podminky.urs.cz/item/CS_URS_2024_02/963022819</t>
  </si>
  <si>
    <t>1+1,3</t>
  </si>
  <si>
    <t>2,35+2,4</t>
  </si>
  <si>
    <t>964</t>
  </si>
  <si>
    <t>Otvorové výplně, ostatní</t>
  </si>
  <si>
    <t>17</t>
  </si>
  <si>
    <t>725110811</t>
  </si>
  <si>
    <t>Demontáž klozetů splachovacíchch s nádrží nebo tlakovým splachovačem</t>
  </si>
  <si>
    <t>soubor</t>
  </si>
  <si>
    <t>-2119300760</t>
  </si>
  <si>
    <t>https://podminky.urs.cz/item/CS_URS_2024_02/725110811</t>
  </si>
  <si>
    <t>18</t>
  </si>
  <si>
    <t>725210821</t>
  </si>
  <si>
    <t>Demontáž umyvadel bez výtokových armatur umyvadel</t>
  </si>
  <si>
    <t>-1839288420</t>
  </si>
  <si>
    <t>https://podminky.urs.cz/item/CS_URS_2024_02/725210821</t>
  </si>
  <si>
    <t>19</t>
  </si>
  <si>
    <t>725220851</t>
  </si>
  <si>
    <t>Demontáž van akrylátových</t>
  </si>
  <si>
    <t>1318954920</t>
  </si>
  <si>
    <t>https://podminky.urs.cz/item/CS_URS_2024_02/725220851</t>
  </si>
  <si>
    <t>20</t>
  </si>
  <si>
    <t>725240811</t>
  </si>
  <si>
    <t>Demontáž sprchových kabin a vaniček bez výtokových armatur kabin</t>
  </si>
  <si>
    <t>377741717</t>
  </si>
  <si>
    <t>https://podminky.urs.cz/item/CS_URS_2024_02/725240811</t>
  </si>
  <si>
    <t>968082015</t>
  </si>
  <si>
    <t>Vybourání plastových rámů oken s křídly, dveřních zárubní, vrat rámu oken s křídly, plochy do 1 m2</t>
  </si>
  <si>
    <t>-1119797570</t>
  </si>
  <si>
    <t>https://podminky.urs.cz/item/CS_URS_2024_02/968082015</t>
  </si>
  <si>
    <t>"105"0,6*0,6</t>
  </si>
  <si>
    <t>22</t>
  </si>
  <si>
    <t>968082016</t>
  </si>
  <si>
    <t>Vybourání plastových rámů oken s křídly, dveřních zárubní, vrat rámu oken s křídly, plochy přes 1 do 2 m2</t>
  </si>
  <si>
    <t>-769962811</t>
  </si>
  <si>
    <t>https://podminky.urs.cz/item/CS_URS_2024_02/968082016</t>
  </si>
  <si>
    <t>"101"0,94*2,07</t>
  </si>
  <si>
    <t>"108"1,5*1,135</t>
  </si>
  <si>
    <t>"109"0,8*2,35</t>
  </si>
  <si>
    <t>"202"1,47*1,2</t>
  </si>
  <si>
    <t>23</t>
  </si>
  <si>
    <t>968082017</t>
  </si>
  <si>
    <t>Vybourání plastových rámů oken s křídly, dveřních zárubní, vrat rámu oken s křídly, plochy přes 2 do 4 m2</t>
  </si>
  <si>
    <t>-90007114</t>
  </si>
  <si>
    <t>https://podminky.urs.cz/item/CS_URS_2024_02/968082017</t>
  </si>
  <si>
    <t>"103"1,78*1,44</t>
  </si>
  <si>
    <t>"104"1,5*1,5</t>
  </si>
  <si>
    <t>24</t>
  </si>
  <si>
    <t>968082018</t>
  </si>
  <si>
    <t>Vybourání plastových rámů oken s křídly, dveřních zárubní, vrat rámu oken s křídly, plochy přes 4 m2</t>
  </si>
  <si>
    <t>1733329610</t>
  </si>
  <si>
    <t>https://podminky.urs.cz/item/CS_URS_2024_02/968082018</t>
  </si>
  <si>
    <t>"109"2,35*2,4</t>
  </si>
  <si>
    <t>25</t>
  </si>
  <si>
    <t>766691812</t>
  </si>
  <si>
    <t>Demontáž parapetních desek šířky přes 300 mm</t>
  </si>
  <si>
    <t>1529643490</t>
  </si>
  <si>
    <t>https://podminky.urs.cz/item/CS_URS_2024_02/766691812</t>
  </si>
  <si>
    <t>"1 NP"1,78+1,5+0,6+1,5</t>
  </si>
  <si>
    <t>"2 NP"1,47</t>
  </si>
  <si>
    <t>26</t>
  </si>
  <si>
    <t>764002851</t>
  </si>
  <si>
    <t>Demontáž klempířských konstrukcí oplechování parapetů do suti</t>
  </si>
  <si>
    <t>142543230</t>
  </si>
  <si>
    <t>https://podminky.urs.cz/item/CS_URS_2024_02/764002851</t>
  </si>
  <si>
    <t>27</t>
  </si>
  <si>
    <t>766691914</t>
  </si>
  <si>
    <t>Ostatní práce vyvěšení nebo zavěšení křídel dřevěných dveřních, plochy do 2 m2</t>
  </si>
  <si>
    <t>258775752</t>
  </si>
  <si>
    <t>https://podminky.urs.cz/item/CS_URS_2024_02/766691914</t>
  </si>
  <si>
    <t>"1 NP"7</t>
  </si>
  <si>
    <t>"2 NP"4</t>
  </si>
  <si>
    <t>28</t>
  </si>
  <si>
    <t>HZS1292</t>
  </si>
  <si>
    <t>Hodinové zúčtovací sazby profesí HSV zemní a pomocné práce stavební dělník</t>
  </si>
  <si>
    <t>hod</t>
  </si>
  <si>
    <t>-1190278002</t>
  </si>
  <si>
    <t>https://podminky.urs.cz/item/CS_URS_2024_02/HZS1292</t>
  </si>
  <si>
    <t>"drobné kce"10"</t>
  </si>
  <si>
    <t>965</t>
  </si>
  <si>
    <t>Omítky, podhledy</t>
  </si>
  <si>
    <t>29</t>
  </si>
  <si>
    <t>978013141</t>
  </si>
  <si>
    <t>Otlučení vápenných nebo vápenocementových nebo sádrových omítek vnitřních ploch stěn s vyškrabáním spar, s očištěním zdiva, v rozsahu přes 10 do 30 %</t>
  </si>
  <si>
    <t>-1359604053</t>
  </si>
  <si>
    <t>https://podminky.urs.cz/item/CS_URS_2024_02/978013141</t>
  </si>
  <si>
    <t xml:space="preserve">"1 NP </t>
  </si>
  <si>
    <t>obvod01*(0,1+2,63)</t>
  </si>
  <si>
    <t>-okno1</t>
  </si>
  <si>
    <t>-dveře1*2</t>
  </si>
  <si>
    <t>0,25*(nadpraží1_1+ostění1_1)</t>
  </si>
  <si>
    <t>Mezisoučet</t>
  </si>
  <si>
    <t xml:space="preserve">"2 NP </t>
  </si>
  <si>
    <t>obvod02*(0,1+2,34)</t>
  </si>
  <si>
    <t>-okno2</t>
  </si>
  <si>
    <t>-dveře2*2</t>
  </si>
  <si>
    <t>0,15*(nadpraží2_1+ostění2_1)</t>
  </si>
  <si>
    <t>"odpočet šikmin"-(1,4*7+1,44*(3,7+1,8+0,15+2,75+1,8+1+1+1,8+3,95+2,12+0,23+1,9))</t>
  </si>
  <si>
    <t>30</t>
  </si>
  <si>
    <t>966080103</t>
  </si>
  <si>
    <t>Bourání kontaktního zateplení včetně povrchové úpravy omítkou nebo nátěrem z polystyrénových desek, tloušťky přes 60 do 120 mm</t>
  </si>
  <si>
    <t>-733713622</t>
  </si>
  <si>
    <t>https://podminky.urs.cz/item/CS_URS_2024_02/966080103</t>
  </si>
  <si>
    <t>(0,3+0,45+2,85+0,2)*(9,85+(14,1-3,8-2,1)+5,7)</t>
  </si>
  <si>
    <t>"odpočet oken"-(1,78*1,44+0,94*2,07+1,5*1,5+0,6*0,6+2,35*2,4)</t>
  </si>
  <si>
    <t>31</t>
  </si>
  <si>
    <t>781471810</t>
  </si>
  <si>
    <t>Demontáž obkladů z dlaždic keramických kladených do malty</t>
  </si>
  <si>
    <t>-1800632524</t>
  </si>
  <si>
    <t>https://podminky.urs.cz/item/CS_URS_2024_02/781471810</t>
  </si>
  <si>
    <t>"105"(2,15+2,75)*2*2,63-(0,7*2,02+0,6*0,6)</t>
  </si>
  <si>
    <t>"106"(0,95+1,2*2)*1,5</t>
  </si>
  <si>
    <t>"205"(1,8+2,7+2*0,15)*2*2,5-0,8*2,02-((1,8+0,15)*1,5+1,5*2/2*2)</t>
  </si>
  <si>
    <t>99686</t>
  </si>
  <si>
    <t>Nové otvory</t>
  </si>
  <si>
    <t>32</t>
  </si>
  <si>
    <t>971033351</t>
  </si>
  <si>
    <t>Vybourání otvorů ve zdivu základovém nebo nadzákladovém z cihel, tvárnic, příčkovek z cihel pálených na maltu vápennou nebo vápenocementovou plochy do 0,09 m2, tl. do 450 mm</t>
  </si>
  <si>
    <t>-154944069</t>
  </si>
  <si>
    <t>https://podminky.urs.cz/item/CS_URS_2024_02/971033351</t>
  </si>
  <si>
    <t>"otvor pro odvedení kouřovodu od nového plynového kotle"1</t>
  </si>
  <si>
    <t>33</t>
  </si>
  <si>
    <t>971033651</t>
  </si>
  <si>
    <t>Vybourání otvorů ve zdivu základovém nebo nadzákladovém z cihel, tvárnic, příčkovek z cihel pálených na maltu vápennou nebo vápenocementovou plochy do 4 m2, tl. do 600 mm</t>
  </si>
  <si>
    <t>m3</t>
  </si>
  <si>
    <t>-544626143</t>
  </si>
  <si>
    <t>https://podminky.urs.cz/item/CS_URS_2024_02/971033651</t>
  </si>
  <si>
    <t>0,44*0,4*2,07</t>
  </si>
  <si>
    <t>34</t>
  </si>
  <si>
    <t>971033541</t>
  </si>
  <si>
    <t>Vybourání otvorů ve zdivu základovém nebo nadzákladovém z cihel, tvárnic, příčkovek z cihel pálených na maltu vápennou nebo vápenocementovou plochy do 1 m2, tl. do 300 mm</t>
  </si>
  <si>
    <t>1604953837</t>
  </si>
  <si>
    <t>https://podminky.urs.cz/item/CS_URS_2024_02/971033541</t>
  </si>
  <si>
    <t>"u okna v 109"</t>
  </si>
  <si>
    <t>2*0,2*(0,2+0,1)*(0,45+2,85)</t>
  </si>
  <si>
    <t>997</t>
  </si>
  <si>
    <t>Přesun sutě</t>
  </si>
  <si>
    <t>35</t>
  </si>
  <si>
    <t>997013152</t>
  </si>
  <si>
    <t>Vnitrostaveništní doprava suti a vybouraných hmot vodorovně do 50 m s naložením s omezením mechanizace pro budovy a haly výšky přes 6 do 9 m</t>
  </si>
  <si>
    <t>t</t>
  </si>
  <si>
    <t>-836038561</t>
  </si>
  <si>
    <t>https://podminky.urs.cz/item/CS_URS_2024_02/997013152</t>
  </si>
  <si>
    <t>36</t>
  </si>
  <si>
    <t>997013501</t>
  </si>
  <si>
    <t>Odvoz suti a vybouraných hmot na skládku nebo meziskládku se složením, na vzdálenost do 1 km</t>
  </si>
  <si>
    <t>420500384</t>
  </si>
  <si>
    <t>https://podminky.urs.cz/item/CS_URS_2024_02/997013501</t>
  </si>
  <si>
    <t>37</t>
  </si>
  <si>
    <t>997013509</t>
  </si>
  <si>
    <t>Odvoz suti a vybouraných hmot na skládku nebo meziskládku se složením, na vzdálenost Příplatek k ceně za každý další započatý 1 km přes 1 km</t>
  </si>
  <si>
    <t>1402567246</t>
  </si>
  <si>
    <t>https://podminky.urs.cz/item/CS_URS_2024_02/997013509</t>
  </si>
  <si>
    <t>38</t>
  </si>
  <si>
    <t>997013631</t>
  </si>
  <si>
    <t>Poplatek za uložení stavebního odpadu na skládce (skládkovné) směsného stavebního a demoličního zatříděného do Katalogu odpadů pod kódem 17 09 04</t>
  </si>
  <si>
    <t>-1756215033</t>
  </si>
  <si>
    <t>https://podminky.urs.cz/item/CS_URS_2024_02/997013631</t>
  </si>
  <si>
    <t>21,9-(0,554+0,655+5,684)</t>
  </si>
  <si>
    <t>39</t>
  </si>
  <si>
    <t>997013811</t>
  </si>
  <si>
    <t>Poplatek za uložení stavebního odpadu na skládce (skládkovné) dřevěného zatříděného do Katalogu odpadů pod kódem 17 02 01</t>
  </si>
  <si>
    <t>499208113</t>
  </si>
  <si>
    <t>https://podminky.urs.cz/item/CS_URS_2024_02/997013811</t>
  </si>
  <si>
    <t>0,554</t>
  </si>
  <si>
    <t>40</t>
  </si>
  <si>
    <t>997013871</t>
  </si>
  <si>
    <t>Poplatek za uložení stavebního odpadu na recyklační skládce (skládkovné) směsného stavebního a demoličního zatříděného do Katalogu odpadů pod kódem 17 09 04</t>
  </si>
  <si>
    <t>1568841899</t>
  </si>
  <si>
    <t>https://podminky.urs.cz/item/CS_URS_2024_02/997013871</t>
  </si>
  <si>
    <t>0,655</t>
  </si>
  <si>
    <t>41</t>
  </si>
  <si>
    <t>997013814</t>
  </si>
  <si>
    <t>Poplatek za uložení stavebního odpadu na skládce (skládkovné) z izolačních materiálů zatříděného do Katalogu odpadů pod kódem 17 06 04</t>
  </si>
  <si>
    <t>258975334</t>
  </si>
  <si>
    <t>https://podminky.urs.cz/item/CS_URS_2024_02/997013814</t>
  </si>
  <si>
    <t>4,599+1,085</t>
  </si>
  <si>
    <t>SOUČTOVÁ dveře ve vnitřních stěnách 1 NP</t>
  </si>
  <si>
    <t>SOUČTOVÁ dveře ve vnitřních stěnach 2 NP</t>
  </si>
  <si>
    <t>F01</t>
  </si>
  <si>
    <t>Plochy místností 1 NP</t>
  </si>
  <si>
    <t>80,08</t>
  </si>
  <si>
    <t>F011</t>
  </si>
  <si>
    <t>Plochy místností 1 NP - dlažba, vč. prostoru mezi dveřmi</t>
  </si>
  <si>
    <t>20,495</t>
  </si>
  <si>
    <t>F012</t>
  </si>
  <si>
    <t>Plochy místností 1 NP - vinyl (PVC), vč. prostoru mezi dveřmi</t>
  </si>
  <si>
    <t>61,354</t>
  </si>
  <si>
    <t>F02</t>
  </si>
  <si>
    <t>Plochy místností 2 NP</t>
  </si>
  <si>
    <t>64,37</t>
  </si>
  <si>
    <t>F021</t>
  </si>
  <si>
    <t>Plochy místností 2 NP - dlažba, vč. prostoru mezi dveřmi</t>
  </si>
  <si>
    <t>13,596</t>
  </si>
  <si>
    <t>02 - Nové konstrukce</t>
  </si>
  <si>
    <t>F022</t>
  </si>
  <si>
    <t>Plochy místností 2 NP - vinyl, vč. prostoru mezi dveřmi</t>
  </si>
  <si>
    <t>51,16</t>
  </si>
  <si>
    <t>hrana</t>
  </si>
  <si>
    <t>Délka schodišťové hrany</t>
  </si>
  <si>
    <t>bm</t>
  </si>
  <si>
    <t>13,44</t>
  </si>
  <si>
    <t>fasáda</t>
  </si>
  <si>
    <t>Plocha fasády mimo sokl, vč. odpočtu otvorů</t>
  </si>
  <si>
    <t>77,845</t>
  </si>
  <si>
    <t>sokl</t>
  </si>
  <si>
    <t xml:space="preserve">Plocha soklu </t>
  </si>
  <si>
    <t>14,936</t>
  </si>
  <si>
    <t>SDK</t>
  </si>
  <si>
    <t>Plocha podhledu ze sádrokartonu, vč. navazujících vrstev</t>
  </si>
  <si>
    <t>69,632</t>
  </si>
  <si>
    <t>lešení</t>
  </si>
  <si>
    <t>Plocha lešení</t>
  </si>
  <si>
    <t>76,82</t>
  </si>
  <si>
    <t xml:space="preserve">Nadpraží otvorů 1 NP </t>
  </si>
  <si>
    <t>Nadpraží otvorů 2 NP</t>
  </si>
  <si>
    <t>SDK5</t>
  </si>
  <si>
    <t>Plocha SDK podhledu ve sklonu</t>
  </si>
  <si>
    <t>47,915</t>
  </si>
  <si>
    <t>předstěny_SDK</t>
  </si>
  <si>
    <t xml:space="preserve">Plocha SDK předstěn </t>
  </si>
  <si>
    <t>26,052</t>
  </si>
  <si>
    <t>podhled1</t>
  </si>
  <si>
    <t>Střešní podhled z palubek</t>
  </si>
  <si>
    <t>17,985</t>
  </si>
  <si>
    <t>SDK2</t>
  </si>
  <si>
    <t>Plocha SDK podhledu např. impregnované desky</t>
  </si>
  <si>
    <t>6,146</t>
  </si>
  <si>
    <t>Obvod02_1</t>
  </si>
  <si>
    <t>SOUČTOVÁ Obvody místností 2 NP</t>
  </si>
  <si>
    <t>obklad</t>
  </si>
  <si>
    <t>Plocha ker. obkladu 1+2 NP</t>
  </si>
  <si>
    <t>44,464</t>
  </si>
  <si>
    <t>Obklad01</t>
  </si>
  <si>
    <t>Keramický obklad 1 NP, obvod</t>
  </si>
  <si>
    <t>14,1</t>
  </si>
  <si>
    <t>Obklad02</t>
  </si>
  <si>
    <t>Keramický obklad 2 NP, obvod</t>
  </si>
  <si>
    <t>9,6</t>
  </si>
  <si>
    <t xml:space="preserve">SOUČTOVÁ Obvody místností 1 NP </t>
  </si>
  <si>
    <t>Obvod011</t>
  </si>
  <si>
    <t>Obvod místností 1 NP - soklík dlažby</t>
  </si>
  <si>
    <t>30,38</t>
  </si>
  <si>
    <t>Obvod012</t>
  </si>
  <si>
    <t>Obvod místností 1 NP - soklík vinyl</t>
  </si>
  <si>
    <t>63,34</t>
  </si>
  <si>
    <t>Obvod021</t>
  </si>
  <si>
    <t>Obvod místností 2 NP - soklík dlažby</t>
  </si>
  <si>
    <t>13,76</t>
  </si>
  <si>
    <t>Obvod022</t>
  </si>
  <si>
    <t>Obvod místností 2 NP - soklík vinyl</t>
  </si>
  <si>
    <t>50,2</t>
  </si>
  <si>
    <t xml:space="preserve">Otvory v obvodové stěně 1 NP </t>
  </si>
  <si>
    <t>Otvory v obvodové stěně 2 NP</t>
  </si>
  <si>
    <t>omítka</t>
  </si>
  <si>
    <t>Plocha omítky</t>
  </si>
  <si>
    <t>371,46</t>
  </si>
  <si>
    <t>omítka2</t>
  </si>
  <si>
    <t>Omítka stropu</t>
  </si>
  <si>
    <t xml:space="preserve">Ostění otvorů 1 NP </t>
  </si>
  <si>
    <t>Ostění otvorů 2 NP</t>
  </si>
  <si>
    <t>parapet1</t>
  </si>
  <si>
    <t>Délka parapetu 1 NP</t>
  </si>
  <si>
    <t>5,38</t>
  </si>
  <si>
    <t>parapet2</t>
  </si>
  <si>
    <t>Délka parapetu 2 NP</t>
  </si>
  <si>
    <t>HSV - Práce a dodávky HSV</t>
  </si>
  <si>
    <t xml:space="preserve">    1 - Zemní práce</t>
  </si>
  <si>
    <t xml:space="preserve">      12 - Zemní práce - odkopávky a prokopávky</t>
  </si>
  <si>
    <t xml:space="preserve">      13 - Zemní práce -zásypy</t>
  </si>
  <si>
    <t xml:space="preserve">      15 - Zemní práce - odvoz zeminy</t>
  </si>
  <si>
    <t xml:space="preserve">    3 - Svislé a kompletní konstrukce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</si>
  <si>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</si>
  <si>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</si>
  <si>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</si>
  <si>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    63-4 - Samonivelační stěrka</t>
  </si>
  <si>
    <t xml:space="preserve">    621 - Příprava podkladů</t>
  </si>
  <si>
    <t xml:space="preserve">    62-1 - ETICS - eps</t>
  </si>
  <si>
    <t xml:space="preserve">    622 - Lištový systém</t>
  </si>
  <si>
    <t xml:space="preserve">    6222 - Ostění, nadpraží  a parapety</t>
  </si>
  <si>
    <t xml:space="preserve">    62-3 - Sokl a nadstřešní část</t>
  </si>
  <si>
    <t xml:space="preserve">    62-4 - Finální omítka</t>
  </si>
  <si>
    <t xml:space="preserve">    9 - Ostatní konstrukce a práce, bourání</t>
  </si>
  <si>
    <t xml:space="preserve">    94 - Lešení a stavební výtahy</t>
  </si>
  <si>
    <t xml:space="preserve">    998 - Přesun hmot</t>
  </si>
  <si>
    <t>PSV - Práce a dodávky PSV</t>
  </si>
  <si>
    <t xml:space="preserve">    711 - Izolace proti vodě, vlhkosti a plynům</t>
  </si>
  <si>
    <t xml:space="preserve">      711-1 - Asfaltový pas</t>
  </si>
  <si>
    <t xml:space="preserve">    713 - Izolace tepelné</t>
  </si>
  <si>
    <t xml:space="preserve">      713-6 - Boky vikýřů, vložení do dřev. kce</t>
  </si>
  <si>
    <t xml:space="preserve">      713-3 - Podhled/strop </t>
  </si>
  <si>
    <t xml:space="preserve">    762 - Konstrukce tesařské</t>
  </si>
  <si>
    <t xml:space="preserve">      762-4 - Přesah střechy</t>
  </si>
  <si>
    <t xml:space="preserve">      762-9 - Přístřešek, hoblované řezivo</t>
  </si>
  <si>
    <t xml:space="preserve">    763 - Konstrukce suché výstavby</t>
  </si>
  <si>
    <t xml:space="preserve">      763-1 - Podhledy</t>
  </si>
  <si>
    <t xml:space="preserve">      763-21 - Předstěny</t>
  </si>
  <si>
    <t xml:space="preserve">      763-4 - Parozábrana</t>
  </si>
  <si>
    <t xml:space="preserve">    764 - Konstrukce klempířské</t>
  </si>
  <si>
    <t xml:space="preserve">      764-2 - Ostatní klemp. prvky</t>
  </si>
  <si>
    <t xml:space="preserve">      764-3 - Okap</t>
  </si>
  <si>
    <t xml:space="preserve">    765 - Krytina skládaná</t>
  </si>
  <si>
    <t xml:space="preserve">    766 - Konstrukce truhlářské</t>
  </si>
  <si>
    <t xml:space="preserve">      766-4 - Střešní okna</t>
  </si>
  <si>
    <t xml:space="preserve">      766-1 - Výplně otvorů vnitřních</t>
  </si>
  <si>
    <t xml:space="preserve">    771 - Podlahy z dlaždic</t>
  </si>
  <si>
    <t xml:space="preserve">      771-1 - Hydroizolace pod dlažbu a obklad</t>
  </si>
  <si>
    <t xml:space="preserve">      771-2 - Obklad schodiště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</si>
  <si>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</si>
  <si>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</si>
  <si>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</si>
  <si>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</si>
  <si>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</si>
  <si>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</si>
  <si>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HSV</t>
  </si>
  <si>
    <t>Práce a dodávky HSV</t>
  </si>
  <si>
    <t>Zemní práce</t>
  </si>
  <si>
    <t>Zemní práce - odkopávky a prokopávky</t>
  </si>
  <si>
    <t>132212131</t>
  </si>
  <si>
    <t>Hloubení nezapažených rýh šířky do 800 mm ručně s urovnáním dna do předepsaného profilu a spádu v hornině třídy těžitelnosti I skupiny 3 soudržných</t>
  </si>
  <si>
    <t>857060173</t>
  </si>
  <si>
    <t>https://podminky.urs.cz/item/CS_URS_2024_02/132212131</t>
  </si>
  <si>
    <t>"odkopání zdi kolem domu"</t>
  </si>
  <si>
    <t>0,5*0,35*(9,85*2+14,1-2,1)</t>
  </si>
  <si>
    <t>113106171</t>
  </si>
  <si>
    <t>Rozebrání dlažeb vozovek a ploch s přemístěním hmot na skládku na vzdálenost do 3 m nebo s naložením na dopravní prostředek, s jakoukoliv výplní spár ručně ze zámkové dlažby s ložem z kameniva</t>
  </si>
  <si>
    <t>1451638579</t>
  </si>
  <si>
    <t>https://podminky.urs.cz/item/CS_URS_2024_02/113106171</t>
  </si>
  <si>
    <t>0,8*(0,1+0,12+3,8+0,12+5,7+3,8+1+1)</t>
  </si>
  <si>
    <t>596211210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</si>
  <si>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</si>
  <si>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1312867447</t>
  </si>
  <si>
    <t>https://podminky.urs.cz/item/CS_URS_2024_02/596211210</t>
  </si>
  <si>
    <t>Zemní práce -zásypy</t>
  </si>
  <si>
    <t>174111101</t>
  </si>
  <si>
    <t>Zásyp sypaninou z jakékoliv horniny ručně s uložením výkopku ve vrstvách se zhutněním jam, šachet, rýh nebo kolem objektů v těchto vykopávkách</t>
  </si>
  <si>
    <t>519596101</t>
  </si>
  <si>
    <t>https://podminky.urs.cz/item/CS_URS_2024_02/174111101</t>
  </si>
  <si>
    <t>0,4*0,4*(9,85*2+14,1-2,1)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</si>
  <si>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</si>
  <si>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</si>
  <si>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2032384708</t>
  </si>
  <si>
    <t>https://podminky.urs.cz/item/CS_URS_2024_02/162251101</t>
  </si>
  <si>
    <t>167151101</t>
  </si>
  <si>
    <t>Nakládání, skládání a překládání neulehlého výkopku nebo sypaniny strojně nakládání, množství do 100 m3, z horniny třídy těžitelnosti I, skupiny 1 až 3</t>
  </si>
  <si>
    <t>-62219818</t>
  </si>
  <si>
    <t>https://podminky.urs.cz/item/CS_URS_2024_02/167151101</t>
  </si>
  <si>
    <t>Zemní práce - odvoz zeminy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</si>
  <si>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</si>
  <si>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</si>
  <si>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-1344786328</t>
  </si>
  <si>
    <t>https://podminky.urs.cz/item/CS_URS_2024_02/162751117</t>
  </si>
  <si>
    <t>"nakypření se neuvažuje</t>
  </si>
  <si>
    <t xml:space="preserve">"bilance výkopových prací </t>
  </si>
  <si>
    <t>"výkop"+5,548</t>
  </si>
  <si>
    <t>"zásyp"-5,072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</si>
  <si>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</si>
  <si>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</si>
  <si>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1859026683</t>
  </si>
  <si>
    <t>https://podminky.urs.cz/item/CS_URS_2024_02/162751119</t>
  </si>
  <si>
    <t>P</t>
  </si>
  <si>
    <t>Poznámka k položce:_x000d_
rozpočtový předpoklad 25 Km, bude upřesněno dne skut. vzdálenosti</t>
  </si>
  <si>
    <t>0,476*5 'Přepočtené koeficientem množství</t>
  </si>
  <si>
    <t>997013873</t>
  </si>
  <si>
    <t>Poplatek za uložení stavebního odpadu na recyklační skládce (skládkovné) zeminy a kamení zatříděného do Katalogu odpadů pod kódem 17 05 04</t>
  </si>
  <si>
    <t>1362733203</t>
  </si>
  <si>
    <t>https://podminky.urs.cz/item/CS_URS_2024_02/997013873</t>
  </si>
  <si>
    <t>Poznámka k položce:_x000d_
Rozpočtový předpoklad hmotnost 1,8/m3 - mokrá zemina_x000d_
Uložení vyúčtovat dle vážních lístků a skut. nákladů na uložení</t>
  </si>
  <si>
    <t>0,476*1,8 'Přepočtené koeficientem množství</t>
  </si>
  <si>
    <t>Svislé a kompletní konstrukce</t>
  </si>
  <si>
    <t>340231011</t>
  </si>
  <si>
    <t>Zazdívka otvorů v příčkách nebo stěnách děrovanými cihlami plochy do 1 m2 , tloušťka příčky 115 mm</t>
  </si>
  <si>
    <t>-1813738333</t>
  </si>
  <si>
    <t>https://podminky.urs.cz/item/CS_URS_2024_02/340231011</t>
  </si>
  <si>
    <t>"kolem dveří"1,5</t>
  </si>
  <si>
    <t>Úpravy povrchů, podlahy a osazování výplní</t>
  </si>
  <si>
    <t>61</t>
  </si>
  <si>
    <t>Úprava povrchů vnitřních</t>
  </si>
  <si>
    <t>629991012</t>
  </si>
  <si>
    <t>Zakrytí vnějších ploch před znečištěním včetně pozdějšího odkrytí výplní otvorů a svislých ploch fólií přilepenou na začišťovací lištu</t>
  </si>
  <si>
    <t>2092051590</t>
  </si>
  <si>
    <t>https://podminky.urs.cz/item/CS_URS_2024_02/629991012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</si>
  <si>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</si>
  <si>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</si>
  <si>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74967425</t>
  </si>
  <si>
    <t>https://podminky.urs.cz/item/CS_URS_2024_02/622143004</t>
  </si>
  <si>
    <t>ostění1+ostění2</t>
  </si>
  <si>
    <t>nadpraží1+nadpraží2</t>
  </si>
  <si>
    <t>M</t>
  </si>
  <si>
    <t>59051516</t>
  </si>
  <si>
    <t>profil začišťovací PVC pro ostění vnitřních omítek</t>
  </si>
  <si>
    <t>387835609</t>
  </si>
  <si>
    <t>36,59*1,1 'Přepočtené koeficientem množství</t>
  </si>
  <si>
    <t>622143005</t>
  </si>
  <si>
    <t>Montáž omítkových profilů plastových, pozinkovaných nebo dřevěných upevněných vtlačením do podkladní vrstvy nebo přibitím omítníků</t>
  </si>
  <si>
    <t>1641171081</t>
  </si>
  <si>
    <t>https://podminky.urs.cz/item/CS_URS_2024_02/622143005</t>
  </si>
  <si>
    <t>55343022</t>
  </si>
  <si>
    <t>profil rohový Pz s kulatou úzkou hlavou pro vnitřní omítky tl 12mm</t>
  </si>
  <si>
    <t>-1541157540</t>
  </si>
  <si>
    <t>"1 NP"14*2,63</t>
  </si>
  <si>
    <t>"2 NP"4*2,34</t>
  </si>
  <si>
    <t>82,77*1,1 'Přepočtené koeficientem množství</t>
  </si>
  <si>
    <t>612142001</t>
  </si>
  <si>
    <t>Pletivo vnitřních ploch v ploše nebo pruzích, na plném podkladu sklovláknité vtlačené do tmelu včetně tmelu stěn</t>
  </si>
  <si>
    <t>-300132870</t>
  </si>
  <si>
    <t>https://podminky.urs.cz/item/CS_URS_2024_02/612142001</t>
  </si>
  <si>
    <t xml:space="preserve">"pro zvýšení vzduchotěsnosti" </t>
  </si>
  <si>
    <t xml:space="preserve">0,25*(ostění1+nadpraží1+ostění2+nadpraží2) </t>
  </si>
  <si>
    <t>"detaily"20</t>
  </si>
  <si>
    <t>632450121</t>
  </si>
  <si>
    <t>Potěr cementový vyrovnávací ze suchých směsí v pásu o průměrné (střední) tl. od 10 do 20 mm</t>
  </si>
  <si>
    <t>-102890923</t>
  </si>
  <si>
    <t>https://podminky.urs.cz/item/CS_URS_2024_02/632450121</t>
  </si>
  <si>
    <t>"vnitřní parapet"(parapet1+parapet2)*0,25</t>
  </si>
  <si>
    <t>612345412</t>
  </si>
  <si>
    <t>Oprava sádrové nebo vápenosádrové omítky vnitřních ploch hladké, tl. do 20 mm stěn, v rozsahu opravované plochy přes 10 do 30%</t>
  </si>
  <si>
    <t>26308483</t>
  </si>
  <si>
    <t>https://podminky.urs.cz/item/CS_URS_2024_02/612345412</t>
  </si>
  <si>
    <t>-0,25*(nadpraží1+ostění1)</t>
  </si>
  <si>
    <t>-0,15*(nadpraží2+ostění2)</t>
  </si>
  <si>
    <t>612345413</t>
  </si>
  <si>
    <t>Oprava sádrové nebo vápenosádrové omítky vnitřních ploch hladké, tl. do 20 mm stěn, v rozsahu opravované plochy přes 30 do 50%</t>
  </si>
  <si>
    <t>-859947783</t>
  </si>
  <si>
    <t>https://podminky.urs.cz/item/CS_URS_2024_02/612345413</t>
  </si>
  <si>
    <t xml:space="preserve">"ostění a nadpraží zvlášť </t>
  </si>
  <si>
    <t>0,25*(nadpraží1+ostění1)</t>
  </si>
  <si>
    <t>0,15*(nadpraží2+ostění2)</t>
  </si>
  <si>
    <t>63</t>
  </si>
  <si>
    <t>Podlahy a podlahové konstrukce</t>
  </si>
  <si>
    <t>63-4</t>
  </si>
  <si>
    <t>Samonivelační stěrka</t>
  </si>
  <si>
    <t>632451101</t>
  </si>
  <si>
    <t>Potěr cementový samonivelační ze suchých směsí tloušťky přes 2 do 5 mm</t>
  </si>
  <si>
    <t>1303407452</t>
  </si>
  <si>
    <t>https://podminky.urs.cz/item/CS_URS_2024_02/632451101</t>
  </si>
  <si>
    <t>F011+F012</t>
  </si>
  <si>
    <t>F021+F022</t>
  </si>
  <si>
    <t>771121011</t>
  </si>
  <si>
    <t>Příprava podkladu před provedením dlažby nátěr penetrační na podlahu</t>
  </si>
  <si>
    <t>-100783217</t>
  </si>
  <si>
    <t>https://podminky.urs.cz/item/CS_URS_2024_02/771121011</t>
  </si>
  <si>
    <t>621</t>
  </si>
  <si>
    <t>Příprava podkladů</t>
  </si>
  <si>
    <t>622131121</t>
  </si>
  <si>
    <t>Podkladní a spojovací vrstva vnějších omítaných ploch penetrace nanášená ručně stěn</t>
  </si>
  <si>
    <t>-1589114818</t>
  </si>
  <si>
    <t>https://podminky.urs.cz/item/CS_URS_2024_02/622131121</t>
  </si>
  <si>
    <t>622135011</t>
  </si>
  <si>
    <t>Vyrovnání nerovností podkladu vnějších omítaných ploch tmelem, tl. do 2 mm stěn</t>
  </si>
  <si>
    <t>479653287</t>
  </si>
  <si>
    <t>https://podminky.urs.cz/item/CS_URS_2024_02/622135011</t>
  </si>
  <si>
    <t>"rekonstrukce plošeně"</t>
  </si>
  <si>
    <t>fasáda*0,25</t>
  </si>
  <si>
    <t>629991011</t>
  </si>
  <si>
    <t>Zakrytí vnějších ploch před znečištěním včetně pozdějšího odkrytí výplní otvorů a svislých ploch fólií přilepenou lepící páskou</t>
  </si>
  <si>
    <t>1231130826</t>
  </si>
  <si>
    <t>https://podminky.urs.cz/item/CS_URS_2024_02/629991011</t>
  </si>
  <si>
    <t>"ochrana vestavěných částí stavby"fasáda*0,05</t>
  </si>
  <si>
    <t>-87031769</t>
  </si>
  <si>
    <t>629995101</t>
  </si>
  <si>
    <t>Očištění vnějších ploch tlakovou vodou omytím tlakovou vodou</t>
  </si>
  <si>
    <t>-1440891867</t>
  </si>
  <si>
    <t>https://podminky.urs.cz/item/CS_URS_2024_02/629995101</t>
  </si>
  <si>
    <t>62-1</t>
  </si>
  <si>
    <t>ETICS - eps</t>
  </si>
  <si>
    <t>622211031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</si>
  <si>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</si>
  <si>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1112348761</t>
  </si>
  <si>
    <t>https://podminky.urs.cz/item/CS_URS_2024_02/622211031</t>
  </si>
  <si>
    <t>28375807</t>
  </si>
  <si>
    <t>deska EPS grafitová fasádní λ=0,030-0,031 tl 150mm</t>
  </si>
  <si>
    <t>1122702469</t>
  </si>
  <si>
    <t>Poznámka k položce:_x000d_
Izolační desky z pěnového polystyrenu pro kontaktní zateplovací systémy ETICS.</t>
  </si>
  <si>
    <t>77,845*1,05 'Přepočtené koeficientem množství</t>
  </si>
  <si>
    <t>622251101</t>
  </si>
  <si>
    <t>Montáž kontaktního zateplení lepením a mechanickým kotvením Příplatek k cenám za zápustnou montáž kotev s použitím tepelněizolačních zátek na vnější stěny z polystyrenu</t>
  </si>
  <si>
    <t>-2073985546</t>
  </si>
  <si>
    <t>https://podminky.urs.cz/item/CS_URS_2024_02/622251101</t>
  </si>
  <si>
    <t>622</t>
  </si>
  <si>
    <t>Lištový systém</t>
  </si>
  <si>
    <t>-21818875</t>
  </si>
  <si>
    <t>ostění1+nadpraží1</t>
  </si>
  <si>
    <t>28342205</t>
  </si>
  <si>
    <t>profil napojovací okenní PVC s výztužnou tkaninou 6mm</t>
  </si>
  <si>
    <t>1935894384</t>
  </si>
  <si>
    <t>32,72*1,1 'Přepočtené koeficientem množství</t>
  </si>
  <si>
    <t>622252001</t>
  </si>
  <si>
    <t>Montáž profilů kontaktního zateplení zakládacích soklových připevněných hmoždinkami</t>
  </si>
  <si>
    <t>-444060284</t>
  </si>
  <si>
    <t>https://podminky.urs.cz/item/CS_URS_2024_02/622252001</t>
  </si>
  <si>
    <t>9,9+4*0,16+2*0,325+14,15-2,05+9,9</t>
  </si>
  <si>
    <t>28342210</t>
  </si>
  <si>
    <t>profil zakládací PVC s výztužnou tkaninou pro izolant tl 80-300mm</t>
  </si>
  <si>
    <t>386421028</t>
  </si>
  <si>
    <t>33,19*1,1 'Přepočtené koeficientem množství</t>
  </si>
  <si>
    <t>622252002</t>
  </si>
  <si>
    <t>Montáž profilů kontaktního zateplení ostatních stěnových, dilatačních apod. lepených do tmelu</t>
  </si>
  <si>
    <t>1460558293</t>
  </si>
  <si>
    <t>https://podminky.urs.cz/item/CS_URS_2024_02/622252002</t>
  </si>
  <si>
    <t>63127464</t>
  </si>
  <si>
    <t>profil rohový Al s výztužnou tkaninou š 100/100mm</t>
  </si>
  <si>
    <t>567082424</t>
  </si>
  <si>
    <t>"nároží stavby"(0,45+2,85)*8</t>
  </si>
  <si>
    <t>49,49*1,1 'Přepočtené koeficientem množství</t>
  </si>
  <si>
    <t>59051510</t>
  </si>
  <si>
    <t>profil napojovací nadokenní PVC s okapnicí s výztužnou tkaninou</t>
  </si>
  <si>
    <t>-249419090</t>
  </si>
  <si>
    <t>9,63*1,1 'Přepočtené koeficientem množství</t>
  </si>
  <si>
    <t>59051512</t>
  </si>
  <si>
    <t>profil napojovací parapetní PVC s okapnicí a výztužnou tkaninou</t>
  </si>
  <si>
    <t>-1824191670</t>
  </si>
  <si>
    <t>Poznámka k položce:_x000d_
připojení parapetního plechu nebo desky k fasádě - podélný rozměr</t>
  </si>
  <si>
    <t>5,38*1,1 'Přepočtené koeficientem množství</t>
  </si>
  <si>
    <t>28341044</t>
  </si>
  <si>
    <t>profil napojovací parapetní PVC úhlově stavitelný s okapnicí a výztužnou tkaninou</t>
  </si>
  <si>
    <t>-1630822396</t>
  </si>
  <si>
    <t>4*2*0,2</t>
  </si>
  <si>
    <t>59051500</t>
  </si>
  <si>
    <t>profil dilatační stěnový/rohový PVC s výztužnou tkaninou</t>
  </si>
  <si>
    <t>-2133973612</t>
  </si>
  <si>
    <t>"styk se sousední budovou"</t>
  </si>
  <si>
    <t>2*(0,45+2,85)</t>
  </si>
  <si>
    <t>6,6*1,1 'Přepočtené koeficientem množství</t>
  </si>
  <si>
    <t>6222</t>
  </si>
  <si>
    <t xml:space="preserve">Ostění, nadpraží  a parapety</t>
  </si>
  <si>
    <t>622212001</t>
  </si>
  <si>
    <t>Montáž kontaktního zateplení vnějšího ostění, nadpraží nebo parapetu lepením z polystyrenových desek (dodávka ve specifikaci) hloubky špalet do 200 mm, tloušťky desek do 40 mm</t>
  </si>
  <si>
    <t>196058390</t>
  </si>
  <si>
    <t>https://podminky.urs.cz/item/CS_URS_2024_02/622212001</t>
  </si>
  <si>
    <t>28376415</t>
  </si>
  <si>
    <t>deska XPS hrana polodrážková a hladký povrch 300kPA λ=0,035 tl 30mm</t>
  </si>
  <si>
    <t>-503218282</t>
  </si>
  <si>
    <t>5,38*0,2 'Přepočtené koeficientem množství</t>
  </si>
  <si>
    <t>42</t>
  </si>
  <si>
    <t>-1575946683</t>
  </si>
  <si>
    <t xml:space="preserve">"nechává se bez materiálu - ošetření ostění bez zateplení </t>
  </si>
  <si>
    <t>43</t>
  </si>
  <si>
    <t>622251211</t>
  </si>
  <si>
    <t>Montáž kontaktního zateplení lepením a mechanickým kotvením Příplatek k cenám za zesílené vyztužení druhou vrstvou sklovláknitého pletiva vnějších stěn</t>
  </si>
  <si>
    <t>640447323</t>
  </si>
  <si>
    <t>https://podminky.urs.cz/item/CS_URS_2024_02/622251211</t>
  </si>
  <si>
    <t>"řešení detailů v místě přechodů materiálu, u kastlíků aj."</t>
  </si>
  <si>
    <t>fasáda*0,05</t>
  </si>
  <si>
    <t>62-3</t>
  </si>
  <si>
    <t>Sokl a nadstřešní část</t>
  </si>
  <si>
    <t>44</t>
  </si>
  <si>
    <t>622321101</t>
  </si>
  <si>
    <t>Omítka vápenocementová vnějších ploch nanášená ručně jednovrstvá, tloušťky do 15 mm hrubá nezatřená stěn</t>
  </si>
  <si>
    <t>-1089195949</t>
  </si>
  <si>
    <t>https://podminky.urs.cz/item/CS_URS_2024_02/622321101</t>
  </si>
  <si>
    <t>"pod HI soklu"</t>
  </si>
  <si>
    <t>(0,45+0,3)*(9,9+4*0,16+2*0,325+14,15-2,05+9,9)</t>
  </si>
  <si>
    <t>45</t>
  </si>
  <si>
    <t>622142001</t>
  </si>
  <si>
    <t>Pletivo vnějších ploch v ploše nebo pruzích, na plném podkladu sklovláknité vtlačené do tmelu stěn</t>
  </si>
  <si>
    <t>-304405331</t>
  </si>
  <si>
    <t>https://podminky.urs.cz/item/CS_URS_2024_02/622142001</t>
  </si>
  <si>
    <t>46</t>
  </si>
  <si>
    <t>713131145</t>
  </si>
  <si>
    <t>Montáž tepelné izolace stěn rohožemi, pásy, deskami, dílci, bloky (izolační materiál ve specifikaci) lepením bodově bez mechanického kotvení</t>
  </si>
  <si>
    <t>2065930061</t>
  </si>
  <si>
    <t>https://podminky.urs.cz/item/CS_URS_2024_02/713131145</t>
  </si>
  <si>
    <t>47</t>
  </si>
  <si>
    <t>28376424</t>
  </si>
  <si>
    <t>deska XPS hrana polodrážková a hladký povrch 300kPA λ=0,035 tl 140mm</t>
  </si>
  <si>
    <t>1107351238</t>
  </si>
  <si>
    <t>"pod úrovní terénu"0,3*(9,9+4*0,16+2*0,325+14,15-2,05+9,9)</t>
  </si>
  <si>
    <t>24,893*1,05 'Přepočtené koeficientem množství</t>
  </si>
  <si>
    <t>62-4</t>
  </si>
  <si>
    <t>Finální omítka</t>
  </si>
  <si>
    <t>48</t>
  </si>
  <si>
    <t>622151001</t>
  </si>
  <si>
    <t>Penetrační nátěr vnějších pastovitých tenkovrstvých omítek akrylátový stěn</t>
  </si>
  <si>
    <t>863766925</t>
  </si>
  <si>
    <t>https://podminky.urs.cz/item/CS_URS_2024_02/622151001</t>
  </si>
  <si>
    <t>(ostění1+nadpraží1)*0,2</t>
  </si>
  <si>
    <t>(ostění2+nadpraží2)*0,1</t>
  </si>
  <si>
    <t>"nová omítka vikýře, bez zateplení" 5</t>
  </si>
  <si>
    <t>49</t>
  </si>
  <si>
    <t>622531012</t>
  </si>
  <si>
    <t>Omítka tenkovrstvá silikonová vnějších ploch probarvená bez penetrace zatíraná (škrábaná), zrnitost 1,5 mm stěn</t>
  </si>
  <si>
    <t>-1009203902</t>
  </si>
  <si>
    <t>https://podminky.urs.cz/item/CS_URS_2024_02/622531012</t>
  </si>
  <si>
    <t>50</t>
  </si>
  <si>
    <t>1986732812</t>
  </si>
  <si>
    <t>51</t>
  </si>
  <si>
    <t>622511102</t>
  </si>
  <si>
    <t>Omítka tenkovrstvá akrylátová vnějších ploch probarvená bez penetrace mozaiková jemnozrnná stěn</t>
  </si>
  <si>
    <t>-456219482</t>
  </si>
  <si>
    <t>https://podminky.urs.cz/item/CS_URS_2024_02/622511102</t>
  </si>
  <si>
    <t>Ostatní konstrukce a práce, bourání</t>
  </si>
  <si>
    <t>52</t>
  </si>
  <si>
    <t>742210121</t>
  </si>
  <si>
    <t>Montáž hlásiče automatického bodového</t>
  </si>
  <si>
    <t>-1120202668</t>
  </si>
  <si>
    <t>https://podminky.urs.cz/item/CS_URS_2024_02/742210121</t>
  </si>
  <si>
    <t>53</t>
  </si>
  <si>
    <t>59081430</t>
  </si>
  <si>
    <t>hlásič kouře optický konvenční</t>
  </si>
  <si>
    <t>871759994</t>
  </si>
  <si>
    <t>54</t>
  </si>
  <si>
    <t>953312113</t>
  </si>
  <si>
    <t>Vložky svislé do dilatačních spár z polystyrenových desek fasádních včetně dodání a osazení, v jakémkoliv zdivu přes 20 do 30 mm</t>
  </si>
  <si>
    <t>-1243391355</t>
  </si>
  <si>
    <t>https://podminky.urs.cz/item/CS_URS_2024_02/953312113</t>
  </si>
  <si>
    <t>"dilatace od sousedního objektu"</t>
  </si>
  <si>
    <t>55</t>
  </si>
  <si>
    <t>953943211</t>
  </si>
  <si>
    <t>Osazování drobných kovových předmětů kotvených do stěny hasicího přístroje</t>
  </si>
  <si>
    <t>-2101065626</t>
  </si>
  <si>
    <t>https://podminky.urs.cz/item/CS_URS_2024_02/953943211</t>
  </si>
  <si>
    <t>56</t>
  </si>
  <si>
    <t>44932114</t>
  </si>
  <si>
    <t>přístroj hasicí ruční práškový PG 6 LE</t>
  </si>
  <si>
    <t>103564017</t>
  </si>
  <si>
    <t>57</t>
  </si>
  <si>
    <t>HZS1301</t>
  </si>
  <si>
    <t>Hodinové zúčtovací sazby profesí HSV provádění konstrukcí zedník</t>
  </si>
  <si>
    <t>714779172</t>
  </si>
  <si>
    <t>https://podminky.urs.cz/item/CS_URS_2024_02/HZS1301</t>
  </si>
  <si>
    <t>"zastříkání PURpěnou ocel. nosník"10</t>
  </si>
  <si>
    <t>58</t>
  </si>
  <si>
    <t>781492111</t>
  </si>
  <si>
    <t>Obklad - dokončující práce montáž profilu kladeného do malty rohového</t>
  </si>
  <si>
    <t>-1384502986</t>
  </si>
  <si>
    <t>https://podminky.urs.cz/item/CS_URS_2024_02/781492111</t>
  </si>
  <si>
    <t>59</t>
  </si>
  <si>
    <t>434313113</t>
  </si>
  <si>
    <t>Schody z vibrolisovaných prefabrikátů na cementovou maltu, s vyspárováním se zřízením podkladních stupňů z betonu tř. C 16/20</t>
  </si>
  <si>
    <t>1981645601</t>
  </si>
  <si>
    <t>https://podminky.urs.cz/item/CS_URS_2024_02/434313113</t>
  </si>
  <si>
    <t>2*1</t>
  </si>
  <si>
    <t>2,3+2,3</t>
  </si>
  <si>
    <t>60</t>
  </si>
  <si>
    <t>952901111</t>
  </si>
  <si>
    <t>Vyčištění budov nebo objektů před předáním do užívání budov bytové nebo občanské výstavby, světlé výšky podlaží do 4 m</t>
  </si>
  <si>
    <t>-228930124</t>
  </si>
  <si>
    <t>https://podminky.urs.cz/item/CS_URS_2024_02/952901111</t>
  </si>
  <si>
    <t>"plocha z vnějších rozměrů"</t>
  </si>
  <si>
    <t>9,9*(14,15-3,75-2,05)+5,95*3,75</t>
  </si>
  <si>
    <t>8,85*6+(3,33+1,47)*4,2</t>
  </si>
  <si>
    <t>94</t>
  </si>
  <si>
    <t>Lešení a stavební výtahy</t>
  </si>
  <si>
    <t>941111111</t>
  </si>
  <si>
    <t>Lešení řadové trubkové lehké pracovní s podlahami s provozním zatížením tř. 3 do 200 kg/m2 šířky tř. W06 od 0,6 do 0,9 m výšky do 10 m montáž</t>
  </si>
  <si>
    <t>796393824</t>
  </si>
  <si>
    <t>https://podminky.urs.cz/item/CS_URS_2024_02/941111111</t>
  </si>
  <si>
    <t>62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</si>
  <si>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</si>
  <si>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</si>
  <si>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-344395680</t>
  </si>
  <si>
    <t>https://podminky.urs.cz/item/CS_URS_2024_02/941111211</t>
  </si>
  <si>
    <t>76,82*90 'Přepočtené koeficientem množství</t>
  </si>
  <si>
    <t>941111811</t>
  </si>
  <si>
    <t>Lešení řadové trubkové lehké pracovní s podlahami s provozním zatížením tř. 3 do 200 kg/m2 šířky tř. W06 od 0,6 do 0,9 m výšky do 10 m demontáž</t>
  </si>
  <si>
    <t>805793313</t>
  </si>
  <si>
    <t>https://podminky.urs.cz/item/CS_URS_2024_02/941111811</t>
  </si>
  <si>
    <t>64</t>
  </si>
  <si>
    <t>949101111</t>
  </si>
  <si>
    <t>Lešení pomocné pracovní pro objekty pozemních staveb pro zatížení do 150 kg/m2, o výšce lešeňové podlahy do 1,9 m</t>
  </si>
  <si>
    <t>-582766777</t>
  </si>
  <si>
    <t>https://podminky.urs.cz/item/CS_URS_2024_02/949101111</t>
  </si>
  <si>
    <t>F01+F02</t>
  </si>
  <si>
    <t>65</t>
  </si>
  <si>
    <t>944511111</t>
  </si>
  <si>
    <t>Síť ochranná zavěšená na konstrukci lešení z textilie z umělých vláken montáž</t>
  </si>
  <si>
    <t>1605918730</t>
  </si>
  <si>
    <t>https://podminky.urs.cz/item/CS_URS_2024_02/944511111</t>
  </si>
  <si>
    <t>66</t>
  </si>
  <si>
    <t>944511211</t>
  </si>
  <si>
    <t>Síť ochranná zavěšená na konstrukci lešení z textilie z umělých vláken příplatek k ceně za každý den použití</t>
  </si>
  <si>
    <t>1271732991</t>
  </si>
  <si>
    <t>https://podminky.urs.cz/item/CS_URS_2024_02/944511211</t>
  </si>
  <si>
    <t>76,82*60 'Přepočtené koeficientem množství</t>
  </si>
  <si>
    <t>67</t>
  </si>
  <si>
    <t>944511811</t>
  </si>
  <si>
    <t>Síť ochranná zavěšená na konstrukci lešení z textilie z umělých vláken demontáž</t>
  </si>
  <si>
    <t>309428238</t>
  </si>
  <si>
    <t>https://podminky.urs.cz/item/CS_URS_2024_02/944511811</t>
  </si>
  <si>
    <t>68</t>
  </si>
  <si>
    <t>993111111</t>
  </si>
  <si>
    <t>Dovoz a odvoz lešení včetně naložení a složení řadového, na vzdálenost do 10 km</t>
  </si>
  <si>
    <t>-147504625</t>
  </si>
  <si>
    <t>https://podminky.urs.cz/item/CS_URS_2024_02/993111111</t>
  </si>
  <si>
    <t>69</t>
  </si>
  <si>
    <t>993111119</t>
  </si>
  <si>
    <t>Dovoz a odvoz lešení včetně naložení a složení řadového, na vzdálenost Příplatek k ceně za každých dalších i započatých 10 km přes 10 km</t>
  </si>
  <si>
    <t>-351582714</t>
  </si>
  <si>
    <t>https://podminky.urs.cz/item/CS_URS_2024_02/993111119</t>
  </si>
  <si>
    <t>70</t>
  </si>
  <si>
    <t>K002</t>
  </si>
  <si>
    <t>Příplatek za založení lešení na střeše</t>
  </si>
  <si>
    <t>kpl</t>
  </si>
  <si>
    <t>vlastní</t>
  </si>
  <si>
    <t>374287065</t>
  </si>
  <si>
    <t>998</t>
  </si>
  <si>
    <t>Přesun hmot</t>
  </si>
  <si>
    <t>71</t>
  </si>
  <si>
    <t>998011009</t>
  </si>
  <si>
    <t>Přesun hmot pro budovy občanské výstavby, bydlení, výrobu a služby s nosnou svislou konstrukcí zděnou z cihel, tvárnic nebo kamene vodorovná dopravní vzdálenost do 100 m s omezením mechanizace pro budovy výšky přes 6 do 12 m</t>
  </si>
  <si>
    <t>-423094064</t>
  </si>
  <si>
    <t>https://podminky.urs.cz/item/CS_URS_2024_02/998011009</t>
  </si>
  <si>
    <t>PSV</t>
  </si>
  <si>
    <t>Práce a dodávky PSV</t>
  </si>
  <si>
    <t>711</t>
  </si>
  <si>
    <t>Izolace proti vodě, vlhkosti a plynům</t>
  </si>
  <si>
    <t>72</t>
  </si>
  <si>
    <t>998711102</t>
  </si>
  <si>
    <t>Přesun hmot pro izolace proti vodě, vlhkosti a plynům stanovený z hmotnosti přesunovaného materiálu vodorovná dopravní vzdálenost do 50 m základní v objektech výšky přes 6 do 12 m</t>
  </si>
  <si>
    <t>442451628</t>
  </si>
  <si>
    <t>https://podminky.urs.cz/item/CS_URS_2024_02/998711102</t>
  </si>
  <si>
    <t>711-1</t>
  </si>
  <si>
    <t>Asfaltový pas</t>
  </si>
  <si>
    <t>73</t>
  </si>
  <si>
    <t>711112001</t>
  </si>
  <si>
    <t>Provedení izolace proti zemní vlhkosti natěradly a tmely za studena na ploše svislé S nátěrem penetračním</t>
  </si>
  <si>
    <t>-888421328</t>
  </si>
  <si>
    <t>https://podminky.urs.cz/item/CS_URS_2024_02/711112001</t>
  </si>
  <si>
    <t>"izolace soklu"</t>
  </si>
  <si>
    <t>(0,3+0,45)*(9,9+14,15-2,05+9,9)</t>
  </si>
  <si>
    <t>74</t>
  </si>
  <si>
    <t>11163153</t>
  </si>
  <si>
    <t>emulze asfaltová penetrační</t>
  </si>
  <si>
    <t>litr</t>
  </si>
  <si>
    <t>1975157210</t>
  </si>
  <si>
    <t>23,925*0,6 'Přepočtené koeficientem množství</t>
  </si>
  <si>
    <t>75</t>
  </si>
  <si>
    <t>711142559</t>
  </si>
  <si>
    <t>Provedení izolace proti zemní vlhkosti pásy přitavením NAIP na ploše svislé S</t>
  </si>
  <si>
    <t>-2018350186</t>
  </si>
  <si>
    <t>https://podminky.urs.cz/item/CS_URS_2024_02/711142559</t>
  </si>
  <si>
    <t>76</t>
  </si>
  <si>
    <t>62853004</t>
  </si>
  <si>
    <t>pás asfaltový natavitelný modifikovaný SBS s vložkou ze skleněné tkaniny a spalitelnou PE fólií nebo jemnozrnným minerálním posypem na horním povrchu tl 4,0mm</t>
  </si>
  <si>
    <t>-975788676</t>
  </si>
  <si>
    <t>23,925*1,165 'Přepočtené koeficientem množství</t>
  </si>
  <si>
    <t>713</t>
  </si>
  <si>
    <t>Izolace tepelné</t>
  </si>
  <si>
    <t>77</t>
  </si>
  <si>
    <t>998713102</t>
  </si>
  <si>
    <t>Přesun hmot pro izolace tepelné stanovený z hmotnosti přesunovaného materiálu vodorovná dopravní vzdálenost do 50 m s užitím mechanizace v objektech výšky přes 6 m do 12 m</t>
  </si>
  <si>
    <t>-1513545759</t>
  </si>
  <si>
    <t>https://podminky.urs.cz/item/CS_URS_2024_02/998713102</t>
  </si>
  <si>
    <t>713-6</t>
  </si>
  <si>
    <t>Boky vikýřů, vložení do dřev. kce</t>
  </si>
  <si>
    <t>78</t>
  </si>
  <si>
    <t>713131141</t>
  </si>
  <si>
    <t>Montáž tepelné izolace stěn rohožemi, pásy, deskami, dílci, bloky (izolační materiál ve specifikaci) lepením celoplošně bez mechanického kotvení</t>
  </si>
  <si>
    <t>498538358</t>
  </si>
  <si>
    <t>https://podminky.urs.cz/item/CS_URS_2024_02/713131141</t>
  </si>
  <si>
    <t>79</t>
  </si>
  <si>
    <t>28376080</t>
  </si>
  <si>
    <t>deska EPS grafitová fasádní λ=0,030-0,031 tl 180mm</t>
  </si>
  <si>
    <t>519477055</t>
  </si>
  <si>
    <t>26,052*1,05 'Přepočtené koeficientem množství</t>
  </si>
  <si>
    <t>713-3</t>
  </si>
  <si>
    <t xml:space="preserve">Podhled/strop </t>
  </si>
  <si>
    <t>80</t>
  </si>
  <si>
    <t>713111121</t>
  </si>
  <si>
    <t>Montáž tepelné izolace stropů rohožemi, pásy, dílci, deskami, bloky (izolační materiál ve specifikaci) rovných spodem s uchycením (drátem, páskou apod.)</t>
  </si>
  <si>
    <t>730999078</t>
  </si>
  <si>
    <t>https://podminky.urs.cz/item/CS_URS_2024_02/713111121</t>
  </si>
  <si>
    <t>81</t>
  </si>
  <si>
    <t>63152102</t>
  </si>
  <si>
    <t>pás tepelně izolační univerzální λ=0,032-0,033 tl 140mm</t>
  </si>
  <si>
    <t>1641319040</t>
  </si>
  <si>
    <t>Poznámka k položce:_x000d_
Rolovaná izolace je vhodná pro zateplení šikmých střech (aplikace mezi a pod krokvemi), sádrokartonových podhledů či stropů nepochozích půd.</t>
  </si>
  <si>
    <t>SDK-SDK5</t>
  </si>
  <si>
    <t>"odpočet vykíře"-1,5*2,02</t>
  </si>
  <si>
    <t>18,687*1,05 'Přepočtené koeficientem množství</t>
  </si>
  <si>
    <t>82</t>
  </si>
  <si>
    <t>63152104</t>
  </si>
  <si>
    <t>pás tepelně izolační univerzální λ=0,032-0,033 tl 160mm</t>
  </si>
  <si>
    <t>1114778504</t>
  </si>
  <si>
    <t>SDK+SDK5</t>
  </si>
  <si>
    <t>117,547*1,05 'Přepočtené koeficientem množství</t>
  </si>
  <si>
    <t>83</t>
  </si>
  <si>
    <t>63152108</t>
  </si>
  <si>
    <t>pás tepelně izolační univerzální λ=0,032-0,033 tl 200mm</t>
  </si>
  <si>
    <t>-1591380735</t>
  </si>
  <si>
    <t>"vykíř"1,5*2,02</t>
  </si>
  <si>
    <t>3,03*1,05 'Přepočtené koeficientem množství</t>
  </si>
  <si>
    <t>84</t>
  </si>
  <si>
    <t>713111111</t>
  </si>
  <si>
    <t>Montáž tepelné izolace stropů rohožemi, pásy, dílci, deskami, bloky (izolační materiál ve specifikaci) vrchem bez překrytí lepenkou kladenými volně</t>
  </si>
  <si>
    <t>-1546547273</t>
  </si>
  <si>
    <t>https://podminky.urs.cz/item/CS_URS_2024_02/713111111</t>
  </si>
  <si>
    <t>"odměřeno z dwg."13,83*1,1</t>
  </si>
  <si>
    <t>85</t>
  </si>
  <si>
    <t>459713039</t>
  </si>
  <si>
    <t>15,213*1,05 'Přepočtené koeficientem množství</t>
  </si>
  <si>
    <t>762</t>
  </si>
  <si>
    <t>Konstrukce tesařské</t>
  </si>
  <si>
    <t>86</t>
  </si>
  <si>
    <t>762331822</t>
  </si>
  <si>
    <t>Demontáž vázaných konstrukcí krovů k dalšímu použití sklonu do 60° z hranolů, hranolků, fošen, průřezové plochy přes 120 do 224 cm2</t>
  </si>
  <si>
    <t>82178221</t>
  </si>
  <si>
    <t>https://podminky.urs.cz/item/CS_URS_2024_02/762331822</t>
  </si>
  <si>
    <t>"sloupy"4*2,33+2*2,8</t>
  </si>
  <si>
    <t>"trámy"2*(2,05+3,75)</t>
  </si>
  <si>
    <t>"krokve"11*(1,3+1,5+1,2)</t>
  </si>
  <si>
    <t>87</t>
  </si>
  <si>
    <t>762430011</t>
  </si>
  <si>
    <t>Obložení stěn z cementotřískových desek šroubovaných na sraz, tloušťky desky 10 mm</t>
  </si>
  <si>
    <t>-326678060</t>
  </si>
  <si>
    <t>https://podminky.urs.cz/item/CS_URS_2024_02/762430011</t>
  </si>
  <si>
    <t>88</t>
  </si>
  <si>
    <t>762439001</t>
  </si>
  <si>
    <t>Obložení stěn montáž roštu podkladového</t>
  </si>
  <si>
    <t>1904073420</t>
  </si>
  <si>
    <t>https://podminky.urs.cz/item/CS_URS_2024_02/762439001</t>
  </si>
  <si>
    <t xml:space="preserve">"upřesní se </t>
  </si>
  <si>
    <t>89</t>
  </si>
  <si>
    <t>60514114</t>
  </si>
  <si>
    <t>řezivo jehličnaté lať impregnovaná dl 4 m</t>
  </si>
  <si>
    <t>120021670</t>
  </si>
  <si>
    <t>26,052*0,0052 'Přepočtené koeficientem množství</t>
  </si>
  <si>
    <t>90</t>
  </si>
  <si>
    <t>762495000</t>
  </si>
  <si>
    <t>Spojovací prostředky olištování spár, obložení stropů, střešních podhledů a stěn hřebíky, vruty</t>
  </si>
  <si>
    <t>1744163778</t>
  </si>
  <si>
    <t>https://podminky.urs.cz/item/CS_URS_2024_02/762495000</t>
  </si>
  <si>
    <t>91</t>
  </si>
  <si>
    <t>998762102</t>
  </si>
  <si>
    <t>Přesun hmot pro konstrukce tesařské stanovený z hmotnosti přesunovaného materiálu vodorovná dopravní vzdálenost do 50 m základní v objektech výšky přes 6 do 12 m</t>
  </si>
  <si>
    <t>-12180782</t>
  </si>
  <si>
    <t>https://podminky.urs.cz/item/CS_URS_2024_02/998762102</t>
  </si>
  <si>
    <t>762-4</t>
  </si>
  <si>
    <t>Přesah střechy</t>
  </si>
  <si>
    <t>92</t>
  </si>
  <si>
    <t>762341660</t>
  </si>
  <si>
    <t>Montáž bednění střech štítových okapových říms, krajnic, závětrných prken a žaluzií ve spádu nebo rovnoběžně s okapem z palubek</t>
  </si>
  <si>
    <t>-800557350</t>
  </si>
  <si>
    <t>https://podminky.urs.cz/item/CS_URS_2024_02/762341660</t>
  </si>
  <si>
    <t>93</t>
  </si>
  <si>
    <t>61191178</t>
  </si>
  <si>
    <t>palubky obkladové smrk profil klasický 15x96mm jakost A/B</t>
  </si>
  <si>
    <t>406874814</t>
  </si>
  <si>
    <t>17,325*1,1 'Přepočtené koeficientem množství</t>
  </si>
  <si>
    <t>762429001</t>
  </si>
  <si>
    <t>Obložení stropů nebo střešních podhledů montáž roštu podkladového</t>
  </si>
  <si>
    <t>-241613825</t>
  </si>
  <si>
    <t>https://podminky.urs.cz/item/CS_URS_2024_02/762429001</t>
  </si>
  <si>
    <t>95</t>
  </si>
  <si>
    <t>61223260</t>
  </si>
  <si>
    <t>hranol konstrukční KVH lepený průřezu 40x60-280mm nepohledový</t>
  </si>
  <si>
    <t>-2121629403</t>
  </si>
  <si>
    <t>17,325*0,00264 'Přepočtené koeficientem množství</t>
  </si>
  <si>
    <t>96</t>
  </si>
  <si>
    <t>-209575674</t>
  </si>
  <si>
    <t>97</t>
  </si>
  <si>
    <t>783228111</t>
  </si>
  <si>
    <t>Lazurovací nátěr tesařských konstrukcí dvojnásobný akrylátový</t>
  </si>
  <si>
    <t>1686851234</t>
  </si>
  <si>
    <t>https://podminky.urs.cz/item/CS_URS_2024_02/783228111</t>
  </si>
  <si>
    <t>762-9</t>
  </si>
  <si>
    <t>Přístřešek, hoblované řezivo</t>
  </si>
  <si>
    <t>98</t>
  </si>
  <si>
    <t>762085103</t>
  </si>
  <si>
    <t>Montáž ocelových spojovacích prostředků (materiál ve specifikaci) kotevních želez příložek, patek, táhel</t>
  </si>
  <si>
    <t>454406273</t>
  </si>
  <si>
    <t>https://podminky.urs.cz/item/CS_URS_2024_02/762085103</t>
  </si>
  <si>
    <t>99</t>
  </si>
  <si>
    <t>54825018</t>
  </si>
  <si>
    <t>kotevní patka tvaru U 90x60x5,0 20x200mm</t>
  </si>
  <si>
    <t>1286953768</t>
  </si>
  <si>
    <t>100</t>
  </si>
  <si>
    <t>762713121</t>
  </si>
  <si>
    <t>Montáž prostorových vázaných konstrukcí z řeziva hoblovaného pomocí tesařských spojů průřezové plochy přes 120 do 224 cm2</t>
  </si>
  <si>
    <t>-1819910531</t>
  </si>
  <si>
    <t>https://podminky.urs.cz/item/CS_URS_2024_02/762713121</t>
  </si>
  <si>
    <t>101</t>
  </si>
  <si>
    <t>762795000</t>
  </si>
  <si>
    <t>Spojovací prostředky prostorových vázaných konstrukcí hřebíky, svorníky, fixační prkna</t>
  </si>
  <si>
    <t>1859174324</t>
  </si>
  <si>
    <t>https://podminky.urs.cz/item/CS_URS_2024_02/762795000</t>
  </si>
  <si>
    <t>"sloupy"(4*2,33+2*2,8)*0,12*0,12</t>
  </si>
  <si>
    <t>"trámy"2*(2,05+3,75)*0,12*0,16</t>
  </si>
  <si>
    <t>"krokve"11*(1,3+1,5+1,2)*0,08*0,16</t>
  </si>
  <si>
    <t>102</t>
  </si>
  <si>
    <t>765142021</t>
  </si>
  <si>
    <t>Montáž krytiny z polykarbonátových desek rovných komůrkových na dřevěnou konstrukci</t>
  </si>
  <si>
    <t>-1201764279</t>
  </si>
  <si>
    <t>https://podminky.urs.cz/item/CS_URS_2024_02/765142021</t>
  </si>
  <si>
    <t>(2,05+3,75)*(1,3+1,5+1,2)</t>
  </si>
  <si>
    <t>103</t>
  </si>
  <si>
    <t>28318713</t>
  </si>
  <si>
    <t>deska komůrková PC čirá tl 6mm</t>
  </si>
  <si>
    <t>1602175117</t>
  </si>
  <si>
    <t>23,2*1,05 'Přepočtené koeficientem množství</t>
  </si>
  <si>
    <t>104</t>
  </si>
  <si>
    <t>783201201</t>
  </si>
  <si>
    <t>Příprava podkladu tesařských konstrukcí před provedením nátěru broušení</t>
  </si>
  <si>
    <t>231567698</t>
  </si>
  <si>
    <t>https://podminky.urs.cz/item/CS_URS_2024_02/783201201</t>
  </si>
  <si>
    <t>"sloupy"(4*2,33+2*2,8)*0,12*4</t>
  </si>
  <si>
    <t>"trámy"2*(2,05+3,75)*(0,12+0,16)*2</t>
  </si>
  <si>
    <t>"krokve"11*(1,3+1,5+1,2)*(0,08+0,16)*2</t>
  </si>
  <si>
    <t>105</t>
  </si>
  <si>
    <t>783218111</t>
  </si>
  <si>
    <t>Lazurovací nátěr tesařských konstrukcí dvojnásobný syntetický</t>
  </si>
  <si>
    <t>235405530</t>
  </si>
  <si>
    <t>https://podminky.urs.cz/item/CS_URS_2024_02/783218111</t>
  </si>
  <si>
    <t>106</t>
  </si>
  <si>
    <t>953961114</t>
  </si>
  <si>
    <t>Kotva chemická s vyvrtáním otvoru do betonu, železobetonu nebo tvrdého kamene tmel, velikost M 16, hloubka 125 mm</t>
  </si>
  <si>
    <t>-900375619</t>
  </si>
  <si>
    <t>https://podminky.urs.cz/item/CS_URS_2024_02/953961114</t>
  </si>
  <si>
    <t>763</t>
  </si>
  <si>
    <t>Konstrukce suché výstavby</t>
  </si>
  <si>
    <t>107</t>
  </si>
  <si>
    <t>763164611</t>
  </si>
  <si>
    <t>Obklad konstrukcí sádrokartonovými deskami včetně ochranných úhelníků ve tvaru U rozvinuté šíře do 0,6 m, opláštěný deskou standardní A, tl. 12,5 mm</t>
  </si>
  <si>
    <t>1952769643</t>
  </si>
  <si>
    <t>https://podminky.urs.cz/item/CS_URS_2024_02/763164611</t>
  </si>
  <si>
    <t>4,6-2,27</t>
  </si>
  <si>
    <t>8,85-0,2-2,27</t>
  </si>
  <si>
    <t>108</t>
  </si>
  <si>
    <t>998763302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</si>
  <si>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6 do 12 m</t>
  </si>
  <si>
    <t>-1280529550</t>
  </si>
  <si>
    <t>https://podminky.urs.cz/item/CS_URS_2024_02/998763302</t>
  </si>
  <si>
    <t>763-1</t>
  </si>
  <si>
    <t>Podhledy</t>
  </si>
  <si>
    <t>109</t>
  </si>
  <si>
    <t>763161510</t>
  </si>
  <si>
    <t>Podkroví ze sádrokartonových desek dvouvrstvá spodní konstrukce z ocelových profilů CD, UD na krokvových nástavcích jednoduše opláštěných deskou standardní A, tl. 12,5 mm, bez TI</t>
  </si>
  <si>
    <t>635567698</t>
  </si>
  <si>
    <t>https://podminky.urs.cz/item/CS_URS_2024_02/763161510</t>
  </si>
  <si>
    <t>SDK-SDK2</t>
  </si>
  <si>
    <t>110</t>
  </si>
  <si>
    <t>763161529</t>
  </si>
  <si>
    <t>Podkroví ze sádrokartonových desek dvouvrstvá spodní konstrukce z ocelových profilů CD, UD na krokvových nástavcích jednoduše opláštěných deskou impregnovanými H2, tl. 12,5 mm, bez TI</t>
  </si>
  <si>
    <t>-447017043</t>
  </si>
  <si>
    <t>https://podminky.urs.cz/item/CS_URS_2024_02/763161529</t>
  </si>
  <si>
    <t>111</t>
  </si>
  <si>
    <t>763131714</t>
  </si>
  <si>
    <t>Podhled ze sádrokartonových desek ostatní práce a konstrukce na podhledech ze sádrokartonových desek základní penetrační nátěr</t>
  </si>
  <si>
    <t>65839645</t>
  </si>
  <si>
    <t>https://podminky.urs.cz/item/CS_URS_2024_02/763131714</t>
  </si>
  <si>
    <t>112</t>
  </si>
  <si>
    <t>763182411</t>
  </si>
  <si>
    <t>Výplně otvorů konstrukcí ze sádrokartonových desek opláštění obvodu (špalety) střešního okna z desek včetně Al rohu hloubky do 0,5 m</t>
  </si>
  <si>
    <t>1995453512</t>
  </si>
  <si>
    <t>https://podminky.urs.cz/item/CS_URS_2024_02/763182411</t>
  </si>
  <si>
    <t>3*(0,78+1,18)*2</t>
  </si>
  <si>
    <t>1*(0,55+0,78)*2</t>
  </si>
  <si>
    <t>763-21</t>
  </si>
  <si>
    <t>Předstěny</t>
  </si>
  <si>
    <t>113</t>
  </si>
  <si>
    <t>763111741</t>
  </si>
  <si>
    <t>Příčka ze sádrokartonových desek ostatní konstrukce a práce na příčkách ze sádrokartonových desek montáž parotěsné zábrany</t>
  </si>
  <si>
    <t>-1055296264</t>
  </si>
  <si>
    <t>https://podminky.urs.cz/item/CS_URS_2024_02/763111741</t>
  </si>
  <si>
    <t>114</t>
  </si>
  <si>
    <t>28329233</t>
  </si>
  <si>
    <t>fólie univerzální pro parotěsnou vrstvu s proměnlivou difúzní tloušťkou a UV stabilizací</t>
  </si>
  <si>
    <t>-1164005909</t>
  </si>
  <si>
    <t>26,052*1,2 'Přepočtené koeficientem množství</t>
  </si>
  <si>
    <t>115</t>
  </si>
  <si>
    <t>63150820</t>
  </si>
  <si>
    <t>páska lepicí š 6 cm pro vzduchotěsné spoje parozábran</t>
  </si>
  <si>
    <t>-1554891283</t>
  </si>
  <si>
    <t>26,052*1,5 'Přepočtené koeficientem množství</t>
  </si>
  <si>
    <t>116</t>
  </si>
  <si>
    <t>763121413</t>
  </si>
  <si>
    <t>Stěna předsazená ze sádrokartonových desek s nosnou konstrukcí z ocelových profilů CW, UW jednoduše opláštěná deskou standardní A tl. 12,5 mm bez izolace, EI 15, stěna tl. 87,5 mm, profil 75</t>
  </si>
  <si>
    <t>310484488</t>
  </si>
  <si>
    <t>https://podminky.urs.cz/item/CS_URS_2024_02/763121413</t>
  </si>
  <si>
    <t>117</t>
  </si>
  <si>
    <t>763121714</t>
  </si>
  <si>
    <t>Stěna předsazená ze sádrokartonových desek ostatní konstrukce a práce na předsazených stěnách ze sádrokartonových desek základní penetrační nátěr</t>
  </si>
  <si>
    <t>1272567425</t>
  </si>
  <si>
    <t>https://podminky.urs.cz/item/CS_URS_2024_02/763121714</t>
  </si>
  <si>
    <t>763-4</t>
  </si>
  <si>
    <t>Parozábrana</t>
  </si>
  <si>
    <t>118</t>
  </si>
  <si>
    <t>713_vlastní_01</t>
  </si>
  <si>
    <t>Prolepení parozábrany ke konstrukci (na omítku), vč. penetrace, páska ve specifikaci</t>
  </si>
  <si>
    <t xml:space="preserve">vlastní </t>
  </si>
  <si>
    <t>-974629912</t>
  </si>
  <si>
    <t>119</t>
  </si>
  <si>
    <t>28329313</t>
  </si>
  <si>
    <t>páska parotěsnicí jednostranně lepící dřevostaveb a OSB desek š 75mm</t>
  </si>
  <si>
    <t>-1050934645</t>
  </si>
  <si>
    <t xml:space="preserve">Poznámka k položce:_x000d_
páska určená pro přelepení parozábrany ke stěna -  omítka. Nutné zajistit kvalitní a trvanlivý spoj</t>
  </si>
  <si>
    <t>73,56*1,1 'Přepočtené koeficientem množství</t>
  </si>
  <si>
    <t>120</t>
  </si>
  <si>
    <t>763131751</t>
  </si>
  <si>
    <t>Podhled ze sádrokartonových desek ostatní práce a konstrukce na podhledech ze sádrokartonových desek montáž parotěsné zábrany</t>
  </si>
  <si>
    <t>698922160</t>
  </si>
  <si>
    <t>https://podminky.urs.cz/item/CS_URS_2024_02/763131751</t>
  </si>
  <si>
    <t>121</t>
  </si>
  <si>
    <t>1089283036</t>
  </si>
  <si>
    <t>Poznámka k položce:_x000d_
Velmi pevná parobrzda s proměnnou difuzní tloušťkou 0,3 - 5 m a UV stabilizací.</t>
  </si>
  <si>
    <t>69,632*1,2 'Přepočtené koeficientem množství</t>
  </si>
  <si>
    <t>122</t>
  </si>
  <si>
    <t>558594202</t>
  </si>
  <si>
    <t>69,632*1,5 'Přepočtené koeficientem množství</t>
  </si>
  <si>
    <t>123</t>
  </si>
  <si>
    <t>28329294</t>
  </si>
  <si>
    <t>páska pomocná akrylátová pro přichycení parozábrany k nosnému roštu š 12mm</t>
  </si>
  <si>
    <t>-110149294</t>
  </si>
  <si>
    <t>764</t>
  </si>
  <si>
    <t>Konstrukce klempířské</t>
  </si>
  <si>
    <t>124</t>
  </si>
  <si>
    <t>998764102</t>
  </si>
  <si>
    <t>Přesun hmot pro konstrukce klempířské stanovený z hmotnosti přesunovaného materiálu vodorovná dopravní vzdálenost do 50 m základní v objektech výšky přes 6 do 12 m</t>
  </si>
  <si>
    <t>-1411599299</t>
  </si>
  <si>
    <t>https://podminky.urs.cz/item/CS_URS_2024_02/998764102</t>
  </si>
  <si>
    <t>764-2</t>
  </si>
  <si>
    <t>Ostatní klemp. prvky</t>
  </si>
  <si>
    <t>125</t>
  </si>
  <si>
    <t>764226403</t>
  </si>
  <si>
    <t>Oplechování parapetů z hliníkového plechu rovných mechanicky kotvené, bez rohů rš 250 mm</t>
  </si>
  <si>
    <t>-1907407064</t>
  </si>
  <si>
    <t>https://podminky.urs.cz/item/CS_URS_2024_02/764226403</t>
  </si>
  <si>
    <t>"K01"1,5*2</t>
  </si>
  <si>
    <t>"K02"0,6</t>
  </si>
  <si>
    <t>"K03"1,78</t>
  </si>
  <si>
    <t>126</t>
  </si>
  <si>
    <t>764226465</t>
  </si>
  <si>
    <t>Oplechování parapetů z hliníkového plechu rovných celoplošně lepené, bez rohů Příplatek k cenám za zvýšenou pracnost při provedení rohu nebo koutu do rš 400 mm</t>
  </si>
  <si>
    <t>1740503911</t>
  </si>
  <si>
    <t>https://podminky.urs.cz/item/CS_URS_2024_02/764226465</t>
  </si>
  <si>
    <t>4*2</t>
  </si>
  <si>
    <t>127</t>
  </si>
  <si>
    <t>764311603</t>
  </si>
  <si>
    <t xml:space="preserve">Lemování zdí z pozinkovaného plechu s povrchovou úpravou - střešní okna rš 250 mm </t>
  </si>
  <si>
    <t>-1182361988</t>
  </si>
  <si>
    <t>https://podminky.urs.cz/item/CS_URS_2024_02/764311603</t>
  </si>
  <si>
    <t>"K05"1,47</t>
  </si>
  <si>
    <t>"K06"0,73*3</t>
  </si>
  <si>
    <t>"K07"0,55</t>
  </si>
  <si>
    <t>764-3</t>
  </si>
  <si>
    <t>Okap</t>
  </si>
  <si>
    <t>128</t>
  </si>
  <si>
    <t>764518623</t>
  </si>
  <si>
    <t>Svod z pozinkovaného plechu s upraveným povrchem včetně objímek, kolen a odskoků kruhový, průměru 120 mm</t>
  </si>
  <si>
    <t>-389853157</t>
  </si>
  <si>
    <t>https://podminky.urs.cz/item/CS_URS_2024_02/764518623</t>
  </si>
  <si>
    <t>"K04</t>
  </si>
  <si>
    <t>765</t>
  </si>
  <si>
    <t>Krytina skládaná</t>
  </si>
  <si>
    <t>129</t>
  </si>
  <si>
    <t>765111015</t>
  </si>
  <si>
    <t>Montáž krytiny keramické sklonu do 30° drážkové na sucho, počet kusů přes 11 do 12 ks/m2</t>
  </si>
  <si>
    <t>-1437517828</t>
  </si>
  <si>
    <t>https://podminky.urs.cz/item/CS_URS_2024_02/765111015</t>
  </si>
  <si>
    <t>766</t>
  </si>
  <si>
    <t>Konstrukce truhlářské</t>
  </si>
  <si>
    <t>130</t>
  </si>
  <si>
    <t>766622131</t>
  </si>
  <si>
    <t>Montáž oken plastových včetně montáže rámu plochy přes 1 m2 otevíravých do zdiva, výšky do 1,5 m</t>
  </si>
  <si>
    <t>1697926217</t>
  </si>
  <si>
    <t>https://podminky.urs.cz/item/CS_URS_2024_02/766622131</t>
  </si>
  <si>
    <t>131</t>
  </si>
  <si>
    <t>61140052</t>
  </si>
  <si>
    <t>okno plastové otevíravé/sklopné trojsklo přes plochu 1m2 do v 1,5m</t>
  </si>
  <si>
    <t>-2042868643</t>
  </si>
  <si>
    <t>132</t>
  </si>
  <si>
    <t>766622132</t>
  </si>
  <si>
    <t>Montáž oken plastových včetně montáže rámu plochy přes 1 m2 otevíravých do zdiva, výšky přes 1,5 do 2,5 m</t>
  </si>
  <si>
    <t>673215967</t>
  </si>
  <si>
    <t>https://podminky.urs.cz/item/CS_URS_2024_02/766622132</t>
  </si>
  <si>
    <t>"109"0,9*2,4</t>
  </si>
  <si>
    <t>133</t>
  </si>
  <si>
    <t>61140054</t>
  </si>
  <si>
    <t>okno plastové otevíravé/sklopné trojsklo přes plochu 1m2 v 1,5-2,5m</t>
  </si>
  <si>
    <t>-933960173</t>
  </si>
  <si>
    <t>134</t>
  </si>
  <si>
    <t>766622216</t>
  </si>
  <si>
    <t>Montáž oken plastových plochy do 1 m2 včetně montáže rámu otevíravých do zdiva</t>
  </si>
  <si>
    <t>-372374516</t>
  </si>
  <si>
    <t>https://podminky.urs.cz/item/CS_URS_2024_02/766622216</t>
  </si>
  <si>
    <t>"105"1</t>
  </si>
  <si>
    <t>135</t>
  </si>
  <si>
    <t>61140050</t>
  </si>
  <si>
    <t>okno plastové otevíravé/sklopné trojsklo do plochy 1m2</t>
  </si>
  <si>
    <t>636133662</t>
  </si>
  <si>
    <t>136</t>
  </si>
  <si>
    <t>766660411</t>
  </si>
  <si>
    <t>Montáž vchodových dveří včetně rámu do zdiva jednokřídlových bez nadsvětlíku</t>
  </si>
  <si>
    <t>-915195709</t>
  </si>
  <si>
    <t>https://podminky.urs.cz/item/CS_URS_2024_02/766660411</t>
  </si>
  <si>
    <t>"101"1</t>
  </si>
  <si>
    <t>137</t>
  </si>
  <si>
    <t>61140505</t>
  </si>
  <si>
    <t>dveře jednokřídlé plastové s dekorem prosklené max rozměru otvoru 2,42m2 bezpečnostní třídy RC2</t>
  </si>
  <si>
    <t>189540798</t>
  </si>
  <si>
    <t>"101"1*2,07</t>
  </si>
  <si>
    <t>138</t>
  </si>
  <si>
    <t>766694116</t>
  </si>
  <si>
    <t>Montáž ostatních truhlářských konstrukcí parapetních desek dřevěných nebo plastových šířky do 300 mm</t>
  </si>
  <si>
    <t>327129642</t>
  </si>
  <si>
    <t>https://podminky.urs.cz/item/CS_URS_2024_02/766694116</t>
  </si>
  <si>
    <t>"103"1,78</t>
  </si>
  <si>
    <t>"104"1,5</t>
  </si>
  <si>
    <t>"105"0,6</t>
  </si>
  <si>
    <t>"108"1,5</t>
  </si>
  <si>
    <t>"202"1,47</t>
  </si>
  <si>
    <t>139</t>
  </si>
  <si>
    <t>61144401</t>
  </si>
  <si>
    <t>parapet plastový vnitřní š 250mm</t>
  </si>
  <si>
    <t>1063680279</t>
  </si>
  <si>
    <t>6,85*1,1 'Přepočtené koeficientem množství</t>
  </si>
  <si>
    <t>140</t>
  </si>
  <si>
    <t>61144019</t>
  </si>
  <si>
    <t>koncovka k parapetu plastovému vnitřnímu 1 pár</t>
  </si>
  <si>
    <t>sada</t>
  </si>
  <si>
    <t>-634422604</t>
  </si>
  <si>
    <t>141</t>
  </si>
  <si>
    <t>767627306</t>
  </si>
  <si>
    <t>Ostatní práce a doplňky při montáži oken a stěn připojovací spára oken a stěn mezi ostěním a rámem vnitřní parotěsná páska</t>
  </si>
  <si>
    <t>-1791094466</t>
  </si>
  <si>
    <t>https://podminky.urs.cz/item/CS_URS_2024_02/767627306</t>
  </si>
  <si>
    <t>"103"(1,78+1,44)*2</t>
  </si>
  <si>
    <t>"104"1,5*4</t>
  </si>
  <si>
    <t>"105"0,6*4</t>
  </si>
  <si>
    <t>"108"(1,5+1,135)*2</t>
  </si>
  <si>
    <t>"109"(0,9+2,4)*2</t>
  </si>
  <si>
    <t>"109"(2,35+2,4)*2</t>
  </si>
  <si>
    <t>"202"(1,47+1,2)*2</t>
  </si>
  <si>
    <t>142</t>
  </si>
  <si>
    <t>767627307</t>
  </si>
  <si>
    <t>Ostatní práce a doplňky při montáži oken a stěn připojovací spára oken a stěn mezi ostěním a rámem venkovní paropropustna páska</t>
  </si>
  <si>
    <t>1914352217</t>
  </si>
  <si>
    <t>https://podminky.urs.cz/item/CS_URS_2024_02/767627307</t>
  </si>
  <si>
    <t>143</t>
  </si>
  <si>
    <t>998766102</t>
  </si>
  <si>
    <t>Přesun hmot pro konstrukce truhlářské stanovený z hmotnosti přesunovaného materiálu vodorovná dopravní vzdálenost do 50 m základní v objektech výšky přes 6 do 12 m</t>
  </si>
  <si>
    <t>-1941827053</t>
  </si>
  <si>
    <t>https://podminky.urs.cz/item/CS_URS_2024_02/998766102</t>
  </si>
  <si>
    <t>766-4</t>
  </si>
  <si>
    <t>Střešní okna</t>
  </si>
  <si>
    <t>144</t>
  </si>
  <si>
    <t>766671021</t>
  </si>
  <si>
    <t>Montáž střešních oken dřevěných nebo plastových kyvných, výklopných/kyvných s okenním rámem a lemováním, s plisovaným límcem, s napojením na krytinu do krytiny tvarované, rozměru 55 x 78 cm</t>
  </si>
  <si>
    <t>43681831</t>
  </si>
  <si>
    <t>https://podminky.urs.cz/item/CS_URS_2024_02/766671021</t>
  </si>
  <si>
    <t>145</t>
  </si>
  <si>
    <t>61124509</t>
  </si>
  <si>
    <t>okno střešní dřevěné kyvné, izolační trojsklo 55x78cm, Uw=1,0W/m2K Al oplechování</t>
  </si>
  <si>
    <t>677537986</t>
  </si>
  <si>
    <t>146</t>
  </si>
  <si>
    <t>61124330</t>
  </si>
  <si>
    <t>lemování střešních oken Al na profilované krytiny 55x78cm</t>
  </si>
  <si>
    <t>1355533090</t>
  </si>
  <si>
    <t>147</t>
  </si>
  <si>
    <t>61124085</t>
  </si>
  <si>
    <t>zateplovací sada střešních oken manžeta z hydroizolační fólie 55x78cm</t>
  </si>
  <si>
    <t>1304218209</t>
  </si>
  <si>
    <t>148</t>
  </si>
  <si>
    <t>61124230</t>
  </si>
  <si>
    <t>manžeta z parotěsné fólie pro střešní okno 55x78cm</t>
  </si>
  <si>
    <t>-1926954614</t>
  </si>
  <si>
    <t>149</t>
  </si>
  <si>
    <t>766671024</t>
  </si>
  <si>
    <t>Montáž střešních oken dřevěných nebo plastových kyvných, výklopných/kyvných s okenním rámem a lemováním, s plisovaným límcem, s napojením na krytinu do krytiny tvarované, rozměru 78 x 118 cm</t>
  </si>
  <si>
    <t>-1106672388</t>
  </si>
  <si>
    <t>https://podminky.urs.cz/item/CS_URS_2024_02/766671024</t>
  </si>
  <si>
    <t>150</t>
  </si>
  <si>
    <t>61124516</t>
  </si>
  <si>
    <t>okno střešní dřevěné kyvné, izolační trojsklo 78x118cm, Uw=1,0W/m2K Al oplechování</t>
  </si>
  <si>
    <t>1117217406</t>
  </si>
  <si>
    <t>151</t>
  </si>
  <si>
    <t>61124333</t>
  </si>
  <si>
    <t>lemování střešních oken Al na profilované krytiny 78x118cm</t>
  </si>
  <si>
    <t>-365493179</t>
  </si>
  <si>
    <t>152</t>
  </si>
  <si>
    <t>61124089</t>
  </si>
  <si>
    <t>zateplovací sada střešních oken manžeta z hydroizolační fólie 78x118cm</t>
  </si>
  <si>
    <t>1421007168</t>
  </si>
  <si>
    <t>153</t>
  </si>
  <si>
    <t>61124233</t>
  </si>
  <si>
    <t>manžeta z parotěsné fólie pro střešní okno 78x118cm</t>
  </si>
  <si>
    <t>-878024755</t>
  </si>
  <si>
    <t>154</t>
  </si>
  <si>
    <t>786611200</t>
  </si>
  <si>
    <t>Montáž zastiňujících rolet s háčky, ovládaných manuálně do oken střešních</t>
  </si>
  <si>
    <t>-910892558</t>
  </si>
  <si>
    <t>https://podminky.urs.cz/item/CS_URS_2024_02/786611200</t>
  </si>
  <si>
    <t>155</t>
  </si>
  <si>
    <t>61124361</t>
  </si>
  <si>
    <t>roleta celostínící vnitřní 78x98cm</t>
  </si>
  <si>
    <t>-2125061648</t>
  </si>
  <si>
    <t>156</t>
  </si>
  <si>
    <t>61124360</t>
  </si>
  <si>
    <t>roleta celostínící vnitřní 55x78cm</t>
  </si>
  <si>
    <t>-183438649</t>
  </si>
  <si>
    <t>766-1</t>
  </si>
  <si>
    <t>Výplně otvorů vnitřních</t>
  </si>
  <si>
    <t>157</t>
  </si>
  <si>
    <t>766660201</t>
  </si>
  <si>
    <t>Montáž dveřních křídel dřevěných nebo plastových kývavých do ocelové zárubně povrchově upravených jednokřídlových, šířky do 1000 mm</t>
  </si>
  <si>
    <t>-2055833218</t>
  </si>
  <si>
    <t>https://podminky.urs.cz/item/CS_URS_2024_02/766660201</t>
  </si>
  <si>
    <t>158</t>
  </si>
  <si>
    <t>61164501</t>
  </si>
  <si>
    <t>dveře jednokřídlé dřevotřískové profilované povrch dýhovaný částečně prosklené 600x1970-2100mm</t>
  </si>
  <si>
    <t>-1510486232</t>
  </si>
  <si>
    <t>"104"1</t>
  </si>
  <si>
    <t>"106"1</t>
  </si>
  <si>
    <t>159</t>
  </si>
  <si>
    <t>61164502</t>
  </si>
  <si>
    <t>dveře jednokřídlé dřevotřískové profilované povrch dýhovaný částečně prosklené 700x1970-2100mm</t>
  </si>
  <si>
    <t>-478042136</t>
  </si>
  <si>
    <t>"203"3</t>
  </si>
  <si>
    <t>160</t>
  </si>
  <si>
    <t>61164504</t>
  </si>
  <si>
    <t>dveře jednokřídlé dřevotřískové profilované povrch dýhovaný částečně prosklené 800x1970-2100mm</t>
  </si>
  <si>
    <t>-1445173430</t>
  </si>
  <si>
    <t>"102"3</t>
  </si>
  <si>
    <t>"107"1</t>
  </si>
  <si>
    <t>"204"1</t>
  </si>
  <si>
    <t>161</t>
  </si>
  <si>
    <t>766660728</t>
  </si>
  <si>
    <t>Montáž dveřních doplňků dveřního kování interiérového zámku</t>
  </si>
  <si>
    <t>-955200641</t>
  </si>
  <si>
    <t>https://podminky.urs.cz/item/CS_URS_2024_02/766660728</t>
  </si>
  <si>
    <t>162</t>
  </si>
  <si>
    <t>54924004</t>
  </si>
  <si>
    <t>zámek zadlabací mezipokojový levý pro cylindrickou vložku rozteč 72x55mm</t>
  </si>
  <si>
    <t>-264964843</t>
  </si>
  <si>
    <t>163</t>
  </si>
  <si>
    <t>766660729</t>
  </si>
  <si>
    <t>Montáž dveřních doplňků dveřního kování interiérového štítku s klikou</t>
  </si>
  <si>
    <t>-861752942</t>
  </si>
  <si>
    <t>https://podminky.urs.cz/item/CS_URS_2024_02/766660729</t>
  </si>
  <si>
    <t>164</t>
  </si>
  <si>
    <t>54914125</t>
  </si>
  <si>
    <t>kování rozetové spodní pro cylindrickou vložku</t>
  </si>
  <si>
    <t>-1575004628</t>
  </si>
  <si>
    <t>771</t>
  </si>
  <si>
    <t>Podlahy z dlaždic</t>
  </si>
  <si>
    <t>165</t>
  </si>
  <si>
    <t>-934116544</t>
  </si>
  <si>
    <t>"soklíky"0,1*(Obvod011+Obvod021)</t>
  </si>
  <si>
    <t>166</t>
  </si>
  <si>
    <t>771111011</t>
  </si>
  <si>
    <t>Příprava podkladu před provedením dlažby vysátí podlah</t>
  </si>
  <si>
    <t>-1720982</t>
  </si>
  <si>
    <t>https://podminky.urs.cz/item/CS_URS_2024_02/771111011</t>
  </si>
  <si>
    <t>F011+F021</t>
  </si>
  <si>
    <t>167</t>
  </si>
  <si>
    <t>771574414</t>
  </si>
  <si>
    <t>Montáž podlah z dlaždic keramických lepených cementovým flexibilním lepidlem hladkých, tloušťky do 10 mm přes 4 do 6 ks/m2</t>
  </si>
  <si>
    <t>900311232</t>
  </si>
  <si>
    <t>https://podminky.urs.cz/item/CS_URS_2024_02/771574414</t>
  </si>
  <si>
    <t>168</t>
  </si>
  <si>
    <t>59761177</t>
  </si>
  <si>
    <t>dlažba keramická nemrazuvzdorná R9 povrch hladký/matný tl do 10mm přes 4 do 6ks/m2</t>
  </si>
  <si>
    <t>139243902</t>
  </si>
  <si>
    <t>34,091*1,1 'Přepočtené koeficientem množství</t>
  </si>
  <si>
    <t>169</t>
  </si>
  <si>
    <t>771161021</t>
  </si>
  <si>
    <t>Příprava podkladu před provedením dlažby montáž profilu ukončujícího profilu pro plynulý přechod (dlažba-koberec apod.)</t>
  </si>
  <si>
    <t>1761035442</t>
  </si>
  <si>
    <t>https://podminky.urs.cz/item/CS_URS_2024_02/771161021</t>
  </si>
  <si>
    <t>"1 NP"0,8*4</t>
  </si>
  <si>
    <t>"2 NP"0,7*2+0,8</t>
  </si>
  <si>
    <t xml:space="preserve">Součet </t>
  </si>
  <si>
    <t>170</t>
  </si>
  <si>
    <t>59054100</t>
  </si>
  <si>
    <t>profil přechodový Al s pohyblivým ramenem 8x20mm</t>
  </si>
  <si>
    <t>-1596770466</t>
  </si>
  <si>
    <t>5,4*1,1 'Přepočtené koeficientem množství</t>
  </si>
  <si>
    <t>171</t>
  </si>
  <si>
    <t>771474112</t>
  </si>
  <si>
    <t>Montáž soklů z dlaždic keramických lepených cementovým flexibilním lepidlem rovných, výšky přes 65 do 90 mm</t>
  </si>
  <si>
    <t>584911620</t>
  </si>
  <si>
    <t>https://podminky.urs.cz/item/CS_URS_2024_02/771474112</t>
  </si>
  <si>
    <t>"odpočet otvorů 1NP"-(0,9*6+0,7*2+1)</t>
  </si>
  <si>
    <t>"2NP"-(0,8+0,8+0,9+0,8)</t>
  </si>
  <si>
    <t>172</t>
  </si>
  <si>
    <t>771591115</t>
  </si>
  <si>
    <t>Podlahy - dokončovací práce spárování silikonem</t>
  </si>
  <si>
    <t>-108058406</t>
  </si>
  <si>
    <t>https://podminky.urs.cz/item/CS_URS_2024_02/771591115</t>
  </si>
  <si>
    <t>173</t>
  </si>
  <si>
    <t>771591117</t>
  </si>
  <si>
    <t>Podlahy - dokončovací práce spárování akrylem</t>
  </si>
  <si>
    <t>517765284</t>
  </si>
  <si>
    <t>https://podminky.urs.cz/item/CS_URS_2024_02/771591117</t>
  </si>
  <si>
    <t>174</t>
  </si>
  <si>
    <t>59761184</t>
  </si>
  <si>
    <t>sokl keramický mrazuvzdorný povrch hladký/matný tl do 10mm výšky přes 65 do 90mm</t>
  </si>
  <si>
    <t>-1373777533</t>
  </si>
  <si>
    <t>33,04*1,1 'Přepočtené koeficientem množství</t>
  </si>
  <si>
    <t>175</t>
  </si>
  <si>
    <t>998771102</t>
  </si>
  <si>
    <t>Přesun hmot pro podlahy z dlaždic stanovený z hmotnosti přesunovaného materiálu vodorovná dopravní vzdálenost do 50 m základní v objektech výšky přes 6 do 12 m</t>
  </si>
  <si>
    <t>518884482</t>
  </si>
  <si>
    <t>https://podminky.urs.cz/item/CS_URS_2024_02/998771102</t>
  </si>
  <si>
    <t>771-1</t>
  </si>
  <si>
    <t>Hydroizolace pod dlažbu a obklad</t>
  </si>
  <si>
    <t>176</t>
  </si>
  <si>
    <t>771591207</t>
  </si>
  <si>
    <t>Izolace podlahy pod dlažbu montáž izolace nátěrem nebo stěrkou ve dvou vrstvách</t>
  </si>
  <si>
    <t>1065067378</t>
  </si>
  <si>
    <t>https://podminky.urs.cz/item/CS_URS_2024_02/771591207</t>
  </si>
  <si>
    <t>"koupelny, WC a mokré prostory"</t>
  </si>
  <si>
    <t>177</t>
  </si>
  <si>
    <t>781131207</t>
  </si>
  <si>
    <t>Izolace stěny pod obklad montáž izolace nátěrem nebo stěrkou ve dvou vrstvách</t>
  </si>
  <si>
    <t>443189350</t>
  </si>
  <si>
    <t>https://podminky.urs.cz/item/CS_URS_2024_02/781131207</t>
  </si>
  <si>
    <t>"soklík k vodorovné HI"0,15*(Obklad01+Obklad02)</t>
  </si>
  <si>
    <t>"za sprchou/vanou"2,1*(0,8+1,8+1+1)</t>
  </si>
  <si>
    <t>178</t>
  </si>
  <si>
    <t>58581246</t>
  </si>
  <si>
    <t>stěrka hydroizolační jednosložková do interiéru pod dlažbu</t>
  </si>
  <si>
    <t>kg</t>
  </si>
  <si>
    <t>-1041428036</t>
  </si>
  <si>
    <t>Poznámka k položce:_x000d_
Stěrka hydroizolační vnitřní</t>
  </si>
  <si>
    <t>25,865*1,5 'Přepočtené koeficientem množství</t>
  </si>
  <si>
    <t>179</t>
  </si>
  <si>
    <t>781131237</t>
  </si>
  <si>
    <t>Izolace stěny pod obklad montáž těsnícího pásu pro styčné nebo dilatační spáry</t>
  </si>
  <si>
    <t>1789693218</t>
  </si>
  <si>
    <t>https://podminky.urs.cz/item/CS_URS_2024_02/781131237</t>
  </si>
  <si>
    <t>"po obvodu"</t>
  </si>
  <si>
    <t>"sprcha, vana"</t>
  </si>
  <si>
    <t>2,1*2</t>
  </si>
  <si>
    <t>180</t>
  </si>
  <si>
    <t>28355022</t>
  </si>
  <si>
    <t>páska pružná těsnící hydroizolační š do 125mm</t>
  </si>
  <si>
    <t>1076311786</t>
  </si>
  <si>
    <t>Poznámka k položce:_x000d_
Pás pogumovaný</t>
  </si>
  <si>
    <t>27,9*1,1 'Přepočtené koeficientem množství</t>
  </si>
  <si>
    <t>771-2</t>
  </si>
  <si>
    <t>Obklad schodiště</t>
  </si>
  <si>
    <t>181</t>
  </si>
  <si>
    <t>771111012</t>
  </si>
  <si>
    <t>Příprava podkladu před provedením dlažby vysátí schodišť</t>
  </si>
  <si>
    <t>-142301492</t>
  </si>
  <si>
    <t>https://podminky.urs.cz/item/CS_URS_2024_02/771111012</t>
  </si>
  <si>
    <t>182</t>
  </si>
  <si>
    <t>771121015</t>
  </si>
  <si>
    <t>Příprava podkladu před provedením dlažby nátěr kontaktní pro nesavé podklady na podlahu</t>
  </si>
  <si>
    <t>1476452811</t>
  </si>
  <si>
    <t>https://podminky.urs.cz/item/CS_URS_2024_02/771121015</t>
  </si>
  <si>
    <t>hrana*(0,209+0,22)</t>
  </si>
  <si>
    <t>183</t>
  </si>
  <si>
    <t>771161022</t>
  </si>
  <si>
    <t>Příprava podkladu před provedením dlažby montáž profilu ukončujícího profilu pro schodové hrany a ukončení dlažby</t>
  </si>
  <si>
    <t>869511375</t>
  </si>
  <si>
    <t>https://podminky.urs.cz/item/CS_URS_2024_02/771161022</t>
  </si>
  <si>
    <t>184</t>
  </si>
  <si>
    <t>59054140</t>
  </si>
  <si>
    <t>profil schodový protiskluzový ušlechtilá ocel V2A R10 V6 2x1000mm</t>
  </si>
  <si>
    <t>962132539</t>
  </si>
  <si>
    <t>13,44*1,15 'Přepočtené koeficientem množství</t>
  </si>
  <si>
    <t>185</t>
  </si>
  <si>
    <t>771274113</t>
  </si>
  <si>
    <t>Montáž obkladů schodišť z dlaždic keramických lepených cementovým flexibilním lepidlem stupnic hladkých, šířky přes 250 do 300 mm</t>
  </si>
  <si>
    <t>886881835</t>
  </si>
  <si>
    <t>https://podminky.urs.cz/item/CS_URS_2024_02/771274113</t>
  </si>
  <si>
    <t>186</t>
  </si>
  <si>
    <t>59761128</t>
  </si>
  <si>
    <t>dlažba keramická slinutá nemrazuvzdorná R9/A povrch hladký/matný tl do 10mm přes 9 do 12ks/m2</t>
  </si>
  <si>
    <t>593351155</t>
  </si>
  <si>
    <t>"stupnice"hrana*0,3</t>
  </si>
  <si>
    <t>"podstupnice"hrana*0,3</t>
  </si>
  <si>
    <t>8,064*1,15 'Přepočtené koeficientem množství</t>
  </si>
  <si>
    <t>187</t>
  </si>
  <si>
    <t>771274232</t>
  </si>
  <si>
    <t>Montáž obkladů schodišť z dlaždic keramických lepených cementovým flexibilním lepidlem podstupnic hladkých, výšky přes 150 do 200 mm</t>
  </si>
  <si>
    <t>569690285</t>
  </si>
  <si>
    <t>https://podminky.urs.cz/item/CS_URS_2024_02/771274232</t>
  </si>
  <si>
    <t>188</t>
  </si>
  <si>
    <t>771474131</t>
  </si>
  <si>
    <t>Montáž soklů z dlaždic keramických lepených cementovým flexibilním lepidlem schodišťových stupňovitých, výšky do 65 mm</t>
  </si>
  <si>
    <t>920753166</t>
  </si>
  <si>
    <t>https://podminky.urs.cz/item/CS_URS_2024_02/771474131</t>
  </si>
  <si>
    <t>2*14*(0,209+0,22)</t>
  </si>
  <si>
    <t>189</t>
  </si>
  <si>
    <t>126445131</t>
  </si>
  <si>
    <t>12,012*1,1 'Přepočtené koeficientem množství</t>
  </si>
  <si>
    <t>190</t>
  </si>
  <si>
    <t>-1029006138</t>
  </si>
  <si>
    <t>191</t>
  </si>
  <si>
    <t>732560017</t>
  </si>
  <si>
    <t>775</t>
  </si>
  <si>
    <t>Podlahy skládané</t>
  </si>
  <si>
    <t>192</t>
  </si>
  <si>
    <t>775111111</t>
  </si>
  <si>
    <t>Příprava podkladu skládaných podlah a stěn broušení podlah nového podkladu anhydritového</t>
  </si>
  <si>
    <t>-1947955760</t>
  </si>
  <si>
    <t>https://podminky.urs.cz/item/CS_URS_2024_02/775111111</t>
  </si>
  <si>
    <t>193</t>
  </si>
  <si>
    <t>775111311</t>
  </si>
  <si>
    <t>Příprava podkladu skládaných podlah a stěn vysátí podlah</t>
  </si>
  <si>
    <t>1921983270</t>
  </si>
  <si>
    <t>https://podminky.urs.cz/item/CS_URS_2024_02/775111311</t>
  </si>
  <si>
    <t>194</t>
  </si>
  <si>
    <t>775541161</t>
  </si>
  <si>
    <t>Montáž podlah plovoucích z velkoplošných lamel vinylových na dřevovláknité nebo kompozitní desce, spojovaných zaklapnutím na zámek</t>
  </si>
  <si>
    <t>1834595278</t>
  </si>
  <si>
    <t>https://podminky.urs.cz/item/CS_URS_2024_02/775541161</t>
  </si>
  <si>
    <t>195</t>
  </si>
  <si>
    <t>28411062</t>
  </si>
  <si>
    <t>dílce vinylové plovoucí na P+D, tl 9,0mm, nášlapná vrstva 0,30mm, úprava PUR, zátěž 23/31, R10, hořlavost Bfl-s1, podložka dřevovláknitá</t>
  </si>
  <si>
    <t>596591056</t>
  </si>
  <si>
    <t>61,354*1,1 'Přepočtené koeficientem množství</t>
  </si>
  <si>
    <t>196</t>
  </si>
  <si>
    <t>775591193</t>
  </si>
  <si>
    <t>Ostatní prvky pro plovoucí podlahy montáž podložky termoizolační</t>
  </si>
  <si>
    <t>-275389954</t>
  </si>
  <si>
    <t>https://podminky.urs.cz/item/CS_URS_2024_02/775591193</t>
  </si>
  <si>
    <t>197</t>
  </si>
  <si>
    <t>61155362</t>
  </si>
  <si>
    <t>podložka izolační z pěnového PE s parozábranou 3mm na povrchu s LDPE fólií 0,1mm celková šíře 1,1m</t>
  </si>
  <si>
    <t>1595457785</t>
  </si>
  <si>
    <t>198</t>
  </si>
  <si>
    <t>775413115</t>
  </si>
  <si>
    <t>Montáž podlahového soklíku nebo lišty obvodové (soklové) dřevěné bez základního nátěru lišty ze dřeva tvrdého nebo měkkého, v přírodní barvě lepené</t>
  </si>
  <si>
    <t>-379504957</t>
  </si>
  <si>
    <t>https://podminky.urs.cz/item/CS_URS_2024_02/775413115</t>
  </si>
  <si>
    <t xml:space="preserve">"odpočet dveří 1NP" </t>
  </si>
  <si>
    <t>-((0,9*5)+(2,35)+(0,97*2))</t>
  </si>
  <si>
    <t>"ostění"(0,25*6)</t>
  </si>
  <si>
    <t>199</t>
  </si>
  <si>
    <t>61418101</t>
  </si>
  <si>
    <t>lišta podlahová dřevěná dub 8x35mm</t>
  </si>
  <si>
    <t>-1460516730</t>
  </si>
  <si>
    <t>56,05*1,1 'Přepočtené koeficientem množství</t>
  </si>
  <si>
    <t>200</t>
  </si>
  <si>
    <t>998775102</t>
  </si>
  <si>
    <t>Přesun hmot pro podlahy skládané stanovený z hmotnosti přesunovaného materiálu vodorovná dopravní vzdálenost do 50 m základní v objektech výšky přes 6 do 12 m</t>
  </si>
  <si>
    <t>-1892779092</t>
  </si>
  <si>
    <t>https://podminky.urs.cz/item/CS_URS_2024_02/998775102</t>
  </si>
  <si>
    <t>776</t>
  </si>
  <si>
    <t>Podlahy povlakové</t>
  </si>
  <si>
    <t>201</t>
  </si>
  <si>
    <t>776111112</t>
  </si>
  <si>
    <t>Příprava podkladu povlakových podlah a stěn broušení podlah nového podkladu betonového</t>
  </si>
  <si>
    <t>-1954665507</t>
  </si>
  <si>
    <t>https://podminky.urs.cz/item/CS_URS_2024_02/776111112</t>
  </si>
  <si>
    <t>202</t>
  </si>
  <si>
    <t>776111311</t>
  </si>
  <si>
    <t>Příprava podkladu povlakových podlah a stěn vysátí podlah</t>
  </si>
  <si>
    <t>1034566052</t>
  </si>
  <si>
    <t>https://podminky.urs.cz/item/CS_URS_2024_02/776111311</t>
  </si>
  <si>
    <t>203</t>
  </si>
  <si>
    <t>776121112</t>
  </si>
  <si>
    <t>Příprava podkladu povlakových podlah a stěn penetrace vodou ředitelná podlah</t>
  </si>
  <si>
    <t>-505078303</t>
  </si>
  <si>
    <t>https://podminky.urs.cz/item/CS_URS_2024_02/776121112</t>
  </si>
  <si>
    <t>204</t>
  </si>
  <si>
    <t>776221111</t>
  </si>
  <si>
    <t>Montáž podlahovin z PVC lepením standardním lepidlem z pásů</t>
  </si>
  <si>
    <t>1808525429</t>
  </si>
  <si>
    <t>https://podminky.urs.cz/item/CS_URS_2024_02/776221111</t>
  </si>
  <si>
    <t>205</t>
  </si>
  <si>
    <t>28412285</t>
  </si>
  <si>
    <t>krytina podlahová heterogenní tl 2mm</t>
  </si>
  <si>
    <t>1242465008</t>
  </si>
  <si>
    <t>Poznámka k položce:_x000d_
100% dřevité moučky, zátěž 32/41, hořlavost Cfl S1, protiskluznost R9, povrchová úprava Topshield PRO</t>
  </si>
  <si>
    <t>51,16*1,1 'Přepočtené koeficientem množství</t>
  </si>
  <si>
    <t>206</t>
  </si>
  <si>
    <t>776411211</t>
  </si>
  <si>
    <t>Montáž soklíků tahaných (fabiony) z PVC obvodových, výšky do 80 mm</t>
  </si>
  <si>
    <t>410710267</t>
  </si>
  <si>
    <t>https://podminky.urs.cz/item/CS_URS_2024_02/776411211</t>
  </si>
  <si>
    <t>"odpočet dveří"-(0,9+0,8*2)</t>
  </si>
  <si>
    <t>207</t>
  </si>
  <si>
    <t>-109741634</t>
  </si>
  <si>
    <t>47,7*0,15 'Přepočtené koeficientem množství</t>
  </si>
  <si>
    <t>208</t>
  </si>
  <si>
    <t>776411213</t>
  </si>
  <si>
    <t>Montáž soklíků tahaných (fabiony) z PVC vnitřních rohů</t>
  </si>
  <si>
    <t>375218951</t>
  </si>
  <si>
    <t>https://podminky.urs.cz/item/CS_URS_2024_02/776411213</t>
  </si>
  <si>
    <t>209</t>
  </si>
  <si>
    <t>776411214</t>
  </si>
  <si>
    <t>Montáž soklíků tahaných (fabiony) z PVC vnějších rohů</t>
  </si>
  <si>
    <t>-1393268829</t>
  </si>
  <si>
    <t>https://podminky.urs.cz/item/CS_URS_2024_02/776411214</t>
  </si>
  <si>
    <t>210</t>
  </si>
  <si>
    <t>998776102</t>
  </si>
  <si>
    <t>Přesun hmot pro podlahy povlakové stanovený z hmotnosti přesunovaného materiálu vodorovná dopravní vzdálenost do 50 m základní v objektech výšky přes 6 do 12 m</t>
  </si>
  <si>
    <t>-509829968</t>
  </si>
  <si>
    <t>https://podminky.urs.cz/item/CS_URS_2024_02/998776102</t>
  </si>
  <si>
    <t>781</t>
  </si>
  <si>
    <t>Dokončovací práce - obklady</t>
  </si>
  <si>
    <t>211</t>
  </si>
  <si>
    <t>781121011</t>
  </si>
  <si>
    <t>Příprava podkladu před provedením obkladu nátěr penetrační na stěnu</t>
  </si>
  <si>
    <t>436354837</t>
  </si>
  <si>
    <t>https://podminky.urs.cz/item/CS_URS_2024_02/781121011</t>
  </si>
  <si>
    <t xml:space="preserve">obklad </t>
  </si>
  <si>
    <t>212</t>
  </si>
  <si>
    <t>781474164</t>
  </si>
  <si>
    <t>Montáž keramických obkladů stěn lepených cementovým flexibilním lepidlem reliéfních nebo z dekorů přes 4 do 6 ks/m2</t>
  </si>
  <si>
    <t>1428366709</t>
  </si>
  <si>
    <t>https://podminky.urs.cz/item/CS_URS_2024_02/781474164</t>
  </si>
  <si>
    <t>213</t>
  </si>
  <si>
    <t>59761707</t>
  </si>
  <si>
    <t>obklad keramický nemrazuvzdorný povrch hladký/lesklý tl do 10mm přes 4 do 6ks/m2</t>
  </si>
  <si>
    <t>1071116831</t>
  </si>
  <si>
    <t>44,464*1,1 'Přepočtené koeficientem množství</t>
  </si>
  <si>
    <t>214</t>
  </si>
  <si>
    <t>781161021</t>
  </si>
  <si>
    <t>Příprava podkladu před provedením obkladu montáž profilu ukončujícího profilu rohového, vanového</t>
  </si>
  <si>
    <t>CS ÚRS 2024 01</t>
  </si>
  <si>
    <t>1803570957</t>
  </si>
  <si>
    <t>https://podminky.urs.cz/item/CS_URS_2024_01/781161021</t>
  </si>
  <si>
    <t>"ostění, nadpraží, ostré rohy, přizdívky nad WC"</t>
  </si>
  <si>
    <t>"1NP"0,6*2+0,6</t>
  </si>
  <si>
    <t>"WC do vyšky 1,5"(0,95+1,2)*2-(0,7)</t>
  </si>
  <si>
    <t>"2NP" 2*2,1</t>
  </si>
  <si>
    <t>215</t>
  </si>
  <si>
    <t>59054132</t>
  </si>
  <si>
    <t>profil ukončovací pro vnější hrany obkladů hliník leskle eloxovaný chromem 8x2500mm</t>
  </si>
  <si>
    <t>-160711488</t>
  </si>
  <si>
    <t>9,6*1,1 'Přepočtené koeficientem množství</t>
  </si>
  <si>
    <t>216</t>
  </si>
  <si>
    <t>781495115</t>
  </si>
  <si>
    <t>Obklad - dokončující práce ostatní práce spárování silikonem</t>
  </si>
  <si>
    <t>268772941</t>
  </si>
  <si>
    <t>https://podminky.urs.cz/item/CS_URS_2024_02/781495115</t>
  </si>
  <si>
    <t>"svislé kouty" 2,63*4+1,5*4+2,1*4+1*2</t>
  </si>
  <si>
    <t>217</t>
  </si>
  <si>
    <t>781495142</t>
  </si>
  <si>
    <t>Obklad - dokončující práce průnik obkladem kruhový, bez izolace přes DN 30 do DN 90</t>
  </si>
  <si>
    <t>427889593</t>
  </si>
  <si>
    <t>https://podminky.urs.cz/item/CS_URS_2024_02/781495142</t>
  </si>
  <si>
    <t>"umyvadlo"3*2</t>
  </si>
  <si>
    <t>"vana + sprcha"2*2</t>
  </si>
  <si>
    <t>"elektro"4*3</t>
  </si>
  <si>
    <t>"pračka"2</t>
  </si>
  <si>
    <t>218</t>
  </si>
  <si>
    <t>781495143</t>
  </si>
  <si>
    <t>Obklad - dokončující práce průnik obkladem kruhový, bez izolace přes DN 90</t>
  </si>
  <si>
    <t>-983662644</t>
  </si>
  <si>
    <t>https://podminky.urs.cz/item/CS_URS_2024_02/781495143</t>
  </si>
  <si>
    <t>"WC"2</t>
  </si>
  <si>
    <t>219</t>
  </si>
  <si>
    <t>781493610</t>
  </si>
  <si>
    <t>Obklad - dokončující práce montáž vanových dvířek plastových lepených uchycených na magnet</t>
  </si>
  <si>
    <t>55023682</t>
  </si>
  <si>
    <t>https://podminky.urs.cz/item/CS_URS_2024_02/781493610</t>
  </si>
  <si>
    <t>"do šachty, pod vanu"1</t>
  </si>
  <si>
    <t>220</t>
  </si>
  <si>
    <t>RMAT0007</t>
  </si>
  <si>
    <t xml:space="preserve">magnetická dvířka </t>
  </si>
  <si>
    <t>-429646898</t>
  </si>
  <si>
    <t>221</t>
  </si>
  <si>
    <t>781571111</t>
  </si>
  <si>
    <t>Montáž keramických obkladů ostění lepených standardním lepidlem šířky ostění do 200 mm</t>
  </si>
  <si>
    <t>133324305</t>
  </si>
  <si>
    <t>https://podminky.urs.cz/item/CS_URS_2024_02/781571111</t>
  </si>
  <si>
    <t>"ostění+parapet"0,6*3</t>
  </si>
  <si>
    <t>2*2,1</t>
  </si>
  <si>
    <t>222</t>
  </si>
  <si>
    <t>2142511488</t>
  </si>
  <si>
    <t>6*0,3 'Přepočtené koeficientem množství</t>
  </si>
  <si>
    <t>223</t>
  </si>
  <si>
    <t>998781102</t>
  </si>
  <si>
    <t>Přesun hmot pro obklady keramické stanovený z hmotnosti přesunovaného materiálu vodorovná dopravní vzdálenost do 50 m základní v objektech výšky přes 6 do 12 m</t>
  </si>
  <si>
    <t>-2146088586</t>
  </si>
  <si>
    <t>https://podminky.urs.cz/item/CS_URS_2024_02/998781102</t>
  </si>
  <si>
    <t>783</t>
  </si>
  <si>
    <t>Dokončovací práce - nátěry</t>
  </si>
  <si>
    <t>224</t>
  </si>
  <si>
    <t>783101203</t>
  </si>
  <si>
    <t>Příprava podkladu truhlářských konstrukcí před provedením nátěru broušení smirkovým papírem nebo plátnem jemné</t>
  </si>
  <si>
    <t>-1694210916</t>
  </si>
  <si>
    <t>https://podminky.urs.cz/item/CS_URS_2024_02/783101203</t>
  </si>
  <si>
    <t>"rekonstrukce stávajících zárubní"</t>
  </si>
  <si>
    <t>3*(0,6+2,02*2)*(0,05*2+0,15)</t>
  </si>
  <si>
    <t>3*(0,7+2,02*2)*(0,05*2+0,15)</t>
  </si>
  <si>
    <t>5*(0,8+2,02*2)*(0,05*2+0,15)</t>
  </si>
  <si>
    <t>225</t>
  </si>
  <si>
    <t>783324101</t>
  </si>
  <si>
    <t>Základní nátěr zámečnických konstrukcí jednonásobný akrylátový</t>
  </si>
  <si>
    <t>-2008398900</t>
  </si>
  <si>
    <t>https://podminky.urs.cz/item/CS_URS_2024_02/783324101</t>
  </si>
  <si>
    <t>226</t>
  </si>
  <si>
    <t>783327101</t>
  </si>
  <si>
    <t>Krycí nátěr (email) zámečnických konstrukcí jednonásobný akrylátový</t>
  </si>
  <si>
    <t>2039334521</t>
  </si>
  <si>
    <t>https://podminky.urs.cz/item/CS_URS_2024_02/783327101</t>
  </si>
  <si>
    <t>13,085*2 'Přepočtené koeficientem množství</t>
  </si>
  <si>
    <t>784</t>
  </si>
  <si>
    <t>Dokončovací práce - malby a tapety</t>
  </si>
  <si>
    <t>227</t>
  </si>
  <si>
    <t>784111001</t>
  </si>
  <si>
    <t>Oprášení (ometení) podkladu v místnostech výšky do 3,80 m</t>
  </si>
  <si>
    <t>-759204024</t>
  </si>
  <si>
    <t>https://podminky.urs.cz/item/CS_URS_2024_02/784111001</t>
  </si>
  <si>
    <t>"omtíka bez obkladů"omítka-obklad</t>
  </si>
  <si>
    <t>"stropy" omítka2</t>
  </si>
  <si>
    <t>"SDK podhledy"(SDK)</t>
  </si>
  <si>
    <t>228</t>
  </si>
  <si>
    <t>784181101</t>
  </si>
  <si>
    <t>Penetrace podkladu jednonásobná základní akrylátová bezbarvá v místnostech výšky do 3,80 m</t>
  </si>
  <si>
    <t>-62403995</t>
  </si>
  <si>
    <t>https://podminky.urs.cz/item/CS_URS_2024_02/784181101</t>
  </si>
  <si>
    <t>229</t>
  </si>
  <si>
    <t>784211101</t>
  </si>
  <si>
    <t>Malby z malířských směsí oděruvzdorných za mokra dvojnásobné, bílé za mokra oděruvzdorné výborně v místnostech výšky do 3,80 m</t>
  </si>
  <si>
    <t>1653558973</t>
  </si>
  <si>
    <t>https://podminky.urs.cz/item/CS_URS_2024_02/784211101</t>
  </si>
  <si>
    <t>230</t>
  </si>
  <si>
    <t>784161001</t>
  </si>
  <si>
    <t>Tmelení spar a rohů, šířky do 3 mm akrylátovým tmelem v místnostech výšky do 3,80 m</t>
  </si>
  <si>
    <t>-2071950707</t>
  </si>
  <si>
    <t>https://podminky.urs.cz/item/CS_URS_2024_02/784161001</t>
  </si>
  <si>
    <t>"obvody místností" obvod01+obvod02</t>
  </si>
  <si>
    <t>"k zárubním" (dveře1+dveře2)*5</t>
  </si>
  <si>
    <t>"lokální trhliny" (F01+F02)*0,15</t>
  </si>
  <si>
    <t>231</t>
  </si>
  <si>
    <t>784171001</t>
  </si>
  <si>
    <t>Olepování vnitřních ploch (materiál ve specifikaci) včetně pozdějšího odlepení páskou nebo fólií v místnostech výšky do 3,80 m</t>
  </si>
  <si>
    <t>-1647515975</t>
  </si>
  <si>
    <t>https://podminky.urs.cz/item/CS_URS_2024_02/784171001</t>
  </si>
  <si>
    <t>(F01+F02)*0,25</t>
  </si>
  <si>
    <t>232</t>
  </si>
  <si>
    <t>58124833</t>
  </si>
  <si>
    <t>páska pro malířské potřeby maskovací krepová 19mmx50m</t>
  </si>
  <si>
    <t>-535544410</t>
  </si>
  <si>
    <t>36,113*1,1 'Přepočtené koeficientem množství</t>
  </si>
  <si>
    <t>233</t>
  </si>
  <si>
    <t>784171101</t>
  </si>
  <si>
    <t>Zakrytí nemalovaných ploch (materiál ve specifikaci) včetně pozdějšího odkrytí podlah</t>
  </si>
  <si>
    <t>-74980480</t>
  </si>
  <si>
    <t>https://podminky.urs.cz/item/CS_URS_2024_02/784171101</t>
  </si>
  <si>
    <t>234</t>
  </si>
  <si>
    <t>58124842</t>
  </si>
  <si>
    <t>fólie pro malířské potřeby zakrývací tl 7µ 4x5m</t>
  </si>
  <si>
    <t>684602548</t>
  </si>
  <si>
    <t>144,45*1,1 'Přepočtené koeficientem množství</t>
  </si>
  <si>
    <t>235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</si>
  <si>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</si>
  <si>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</si>
  <si>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-717117775</t>
  </si>
  <si>
    <t>https://podminky.urs.cz/item/CS_URS_2024_02/784171121</t>
  </si>
  <si>
    <t>"zařizovací předměty</t>
  </si>
  <si>
    <t>(F01+F02)*0,4</t>
  </si>
  <si>
    <t xml:space="preserve">"okna, dveře" </t>
  </si>
  <si>
    <t>(okno1+okno2+dveře1*2+dveře2*2)</t>
  </si>
  <si>
    <t>236</t>
  </si>
  <si>
    <t>532436762</t>
  </si>
  <si>
    <t>127,148*1,1 'Přepočtené koeficientem množství</t>
  </si>
  <si>
    <t>786</t>
  </si>
  <si>
    <t>Dokončovací práce - čalounické úpravy</t>
  </si>
  <si>
    <t>237</t>
  </si>
  <si>
    <t>786623039</t>
  </si>
  <si>
    <t>Montáž venkovních žaluzií do okenního nebo dveřního otvoru žaluziové schránky, délky do 1300 mm</t>
  </si>
  <si>
    <t>562260277</t>
  </si>
  <si>
    <t>https://podminky.urs.cz/item/CS_URS_2024_02/786623039</t>
  </si>
  <si>
    <t>238</t>
  </si>
  <si>
    <t>28376710</t>
  </si>
  <si>
    <t>kryt podomítkový PUR s izolací XPS 30 mm včetně kotvení pro žaluzii plochy do 1,0m2 š do 1,0m</t>
  </si>
  <si>
    <t>-286924919</t>
  </si>
  <si>
    <t>239</t>
  </si>
  <si>
    <t>28376718</t>
  </si>
  <si>
    <t>kryt podomítkový PUR s izolací XPS 30 mm včetně kotvení pro žaluzii plochy do 3,0m2 š do 1,0m</t>
  </si>
  <si>
    <t>-288786672</t>
  </si>
  <si>
    <t>240</t>
  </si>
  <si>
    <t>786623041</t>
  </si>
  <si>
    <t>Montáž venkovních žaluzií do okenního nebo dveřního otvoru žaluziové schránky, délky přes 1300 do 2400 mm</t>
  </si>
  <si>
    <t>1633142515</t>
  </si>
  <si>
    <t>https://podminky.urs.cz/item/CS_URS_2024_02/786623041</t>
  </si>
  <si>
    <t>241</t>
  </si>
  <si>
    <t>28376719</t>
  </si>
  <si>
    <t>kryt podomítkový PUR s izolací XPS 30 mm včetně kotvení pro žaluzii plochy do 3,0m2 š do 2,0m</t>
  </si>
  <si>
    <t>1929734769</t>
  </si>
  <si>
    <t>242</t>
  </si>
  <si>
    <t>28376723</t>
  </si>
  <si>
    <t>kryt podomítkový PUR s izolací XPS 30 mm včetně kotvení pro žaluzii plochy do 4,0m2 š do 2,0m</t>
  </si>
  <si>
    <t>-1450331565</t>
  </si>
  <si>
    <t>243</t>
  </si>
  <si>
    <t>28376732</t>
  </si>
  <si>
    <t>kryt podomítkový PUR s izolací XPS 30 mm včetně kotvení pro žaluzii plochy do 6,0m2 š do 3,0m</t>
  </si>
  <si>
    <t>1285219081</t>
  </si>
  <si>
    <t>244</t>
  </si>
  <si>
    <t>786623021</t>
  </si>
  <si>
    <t>Montáž fasádních žaluzií před okenní nebo dveřní otvor ovládaných motorem, včetně krycího plechu a vodících profilů, plochy do 4 m2</t>
  </si>
  <si>
    <t>1396900365</t>
  </si>
  <si>
    <t>https://podminky.urs.cz/item/CS_URS_2024_02/786623021</t>
  </si>
  <si>
    <t>245</t>
  </si>
  <si>
    <t>55342540</t>
  </si>
  <si>
    <t>žaluzie Z-90 fasádní ovládaná základním motorem příslušenství plochy do 0,5m2</t>
  </si>
  <si>
    <t>-715161698</t>
  </si>
  <si>
    <t>246</t>
  </si>
  <si>
    <t>55342546</t>
  </si>
  <si>
    <t>žaluzie Z-90 fasádní ovládaná základním motorem příslušenství plochy do 2,5m2</t>
  </si>
  <si>
    <t>1450614938</t>
  </si>
  <si>
    <t>247</t>
  </si>
  <si>
    <t>786623023</t>
  </si>
  <si>
    <t>Montáž fasádních žaluzií před okenní nebo dveřní otvor ovládaných motorem, včetně krycího plechu a vodících profilů, plochy přes 4 do 6 m2</t>
  </si>
  <si>
    <t>-1495828012</t>
  </si>
  <si>
    <t>https://podminky.urs.cz/item/CS_URS_2024_02/786623023</t>
  </si>
  <si>
    <t>248</t>
  </si>
  <si>
    <t>55342550</t>
  </si>
  <si>
    <t>žaluzie Z-90 fasádní ovládaná základním motorem příslušenství plochy do 6,0m2</t>
  </si>
  <si>
    <t>1403515122</t>
  </si>
  <si>
    <t>249</t>
  </si>
  <si>
    <t>786626111</t>
  </si>
  <si>
    <t>Montáž zastiňujících žaluzií lamelových vnitřních nebo do oken dvojitých dřevěných</t>
  </si>
  <si>
    <t>-808587833</t>
  </si>
  <si>
    <t>https://podminky.urs.cz/item/CS_URS_2024_02/786626111</t>
  </si>
  <si>
    <t>250</t>
  </si>
  <si>
    <t>55346200</t>
  </si>
  <si>
    <t>žaluzie horizontální interiérové</t>
  </si>
  <si>
    <t>1872112015</t>
  </si>
  <si>
    <t>04 - ZTI</t>
  </si>
  <si>
    <t xml:space="preserve">    725 - Zdravotechnika - zařizovací předměty</t>
  </si>
  <si>
    <t xml:space="preserve">    751 - Vzduchotechnika</t>
  </si>
  <si>
    <t>OST - Ostatní</t>
  </si>
  <si>
    <t>725</t>
  </si>
  <si>
    <t>Zdravotechnika - zařizovací předměty</t>
  </si>
  <si>
    <t>725112171</t>
  </si>
  <si>
    <t>Kombi klozet s hlubokým splachováním odpad vodorovný</t>
  </si>
  <si>
    <t>649584502</t>
  </si>
  <si>
    <t>https://podminky.urs.cz/item/CS_URS_2024_02/725112171</t>
  </si>
  <si>
    <t>725211603</t>
  </si>
  <si>
    <t>Umyvadlo keramické bílé šířky 600 mm bez krytu na sifon připevněné na stěnu šrouby</t>
  </si>
  <si>
    <t>1493975667</t>
  </si>
  <si>
    <t>https://podminky.urs.cz/item/CS_URS_2024_02/725211603</t>
  </si>
  <si>
    <t>725229103</t>
  </si>
  <si>
    <t>Montáž vany se zápachovou uzávěrkou akrylátových</t>
  </si>
  <si>
    <t>-1217136647</t>
  </si>
  <si>
    <t>https://podminky.urs.cz/item/CS_URS_2024_02/725229103</t>
  </si>
  <si>
    <t>55421008R</t>
  </si>
  <si>
    <t>vana akrylátová obdélníková bílá dle specifikace stavby (1900 x 800 mm)</t>
  </si>
  <si>
    <t>-1209501781</t>
  </si>
  <si>
    <t>725241142</t>
  </si>
  <si>
    <t>Vanička sprchová akrylátová čtvrtkruhová 900x900 mm</t>
  </si>
  <si>
    <t>1651440817</t>
  </si>
  <si>
    <t>https://podminky.urs.cz/item/CS_URS_2024_02/725241142</t>
  </si>
  <si>
    <t>725244813</t>
  </si>
  <si>
    <t>Zástěna sprchová rohová rámová se skleněnou výplní tl. 4 a 5 mm dveře posuvné dvoudílné na čtvrtkruhovou vaničku 900x900 mm</t>
  </si>
  <si>
    <t>-1857530296</t>
  </si>
  <si>
    <t>https://podminky.urs.cz/item/CS_URS_2024_02/725244813</t>
  </si>
  <si>
    <t>725813111</t>
  </si>
  <si>
    <t>Ventil rohový bez připojovací trubičky nebo flexi hadičky G 1/2"</t>
  </si>
  <si>
    <t>-45200825</t>
  </si>
  <si>
    <t>https://podminky.urs.cz/item/CS_URS_2024_02/725813111</t>
  </si>
  <si>
    <t>725813112</t>
  </si>
  <si>
    <t>Ventil rohový pračkový G 3/4"</t>
  </si>
  <si>
    <t>-351902247</t>
  </si>
  <si>
    <t>https://podminky.urs.cz/item/CS_URS_2024_02/725813112</t>
  </si>
  <si>
    <t>725822613</t>
  </si>
  <si>
    <t>Baterie umyvadlová stojánková páková s výpustí</t>
  </si>
  <si>
    <t>-1158267984</t>
  </si>
  <si>
    <t>https://podminky.urs.cz/item/CS_URS_2024_02/725822613</t>
  </si>
  <si>
    <t>725829121</t>
  </si>
  <si>
    <t>Montáž baterie umyvadlové nástěnné pákové a klasické ostatní typ</t>
  </si>
  <si>
    <t>-1765813272</t>
  </si>
  <si>
    <t>https://podminky.urs.cz/item/CS_URS_2024_02/725829121</t>
  </si>
  <si>
    <t>55145615</t>
  </si>
  <si>
    <t>baterie umyvadlová nástěnná páková 150mm chrom</t>
  </si>
  <si>
    <t>-1292902685</t>
  </si>
  <si>
    <t>725831312</t>
  </si>
  <si>
    <t>Baterie vanová nástěnná páková s příslušenstvím a pevným držákem</t>
  </si>
  <si>
    <t>-1078758318</t>
  </si>
  <si>
    <t>https://podminky.urs.cz/item/CS_URS_2024_02/725831312</t>
  </si>
  <si>
    <t>725841312</t>
  </si>
  <si>
    <t>Baterie sprchová nástěnná páková</t>
  </si>
  <si>
    <t>-218733251</t>
  </si>
  <si>
    <t>https://podminky.urs.cz/item/CS_URS_2024_02/725841312</t>
  </si>
  <si>
    <t>725861102</t>
  </si>
  <si>
    <t>Zápachová uzávěrka pro umyvadla DN 40</t>
  </si>
  <si>
    <t>1873232722</t>
  </si>
  <si>
    <t>https://podminky.urs.cz/item/CS_URS_2024_02/725861102</t>
  </si>
  <si>
    <t>725864311</t>
  </si>
  <si>
    <t>Zápachová uzávěrka van DN 40/50 s kulovým kloubem na odtoku</t>
  </si>
  <si>
    <t>1951567962</t>
  </si>
  <si>
    <t>https://podminky.urs.cz/item/CS_URS_2024_02/725864311</t>
  </si>
  <si>
    <t>725865311</t>
  </si>
  <si>
    <t>Zápachová uzávěrka sprchových van DN 40/50 s kulovým kloubem na odtoku</t>
  </si>
  <si>
    <t>1886952428</t>
  </si>
  <si>
    <t>https://podminky.urs.cz/item/CS_URS_2024_02/725865311</t>
  </si>
  <si>
    <t>998725101</t>
  </si>
  <si>
    <t>Přesun hmot tonážní pro zařizovací předměty v objektech v do 6 m</t>
  </si>
  <si>
    <t>1289921937</t>
  </si>
  <si>
    <t>https://podminky.urs.cz/item/CS_URS_2024_02/998725101</t>
  </si>
  <si>
    <t>998725121</t>
  </si>
  <si>
    <t>Přesun hmot tonážní pro zařizovací předměty ruční v objektech v do 6 m</t>
  </si>
  <si>
    <t>2038952380</t>
  </si>
  <si>
    <t>https://podminky.urs.cz/item/CS_URS_2024_02/998725121</t>
  </si>
  <si>
    <t>751</t>
  </si>
  <si>
    <t>Vzduchotechnika</t>
  </si>
  <si>
    <t>751613140</t>
  </si>
  <si>
    <t>Montáž sifonu pro odvod kondenzátu</t>
  </si>
  <si>
    <t>-1596388992</t>
  </si>
  <si>
    <t>https://podminky.urs.cz/item/CS_URS_2024_02/751613140</t>
  </si>
  <si>
    <t>48481003</t>
  </si>
  <si>
    <t>sifon pro odvod kondenzátu</t>
  </si>
  <si>
    <t>-2078357204</t>
  </si>
  <si>
    <t>751792008</t>
  </si>
  <si>
    <t>Montáž hadice pro odvod kondenzátu klimatizace</t>
  </si>
  <si>
    <t>-1079115427</t>
  </si>
  <si>
    <t>https://podminky.urs.cz/item/CS_URS_2024_02/751792008</t>
  </si>
  <si>
    <t>48481004</t>
  </si>
  <si>
    <t>hadice pro odvod kondenzátu</t>
  </si>
  <si>
    <t>-515619868</t>
  </si>
  <si>
    <t>998751101</t>
  </si>
  <si>
    <t>Přesun hmot tonážní pro vzduchotechniku v objektech v do 12 m</t>
  </si>
  <si>
    <t>2143528211</t>
  </si>
  <si>
    <t>https://podminky.urs.cz/item/CS_URS_2024_02/998751101</t>
  </si>
  <si>
    <t>998751121</t>
  </si>
  <si>
    <t>Přesun hmot tonážní pro vzduchotechniku ruční v objektech v do 12 m</t>
  </si>
  <si>
    <t>860268422</t>
  </si>
  <si>
    <t>https://podminky.urs.cz/item/CS_URS_2024_02/998751121</t>
  </si>
  <si>
    <t>OST</t>
  </si>
  <si>
    <t>Ostatní</t>
  </si>
  <si>
    <t>OST1</t>
  </si>
  <si>
    <t>Hadice pro odvod kondenzátu vč. spojek</t>
  </si>
  <si>
    <t>512</t>
  </si>
  <si>
    <t>579081050</t>
  </si>
  <si>
    <t>OST2</t>
  </si>
  <si>
    <t>Stavební přípomoce</t>
  </si>
  <si>
    <t>soub</t>
  </si>
  <si>
    <t>694186671</t>
  </si>
  <si>
    <t>OST3</t>
  </si>
  <si>
    <t>Drobný materiál, příchytky, fitinky apod.</t>
  </si>
  <si>
    <t>2141349987</t>
  </si>
  <si>
    <t>OST4</t>
  </si>
  <si>
    <t>Napojení kondenzátu klimatizace do odpadu pračky T-kusem</t>
  </si>
  <si>
    <t>379816729</t>
  </si>
  <si>
    <t>OST5</t>
  </si>
  <si>
    <t>Napojení kondenzátu plynového kotle do odpadu pračky T-kusem</t>
  </si>
  <si>
    <t>-922425080</t>
  </si>
  <si>
    <t>05 - Vyt a chlaz</t>
  </si>
  <si>
    <t xml:space="preserve">    722 - Zdravotechnika - vnitřní vodovod</t>
  </si>
  <si>
    <t xml:space="preserve">    723 - Zdravotechnika - vnitřní plynovod</t>
  </si>
  <si>
    <t xml:space="preserve">    731 - Ústřední vytápění - kotelny</t>
  </si>
  <si>
    <t xml:space="preserve">    734 - Ústřední vytápění - armatury</t>
  </si>
  <si>
    <t>722</t>
  </si>
  <si>
    <t>Zdravotechnika - vnitřní vodovod</t>
  </si>
  <si>
    <t>998722101</t>
  </si>
  <si>
    <t>Přesun hmot tonážní pro vnitřní vodovod v objektech v do 6 m</t>
  </si>
  <si>
    <t>1314103478</t>
  </si>
  <si>
    <t>https://podminky.urs.cz/item/CS_URS_2024_02/998722101</t>
  </si>
  <si>
    <t>998722121</t>
  </si>
  <si>
    <t>Přesun hmot tonážní pro vnitřní vodovod ruční v objektech v do 6 m</t>
  </si>
  <si>
    <t>-147648537</t>
  </si>
  <si>
    <t>https://podminky.urs.cz/item/CS_URS_2024_02/998722121</t>
  </si>
  <si>
    <t>723</t>
  </si>
  <si>
    <t>Zdravotechnika - vnitřní plynovod</t>
  </si>
  <si>
    <t>723190208</t>
  </si>
  <si>
    <t>Přípojka plynovodní nerezová hadice G 1/2"F x G 1/2"F délky 75 cm spojovaná na závit</t>
  </si>
  <si>
    <t>-1113018570</t>
  </si>
  <si>
    <t>https://podminky.urs.cz/item/CS_URS_2024_02/723190208</t>
  </si>
  <si>
    <t>723230102</t>
  </si>
  <si>
    <t>Kulový uzávěr přímý PN 5 G 1/2" FF s protipožární armaturou a 2x vnitřním závitem</t>
  </si>
  <si>
    <t>1721629956</t>
  </si>
  <si>
    <t>https://podminky.urs.cz/item/CS_URS_2024_02/723230102</t>
  </si>
  <si>
    <t>731</t>
  </si>
  <si>
    <t>Ústřední vytápění - kotelny</t>
  </si>
  <si>
    <t>731244493</t>
  </si>
  <si>
    <t>Montáž kotle ocelového závěsného na plyn kondenzačního o výkonu přes 20 do 28 kW</t>
  </si>
  <si>
    <t>1382244901</t>
  </si>
  <si>
    <t>https://podminky.urs.cz/item/CS_URS_2024_02/731244493</t>
  </si>
  <si>
    <t>48417620r</t>
  </si>
  <si>
    <t>Závěsný plynový kondenzační kotel</t>
  </si>
  <si>
    <t>-605529753</t>
  </si>
  <si>
    <t>998731101</t>
  </si>
  <si>
    <t>Přesun hmot tonážní pro kotelny v objektech v do 6 m</t>
  </si>
  <si>
    <t>-728963944</t>
  </si>
  <si>
    <t>https://podminky.urs.cz/item/CS_URS_2024_02/998731101</t>
  </si>
  <si>
    <t>998731121</t>
  </si>
  <si>
    <t>Přesun hmot tonážní pro kotelny ruční v objektech v do 6 m</t>
  </si>
  <si>
    <t>-1327426501</t>
  </si>
  <si>
    <t>https://podminky.urs.cz/item/CS_URS_2024_02/998731121</t>
  </si>
  <si>
    <t>734</t>
  </si>
  <si>
    <t>Ústřední vytápění - armatury</t>
  </si>
  <si>
    <t>734291273</t>
  </si>
  <si>
    <t>Filtr závitový pro topné a chladicí systémy přímý G 3/4 PN 30 do 110°C s vnitřními závity a integrovaným magnetem</t>
  </si>
  <si>
    <t>2019030378</t>
  </si>
  <si>
    <t>https://podminky.urs.cz/item/CS_URS_2024_02/734291273</t>
  </si>
  <si>
    <t>734292713</t>
  </si>
  <si>
    <t>Kohout kulový přímý G 1/2 PN 42 do 185°C vnitřní závit</t>
  </si>
  <si>
    <t>-1468794047</t>
  </si>
  <si>
    <t>https://podminky.urs.cz/item/CS_URS_2024_02/734292713</t>
  </si>
  <si>
    <t>734292714</t>
  </si>
  <si>
    <t>Kohout kulový přímý G 3/4 PN 42 do 185°C vnitřní závit</t>
  </si>
  <si>
    <t>-643318078</t>
  </si>
  <si>
    <t>https://podminky.urs.cz/item/CS_URS_2024_02/734292714</t>
  </si>
  <si>
    <t>998734101</t>
  </si>
  <si>
    <t>Přesun hmot tonážní pro armatury v objektech v do 6 m</t>
  </si>
  <si>
    <t>-1041603330</t>
  </si>
  <si>
    <t>https://podminky.urs.cz/item/CS_URS_2024_02/998734101</t>
  </si>
  <si>
    <t>998734121</t>
  </si>
  <si>
    <t>Přesun hmot tonážní pro armatury ruční v objektech v do 6 m</t>
  </si>
  <si>
    <t>1907516195</t>
  </si>
  <si>
    <t>https://podminky.urs.cz/item/CS_URS_2024_02/998734121</t>
  </si>
  <si>
    <t>751711111</t>
  </si>
  <si>
    <t>Montáž klimatizační jednotky vnitřní nástěnné o výkonu do 3,5 kW</t>
  </si>
  <si>
    <t>-723795485</t>
  </si>
  <si>
    <t>https://podminky.urs.cz/item/CS_URS_2024_02/751711111</t>
  </si>
  <si>
    <t>42952001</t>
  </si>
  <si>
    <t>jednotka klimatizační nástěnná (vnitřní a venkovní) o výkonu do 3,5kW</t>
  </si>
  <si>
    <t>-1553827473</t>
  </si>
  <si>
    <t>751721111</t>
  </si>
  <si>
    <t>Montáž klimatizační jednotky venkovní s jednofázovým napájením do 2 vnitřních jednotek</t>
  </si>
  <si>
    <t>284518055</t>
  </si>
  <si>
    <t>https://podminky.urs.cz/item/CS_URS_2024_02/751721111</t>
  </si>
  <si>
    <t>42952015R</t>
  </si>
  <si>
    <t>jednotka klimatizační venkovní jednofázové napájení do 2 vnitřních jednotek o výkonu do 5,6kW</t>
  </si>
  <si>
    <t>105302565</t>
  </si>
  <si>
    <t>751791121</t>
  </si>
  <si>
    <t>Montáž dvojice napojovacího měděného potrubí předizolovaného 6-10 (1/4" x 3/8")</t>
  </si>
  <si>
    <t>677791923</t>
  </si>
  <si>
    <t>https://podminky.urs.cz/item/CS_URS_2024_02/751791121</t>
  </si>
  <si>
    <t>42981913</t>
  </si>
  <si>
    <t>trubka dvojitě předizolovaná Cu 1/4" -3/8" (6-10 mm), stěna tl 0,8/0,8mm, izolace 9 mm</t>
  </si>
  <si>
    <t>-2006635077</t>
  </si>
  <si>
    <t>751791182</t>
  </si>
  <si>
    <t>Montáž krycích lišt měděného potrubí šířky přes 70 mm</t>
  </si>
  <si>
    <t>389692633</t>
  </si>
  <si>
    <t>https://podminky.urs.cz/item/CS_URS_2024_02/751791182</t>
  </si>
  <si>
    <t>42975404</t>
  </si>
  <si>
    <t>lišta krycí pro vedení potrubí klimatizace plastová, 80x60mm</t>
  </si>
  <si>
    <t>613904346</t>
  </si>
  <si>
    <t>751791301</t>
  </si>
  <si>
    <t>Zkouška těsnosti potrubí</t>
  </si>
  <si>
    <t>439816428</t>
  </si>
  <si>
    <t>https://podminky.urs.cz/item/CS_URS_2024_02/751791301</t>
  </si>
  <si>
    <t>751791401</t>
  </si>
  <si>
    <t>Vakuování potrubí</t>
  </si>
  <si>
    <t>-1713126753</t>
  </si>
  <si>
    <t>https://podminky.urs.cz/item/CS_URS_2024_02/751791401</t>
  </si>
  <si>
    <t>751792004</t>
  </si>
  <si>
    <t>Montáž konzol (2 ks) pro uložení klimatizační jednotky na stěnu</t>
  </si>
  <si>
    <t>2064866656</t>
  </si>
  <si>
    <t>https://podminky.urs.cz/item/CS_URS_2024_02/751792004</t>
  </si>
  <si>
    <t>42990006</t>
  </si>
  <si>
    <t>konzole pevná nástěnná pro klimatizační jednotku, délka podpěry 620mm, nosnost konzoly 80kg</t>
  </si>
  <si>
    <t>-815371218</t>
  </si>
  <si>
    <t>42990007</t>
  </si>
  <si>
    <t>kotevní sada pro upevnění konzol pro klimatizační jednotku</t>
  </si>
  <si>
    <t>1117306395</t>
  </si>
  <si>
    <t>-906256044</t>
  </si>
  <si>
    <t>510072749</t>
  </si>
  <si>
    <t>Napojení nového kotle na stávající rozvody</t>
  </si>
  <si>
    <t>-1798578987</t>
  </si>
  <si>
    <t>-686621142</t>
  </si>
  <si>
    <t>1183677138</t>
  </si>
  <si>
    <t>06 - Elektro</t>
  </si>
  <si>
    <t xml:space="preserve">    92 - Zednické přípomoci pro ZTI, VZT,  Elektro</t>
  </si>
  <si>
    <t xml:space="preserve">      92-1 - Suť po přípomocí</t>
  </si>
  <si>
    <t>M - Práce a dodávky M</t>
  </si>
  <si>
    <t xml:space="preserve">    21-M - Elektromontáže</t>
  </si>
  <si>
    <t xml:space="preserve">      213 - Vodiče</t>
  </si>
  <si>
    <t xml:space="preserve">Zednické přípomoci pro ZTI, VZT,  Elektro</t>
  </si>
  <si>
    <t>612325101</t>
  </si>
  <si>
    <t>Vápenocementová omítka rýh hrubá, ve stěnách, šířky rýhy do 150 mm</t>
  </si>
  <si>
    <t>-798438013</t>
  </si>
  <si>
    <t>https://podminky.urs.cz/item/CS_URS_2024_02/612325101</t>
  </si>
  <si>
    <t>49,8*0,03</t>
  </si>
  <si>
    <t>974031121</t>
  </si>
  <si>
    <t>Vysekání rýh ve zdivu cihelném na maltu vápennou nebo vápenocementovou do hl. 30 mm a šířky do 30 mm</t>
  </si>
  <si>
    <t>2128555152</t>
  </si>
  <si>
    <t>https://podminky.urs.cz/item/CS_URS_2024_02/974031121</t>
  </si>
  <si>
    <t>977131116</t>
  </si>
  <si>
    <t>Vrty příklepovými vrtáky do cihelného zdiva nebo prostého betonu průměru přes 16 do 20 mm</t>
  </si>
  <si>
    <t>-1140670942</t>
  </si>
  <si>
    <t>https://podminky.urs.cz/item/CS_URS_2024_02/977131116</t>
  </si>
  <si>
    <t>-1347105802</t>
  </si>
  <si>
    <t>"další přípomoce výše neuvedené"3</t>
  </si>
  <si>
    <t>58541250</t>
  </si>
  <si>
    <t>sádra bílá</t>
  </si>
  <si>
    <t>1624143865</t>
  </si>
  <si>
    <t>92-1</t>
  </si>
  <si>
    <t>Suť po přípomocí</t>
  </si>
  <si>
    <t>997013113</t>
  </si>
  <si>
    <t>Vnitrostaveništní doprava suti a vybouraných hmot vodorovně do 50 m s naložením základní pro budovy a haly výšky přes 9 do 12 m</t>
  </si>
  <si>
    <t>621134616</t>
  </si>
  <si>
    <t>https://podminky.urs.cz/item/CS_URS_2024_02/997013113</t>
  </si>
  <si>
    <t>-1747614068</t>
  </si>
  <si>
    <t>1347274889</t>
  </si>
  <si>
    <t xml:space="preserve">Poznámka k položce:_x000d_
25 km celkem </t>
  </si>
  <si>
    <t>0,005*15 'Přepočtené koeficientem množství</t>
  </si>
  <si>
    <t>-1242735788</t>
  </si>
  <si>
    <t>Práce a dodávky M</t>
  </si>
  <si>
    <t>21-M</t>
  </si>
  <si>
    <t>Elektromontáže</t>
  </si>
  <si>
    <t>741810001</t>
  </si>
  <si>
    <t>Zkoušky a prohlídky elektrických rozvodů a zařízení celková prohlídka a vyhotovení revizní zprávy pro objem montážních prací do 100 tis. Kč</t>
  </si>
  <si>
    <t>1654247569</t>
  </si>
  <si>
    <t>https://podminky.urs.cz/item/CS_URS_2024_02/741810001</t>
  </si>
  <si>
    <t>"malý rozsah"0,5</t>
  </si>
  <si>
    <t>HZS2232</t>
  </si>
  <si>
    <t>Hodinové zúčtovací sazby profesí PSV provádění stavebních instalací elektrikář odborný</t>
  </si>
  <si>
    <t>2130078322</t>
  </si>
  <si>
    <t>https://podminky.urs.cz/item/CS_URS_2024_02/HZS2232</t>
  </si>
  <si>
    <t>"úprava rozvaděče, zapojení"8</t>
  </si>
  <si>
    <t>Vodiče</t>
  </si>
  <si>
    <t>741122015</t>
  </si>
  <si>
    <t>Montáž kabel Cu bez ukončení uložený pod omítku plný kulatý 3x1,5 mm2 (např. CYKY)</t>
  </si>
  <si>
    <t>CS ÚRS 2022 02</t>
  </si>
  <si>
    <t>-672796731</t>
  </si>
  <si>
    <t>https://podminky.urs.cz/item/CS_URS_2022_02/741122015</t>
  </si>
  <si>
    <t>38,6</t>
  </si>
  <si>
    <t>11,2</t>
  </si>
  <si>
    <t>34111030</t>
  </si>
  <si>
    <t>kabel instalační jádro Cu plné izolace PVC plášť PVC 450/750V (CYKY) 3x1,5mm2</t>
  </si>
  <si>
    <t>1727360884</t>
  </si>
  <si>
    <t>49,8*1,1 'Přepočtené koeficientem množství</t>
  </si>
  <si>
    <t>07 - Vedlejší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</si>
  <si>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</si>
  <si>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</si>
  <si>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</si>
  <si>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</si>
  <si>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</si>
  <si>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</si>
  <si>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</si>
  <si>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</si>
  <si>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</si>
  <si>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</si>
  <si>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</si>
  <si>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</si>
  <si>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-1489111981</t>
  </si>
  <si>
    <t>https://podminky.urs.cz/item/CS_URS_2024_02/013254000</t>
  </si>
  <si>
    <t>VRN3</t>
  </si>
  <si>
    <t>Zařízení staveniště</t>
  </si>
  <si>
    <t>030001000</t>
  </si>
  <si>
    <t>-22640525</t>
  </si>
  <si>
    <t>https://podminky.urs.cz/item/CS_URS_2024_02/030001000</t>
  </si>
  <si>
    <t xml:space="preserve">Poznámka k položce:_x000d_
Současně kryje náklady na zdvihací prostředky po celou dobu stavby. </t>
  </si>
  <si>
    <t>033002000</t>
  </si>
  <si>
    <t>Připojení staveniště na inženýrské sítě</t>
  </si>
  <si>
    <t>1587785443</t>
  </si>
  <si>
    <t>https://podminky.urs.cz/item/CS_URS_2024_02/033002000</t>
  </si>
  <si>
    <t>039002000</t>
  </si>
  <si>
    <t>Zrušení zařízení staveniště</t>
  </si>
  <si>
    <t>-1957337813</t>
  </si>
  <si>
    <t>https://podminky.urs.cz/item/CS_URS_2024_02/039002000</t>
  </si>
  <si>
    <t>K001</t>
  </si>
  <si>
    <t>Ochrana neřešených částí stavby</t>
  </si>
  <si>
    <t>1833657821</t>
  </si>
  <si>
    <t>VRN4</t>
  </si>
  <si>
    <t>Inženýrská činnost</t>
  </si>
  <si>
    <t>044002000</t>
  </si>
  <si>
    <t>Revize</t>
  </si>
  <si>
    <t>ks</t>
  </si>
  <si>
    <t>1508070102</t>
  </si>
  <si>
    <t>https://podminky.urs.cz/item/CS_URS_2024_02/044002000</t>
  </si>
  <si>
    <t>045002000</t>
  </si>
  <si>
    <t>Kompletační a koordinační činnost</t>
  </si>
  <si>
    <t>-886410400</t>
  </si>
  <si>
    <t>https://podminky.urs.cz/item/CS_URS_2024_02/045002000</t>
  </si>
  <si>
    <t>VRN8</t>
  </si>
  <si>
    <t>Přesun stavebních kapacit</t>
  </si>
  <si>
    <t>081002000</t>
  </si>
  <si>
    <t>Doprava zaměstnanců</t>
  </si>
  <si>
    <t>-1059302586</t>
  </si>
  <si>
    <t>https://podminky.urs.cz/item/CS_URS_2024_02/081002000</t>
  </si>
  <si>
    <t>SEZNAM FIGUR</t>
  </si>
  <si>
    <t>Výměra</t>
  </si>
  <si>
    <t>dřevostavba</t>
  </si>
  <si>
    <t>Stěna dřevostavby</t>
  </si>
  <si>
    <t>Použití figury:</t>
  </si>
  <si>
    <t>Otlučení (osekání) vnitřní vápenné nebo vápenocementové omítky stěn v rozsahu přes 10 do 30 %</t>
  </si>
  <si>
    <t>strop</t>
  </si>
  <si>
    <t>Plocha stropu k odstranění</t>
  </si>
  <si>
    <t>dveře11+dveře12+dveře13</t>
  </si>
  <si>
    <t>Tmelení spar a rohů šířky do 3 mm akrylátovým tmelem v místnostech v do 3,80 m</t>
  </si>
  <si>
    <t>Zakrytí vnitřních ploch konstrukcí nebo prvků v místnostech v do 3,80 m</t>
  </si>
  <si>
    <t>dveře11</t>
  </si>
  <si>
    <t>Otvory ve vnitřních nosných stěnách 1 NP</t>
  </si>
  <si>
    <t>"102"1,4*(2,4+0,1)</t>
  </si>
  <si>
    <t>"107"0,9*(2,02+0,1)</t>
  </si>
  <si>
    <t>"108"0,970*(2,4+0,1)</t>
  </si>
  <si>
    <t>dveře12</t>
  </si>
  <si>
    <t>Otvory v příčkách 1 NP - tl 100 mm</t>
  </si>
  <si>
    <t>"102"0,9*(2,02+0,1)*3</t>
  </si>
  <si>
    <t>0,7*(2,02+0,1)</t>
  </si>
  <si>
    <t>"106"0,7*(2,02+0,1)</t>
  </si>
  <si>
    <t>dveře13</t>
  </si>
  <si>
    <t>Dveře v dalším druhu stěna - příčka tl 50 mm</t>
  </si>
  <si>
    <t>"102"0,9*(2,02+0,1)</t>
  </si>
  <si>
    <t>dveře22+dveře23</t>
  </si>
  <si>
    <t>dveře22</t>
  </si>
  <si>
    <t>Otvory ve vnitřních příčkách 2 NP tl - 170 mm</t>
  </si>
  <si>
    <t>"203"0,8*(2,02+0,1)</t>
  </si>
  <si>
    <t>dveře23</t>
  </si>
  <si>
    <t>Dveře v dalším druhu stěna příčka tl - 100</t>
  </si>
  <si>
    <t>"203"0,8*(2,02+0,1)*2</t>
  </si>
  <si>
    <t>0,9*(2,02+0,1)</t>
  </si>
  <si>
    <t>Olepování vnitřních ploch páskou v místnostech v do 3,80 m</t>
  </si>
  <si>
    <t>Zakrytí vnitřních podlah včetně pozdějšího odkrytí</t>
  </si>
  <si>
    <t>Lešení pomocné pro objekty pozemních staveb s lešeňovou podlahou v do 1,9 m zatížení do 150 kg/m2</t>
  </si>
  <si>
    <t>F01_1</t>
  </si>
  <si>
    <t>SOUČTOVÁ Plocha podlah 1 NP vč. plochy mezi dveřmi a u fr. oken</t>
  </si>
  <si>
    <t>0,05*0,9</t>
  </si>
  <si>
    <t>0,1*0,9*3+0,1*0,7*2</t>
  </si>
  <si>
    <t>Cementový samonivelační potěr ze suchých směsí tl přes 2 do 5 mm</t>
  </si>
  <si>
    <t>Vysátí podkladu před pokládkou dlažby</t>
  </si>
  <si>
    <t>Nátěr penetrační na podlahu</t>
  </si>
  <si>
    <t>Montáž podlah keramických hladkých lepených cementovým flexibilním lepidlem přes 4 do 6 ks/m2</t>
  </si>
  <si>
    <t>0,28*0,9</t>
  </si>
  <si>
    <t>0,25*0,97</t>
  </si>
  <si>
    <t>0,25*(0,9+2,375)</t>
  </si>
  <si>
    <t>Broušení anhydritového podkladu skládaných podlah</t>
  </si>
  <si>
    <t>Montáž podlah plovoucích ze zaklapávacích vinylových lamel</t>
  </si>
  <si>
    <t>Montáž podložky termoizolační pro plovoucí podlahy</t>
  </si>
  <si>
    <t>F02_1</t>
  </si>
  <si>
    <t xml:space="preserve">SOUČTOVÁ  Plocha podlah 2 NP vč. plochy mezi dveřmi a u fr. oken</t>
  </si>
  <si>
    <t>0,8*0,1*2</t>
  </si>
  <si>
    <t>0,8*0,17</t>
  </si>
  <si>
    <t>0,9*0,1</t>
  </si>
  <si>
    <t>Broušení betonového podkladu povlakových podlah</t>
  </si>
  <si>
    <t>(0,45+2,85)*(9,9+4*0,16+2*0,325+14,15-2,05+9,9)</t>
  </si>
  <si>
    <t>-sokl</t>
  </si>
  <si>
    <t>"odpočet otvorů"-okno1</t>
  </si>
  <si>
    <t>Penetrační nátěr vnějších stěn nanášený ručně</t>
  </si>
  <si>
    <t>Vyrovnání podkladu vnějších stěn tmelem tl do 2 mm</t>
  </si>
  <si>
    <t>Penetrační akrylátový nátěr vnějších pastovitých tenkovrstvých omítek stěn</t>
  </si>
  <si>
    <t>Montáž kontaktního zateplení vnějších stěn lepením a mechanickým kotvením polystyrénových desek do betonu a zdiva tl přes 120 do 160 mm</t>
  </si>
  <si>
    <t>Příplatek k cenám kontaktního zateplení vnějších stěn za zápustnou montáž a použití tepelněizolačních zátek z polystyrenu</t>
  </si>
  <si>
    <t>Příplatek k cenám kontaktního zateplení vnějších stěn za zesílení vyztužení základní vrstvy</t>
  </si>
  <si>
    <t>Zakrytí výplní otvorů a svislých ploch fólií přilepenou lepící páskou</t>
  </si>
  <si>
    <t>Očištění vnějších ploch tlakovou vodou</t>
  </si>
  <si>
    <t>Vysátí schodiště před pokládkou dlažby</t>
  </si>
  <si>
    <t>Nátěr kontaktní pro nesavé podklady na podlahu</t>
  </si>
  <si>
    <t>Montáž profilu pro schodové hrany nebo ukončení dlažby</t>
  </si>
  <si>
    <t>Montáž obkladů stupnic z dlaždic keramických hladkých lepených cementovým flexibilním lepidlem š přes 250 do 300 mm</t>
  </si>
  <si>
    <t>Montáž obkladů podstupnic z dlaždic keramických hladkých lepených cementovým flexibilním lepidlem v přes 150 do 200 mm</t>
  </si>
  <si>
    <t>"sníženo o pracovní výšku 1,5 m, v rozích uvažována převazba 1 m na každou stranu"</t>
  </si>
  <si>
    <t>(0,45+2,85-1,5)*(1+9,9+1)</t>
  </si>
  <si>
    <t>(0,45+2,85-1,5)*((1+0,95+1,5+1,5+0,6+3,8+1)+(1,2+0,9+1,7+1))</t>
  </si>
  <si>
    <t>(0,45+2,85-1,5)*((1+1,3+1,5+1,2)+(1+2,15+2,35+1,35+1))</t>
  </si>
  <si>
    <t>"vikýř"5</t>
  </si>
  <si>
    <t>Montáž lešení řadového trubkového lehkého s podlahami zatížení do 200 kg/m2 š od 0,6 do 0,9 m v do 10 m</t>
  </si>
  <si>
    <t>Příplatek k lešení řadovému trubkovému lehkému s podlahami do 200 kg/m2 š od 0,6 do 0,9 m v do 10 m za každý den použití</t>
  </si>
  <si>
    <t>Demontáž lešení řadového trubkového lehkého s podlahami zatížení do 200 kg/m2 š od 0,6 do 0,9 m v do 10 m</t>
  </si>
  <si>
    <t>Montáž ochranné sítě z textilie z umělých vláken</t>
  </si>
  <si>
    <t>Příplatek k ochranné síti za každý den použití</t>
  </si>
  <si>
    <t>Demontáž ochranné sítě z textilie z umělých vláken</t>
  </si>
  <si>
    <t>Dovoz a odvoz lešení řadového do 10 km včetně naložení a složení</t>
  </si>
  <si>
    <t>Příplatek k ceně dovozu a odvozu lešení řadového ZKD 10 km přes 10 km</t>
  </si>
  <si>
    <t>"109"2,35</t>
  </si>
  <si>
    <t>0,9</t>
  </si>
  <si>
    <t>Pletivo sklovláknité vnitřních stěn vtlačené do tmelu</t>
  </si>
  <si>
    <t>Oprava vnitřní sádrové hladké omítky tl do 20 mm stěn v rozsahu pl přes 10 do 30 %</t>
  </si>
  <si>
    <t>Oprava vnitřní sádrové hladké omítky tl do 20 mm stěn v rozsahu pl přes 30 do 50 %</t>
  </si>
  <si>
    <t>Montáž omítkových samolepících začišťovacích profilů pro spojení s okenním rámem</t>
  </si>
  <si>
    <t>Montáž kontaktního zateplení vnějšího ostění, nadpraží nebo parapetu hl. špalety do 200 mm lepením desek z polystyrenu tl do 40 mm</t>
  </si>
  <si>
    <t>"105"(2,75+2,15)*2*2,63</t>
  </si>
  <si>
    <t>"106"(1,2+0,95)*2*1,5</t>
  </si>
  <si>
    <t>Obklad02*2,1</t>
  </si>
  <si>
    <t>"odpočet otvorů "-0,8*2,02</t>
  </si>
  <si>
    <t xml:space="preserve">-0,6*0,6 </t>
  </si>
  <si>
    <t>-0,7*1,5</t>
  </si>
  <si>
    <t>-0,7*2,02</t>
  </si>
  <si>
    <t>"ODPOČET ŠIKMIN" -0,75*2</t>
  </si>
  <si>
    <t>-1,1*1,8</t>
  </si>
  <si>
    <t>Nátěr penetrační na stěnu</t>
  </si>
  <si>
    <t>Oprášení (ometení ) podkladu v místnostech v do 3,80 m</t>
  </si>
  <si>
    <t>"105"(2,15+2,75)*2</t>
  </si>
  <si>
    <t>"106"(1,2+0,95)*2</t>
  </si>
  <si>
    <t>Montáž izolace nátěrem nebo stěrkou ve dvou vrstvách</t>
  </si>
  <si>
    <t>Montáž izolace pod obklad těsnícími pásy pro styčné nebo dilatační spáry</t>
  </si>
  <si>
    <t>Spárování vnitřních obkladů silikonem</t>
  </si>
  <si>
    <t>"205"(1,95+2,7)*2</t>
  </si>
  <si>
    <t>+0,15*2</t>
  </si>
  <si>
    <t>"101"(1,26+1,6)*2</t>
  </si>
  <si>
    <t>"102"(4,65+2,8)*2</t>
  </si>
  <si>
    <t>"107"(3,92+0,96)*2</t>
  </si>
  <si>
    <t>Montáž soklů z dlaždic keramických rovných lepených cementovým flexibilním lepidlem v přes 65 do 90 mm</t>
  </si>
  <si>
    <t>"103"(3,4+4,74)*2</t>
  </si>
  <si>
    <t>"104"(3,05+3,8)*2</t>
  </si>
  <si>
    <t>"108"(3,8+2)*2+(0,6*2)</t>
  </si>
  <si>
    <t>"109"(5,1+5)*2+(0,18*2)</t>
  </si>
  <si>
    <t>Montáž podlahové lišty ze dřeva tvrdého nebo měkkého lepené</t>
  </si>
  <si>
    <t>Obvod023</t>
  </si>
  <si>
    <t>Obvod024</t>
  </si>
  <si>
    <t>ObvodS</t>
  </si>
  <si>
    <t>"203"(3,8+0,15+0,65+2,28)*2</t>
  </si>
  <si>
    <t>"206"((1,8+1+1+1,8)+3,95)*2</t>
  </si>
  <si>
    <t>"204"(3,7+2,7)*2</t>
  </si>
  <si>
    <t>"202"((2,12+0,23+2,2)+4,6)*2</t>
  </si>
  <si>
    <t>Montáž tahaných obvodových soklíků z PVC výšky do 80 mm</t>
  </si>
  <si>
    <t>0,9*2,4</t>
  </si>
  <si>
    <t>Zakrytí výplní otvorů fólií přilepenou na začišťovací lišty</t>
  </si>
  <si>
    <t>Montáž lamelové žaluzie vnitřní nebo do oken dvojitých dřevěných</t>
  </si>
  <si>
    <t>"104"2*1,5</t>
  </si>
  <si>
    <t>"101"2*2,07</t>
  </si>
  <si>
    <t>"103"2*1,44</t>
  </si>
  <si>
    <t>"109"2*2,4</t>
  </si>
  <si>
    <t>2*2,4</t>
  </si>
  <si>
    <t>"108"2*1,135</t>
  </si>
  <si>
    <t>"105"2*0,6</t>
  </si>
  <si>
    <t>"202"1,2*2</t>
  </si>
  <si>
    <t>Vyrovnávací cementový potěr tl přes 10 do 20 mm ze suchých směsí provedený v pásu</t>
  </si>
  <si>
    <t>(0,4+0,15)*((10,25-0,3)*2+12,8)</t>
  </si>
  <si>
    <t>Montáž bednění štítových okapových říms z palubek</t>
  </si>
  <si>
    <t>Montáž obložení stropu podkladový rošt</t>
  </si>
  <si>
    <t>Spojovací prostředky pro montáž olištování, obložení stropů, střešních podhledů a stěn</t>
  </si>
  <si>
    <t>Lazurovací dvojnásobný akrylátový nátěr tesařských konstrukcí</t>
  </si>
  <si>
    <t>0,9*(8,85-0,2+6-2*0,2+3,95+0,1+4,2+4,6)</t>
  </si>
  <si>
    <t>(1,2+0,1)*1,5-1,47*1,2</t>
  </si>
  <si>
    <t>(1,2+0,1)*2,27/2</t>
  </si>
  <si>
    <t>Montáž izolace tepelné stěn lepením celoplošně rohoží, pásů, dílců, desek</t>
  </si>
  <si>
    <t>Obložení stěn z cementotřískových desek tl 10 mm na sraz šroubovaných</t>
  </si>
  <si>
    <t>Montáž obložení stěn podkladový rošt</t>
  </si>
  <si>
    <t>Montáž parotěsné zábrany do SDK příčky</t>
  </si>
  <si>
    <t>SDK stěna předsazená tl 87,5 mm profil CW+UW 75 deska 1xA 12,5 bez izolace EI 15</t>
  </si>
  <si>
    <t>SDK stěna předsazená základní penetrační nátěr</t>
  </si>
  <si>
    <t>"odpočet sdk ve sklonu"</t>
  </si>
  <si>
    <t>-2,27*(8,85-0,2+6-2*(0,2+2,27)+3,95+0,1+4,2+4,6-1,5-2,27)</t>
  </si>
  <si>
    <t>"sdk ve sklonu"SDK5</t>
  </si>
  <si>
    <t>Montáž parotěsné zábrany do SDK podhledu</t>
  </si>
  <si>
    <t>SDK podkroví deska 1xA 12,5 bez TI dvouvrstvá spodní kce profil CD+UD na krokvových nástavcích</t>
  </si>
  <si>
    <t>"205"5,6-2,27*(1,8+0,15)+2,55*(1,8+0,15)</t>
  </si>
  <si>
    <t>SDK podkroví deska 1xH2 12,5 bezTI dvouvrstvá spodní kce profil CD+UD na krokvových nástavcích</t>
  </si>
  <si>
    <t>2,55*(8,85-0,2+6-2*(0,2+2,27)+3,95+0,1+4,2+4,6-1,5-2,27)</t>
  </si>
  <si>
    <t>0,45*(9,9+4*0,16+2*0,325+14,15-2,05+9,9)</t>
  </si>
  <si>
    <t>Sklovláknité pletivo vnějších stěn vtlačené do tmelu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</si>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</sst>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5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5" fillId="0" borderId="0" xfId="0" applyFont="1" applyAlignment="1">
      <alignment horizontal="left" vertical="center"/>
    </xf>
    <xf numFmtId="0" fontId="16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20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20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4" fillId="5" borderId="8" xfId="0" applyFont="1" applyFill="1" applyBorder="1" applyAlignment="1">
      <alignment horizontal="center" vertical="center"/>
    </xf>
    <xf numFmtId="0" fontId="24" fillId="5" borderId="8" xfId="0" applyFont="1" applyFill="1" applyBorder="1" applyAlignment="1">
      <alignment horizontal="right" vertical="center"/>
    </xf>
    <xf numFmtId="0" fontId="24" fillId="5" borderId="9" xfId="0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5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30" fillId="0" borderId="0" xfId="0" applyFont="1" applyAlignment="1">
      <alignment vertical="center"/>
    </xf>
    <xf numFmtId="4" fontId="30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5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166" fontId="31" fillId="0" borderId="21" xfId="0" applyNumberFormat="1" applyFont="1" applyBorder="1" applyAlignment="1">
      <alignment vertical="center"/>
    </xf>
    <xf numFmtId="4" fontId="31" fillId="0" borderId="22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0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4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24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6" fillId="0" borderId="0" xfId="0" applyNumberFormat="1" applyFont="1" applyAlignment="1"/>
    <xf numFmtId="166" fontId="35" fillId="0" borderId="13" xfId="0" applyNumberFormat="1" applyFont="1" applyBorder="1" applyAlignment="1"/>
    <xf numFmtId="166" fontId="35" fillId="0" borderId="14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4" fillId="0" borderId="23" xfId="0" applyFont="1" applyBorder="1" applyAlignment="1" applyProtection="1">
      <alignment horizontal="center" vertical="center"/>
      <protection locked="0"/>
    </xf>
    <xf numFmtId="49" fontId="24" fillId="0" borderId="23" xfId="0" applyNumberFormat="1" applyFont="1" applyBorder="1" applyAlignment="1" applyProtection="1">
      <alignment horizontal="left" vertical="center" wrapText="1"/>
      <protection locked="0"/>
    </xf>
    <xf numFmtId="0" fontId="24" fillId="0" borderId="23" xfId="0" applyFont="1" applyBorder="1" applyAlignment="1" applyProtection="1">
      <alignment horizontal="left" vertical="center" wrapText="1"/>
      <protection locked="0"/>
    </xf>
    <xf numFmtId="0" fontId="24" fillId="0" borderId="23" xfId="0" applyFont="1" applyBorder="1" applyAlignment="1" applyProtection="1">
      <alignment horizontal="center" vertical="center" wrapText="1"/>
      <protection locked="0"/>
    </xf>
    <xf numFmtId="167" fontId="24" fillId="0" borderId="23" xfId="0" applyNumberFormat="1" applyFont="1" applyBorder="1" applyAlignment="1" applyProtection="1">
      <alignment vertical="center"/>
      <protection locked="0"/>
    </xf>
    <xf numFmtId="4" fontId="24" fillId="3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  <protection locked="0"/>
    </xf>
    <xf numFmtId="0" fontId="25" fillId="3" borderId="15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>
      <alignment horizontal="center" vertical="center"/>
    </xf>
    <xf numFmtId="166" fontId="25" fillId="0" borderId="0" xfId="0" applyNumberFormat="1" applyFont="1" applyBorder="1" applyAlignment="1">
      <alignment vertical="center"/>
    </xf>
    <xf numFmtId="166" fontId="25" fillId="0" borderId="16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0" fontId="40" fillId="0" borderId="0" xfId="0" applyFont="1" applyAlignment="1">
      <alignment vertical="center" wrapText="1"/>
    </xf>
    <xf numFmtId="0" fontId="41" fillId="0" borderId="23" xfId="0" applyFont="1" applyBorder="1" applyAlignment="1" applyProtection="1">
      <alignment horizontal="center" vertical="center"/>
      <protection locked="0"/>
    </xf>
    <xf numFmtId="49" fontId="41" fillId="0" borderId="23" xfId="0" applyNumberFormat="1" applyFont="1" applyBorder="1" applyAlignment="1" applyProtection="1">
      <alignment horizontal="left" vertical="center" wrapText="1"/>
      <protection locked="0"/>
    </xf>
    <xf numFmtId="0" fontId="41" fillId="0" borderId="23" xfId="0" applyFont="1" applyBorder="1" applyAlignment="1" applyProtection="1">
      <alignment horizontal="left" vertical="center" wrapText="1"/>
      <protection locked="0"/>
    </xf>
    <xf numFmtId="0" fontId="41" fillId="0" borderId="23" xfId="0" applyFont="1" applyBorder="1" applyAlignment="1" applyProtection="1">
      <alignment horizontal="center" vertical="center" wrapText="1"/>
      <protection locked="0"/>
    </xf>
    <xf numFmtId="167" fontId="41" fillId="0" borderId="23" xfId="0" applyNumberFormat="1" applyFont="1" applyBorder="1" applyAlignment="1" applyProtection="1">
      <alignment vertical="center"/>
      <protection locked="0"/>
    </xf>
    <xf numFmtId="4" fontId="41" fillId="3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  <protection locked="0"/>
    </xf>
    <xf numFmtId="0" fontId="42" fillId="0" borderId="4" xfId="0" applyFont="1" applyBorder="1" applyAlignment="1">
      <alignment vertical="center"/>
    </xf>
    <xf numFmtId="0" fontId="41" fillId="3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>
      <alignment horizontal="center" vertical="center"/>
    </xf>
    <xf numFmtId="0" fontId="13" fillId="0" borderId="4" xfId="0" applyFont="1" applyBorder="1" applyAlignment="1"/>
    <xf numFmtId="0" fontId="13" fillId="0" borderId="0" xfId="0" applyFont="1" applyAlignment="1">
      <alignment horizontal="left"/>
    </xf>
    <xf numFmtId="0" fontId="13" fillId="0" borderId="0" xfId="0" applyFont="1" applyAlignment="1" applyProtection="1">
      <protection locked="0"/>
    </xf>
    <xf numFmtId="4" fontId="13" fillId="0" borderId="0" xfId="0" applyNumberFormat="1" applyFont="1" applyAlignment="1"/>
    <xf numFmtId="0" fontId="13" fillId="0" borderId="15" xfId="0" applyFont="1" applyBorder="1" applyAlignment="1"/>
    <xf numFmtId="0" fontId="13" fillId="0" borderId="0" xfId="0" applyFont="1" applyBorder="1" applyAlignment="1"/>
    <xf numFmtId="166" fontId="13" fillId="0" borderId="0" xfId="0" applyNumberFormat="1" applyFont="1" applyBorder="1" applyAlignment="1"/>
    <xf numFmtId="166" fontId="13" fillId="0" borderId="16" xfId="0" applyNumberFormat="1" applyFont="1" applyBorder="1" applyAlignment="1"/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41" fillId="3" borderId="20" xfId="0" applyFont="1" applyFill="1" applyBorder="1" applyAlignment="1" applyProtection="1">
      <alignment horizontal="left" vertical="center"/>
      <protection locked="0"/>
    </xf>
    <xf numFmtId="0" fontId="41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166" fontId="25" fillId="0" borderId="22" xfId="0" applyNumberFormat="1" applyFont="1" applyBorder="1" applyAlignment="1">
      <alignment vertical="center"/>
    </xf>
    <xf numFmtId="0" fontId="25" fillId="3" borderId="20" xfId="0" applyFont="1" applyFill="1" applyBorder="1" applyAlignment="1" applyProtection="1">
      <alignment horizontal="left" vertical="center"/>
      <protection locked="0"/>
    </xf>
    <xf numFmtId="0" fontId="25" fillId="0" borderId="21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6" fillId="0" borderId="29" xfId="0" applyFont="1" applyBorder="1" applyAlignment="1">
      <alignment horizontal="left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horizontal="left" vertical="center" wrapText="1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53" fillId="0" borderId="27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vertical="top"/>
    </xf>
    <xf numFmtId="0" fontId="54" fillId="0" borderId="1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horizontal="center" vertical="center"/>
    </xf>
    <xf numFmtId="49" fontId="54" fillId="0" borderId="1" xfId="0" applyNumberFormat="1" applyFont="1" applyBorder="1" applyAlignment="1" applyProtection="1">
      <alignment horizontal="left" vertical="center"/>
    </xf>
    <xf numFmtId="0" fontId="5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 applyAlignment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66674811" TargetMode="External" /><Relationship Id="rId2" Type="http://schemas.openxmlformats.org/officeDocument/2006/relationships/hyperlink" Target="https://podminky.urs.cz/item/CS_URS_2024_02/765111803" TargetMode="External" /><Relationship Id="rId3" Type="http://schemas.openxmlformats.org/officeDocument/2006/relationships/hyperlink" Target="https://podminky.urs.cz/item/CS_URS_2024_02/765111813" TargetMode="External" /><Relationship Id="rId4" Type="http://schemas.openxmlformats.org/officeDocument/2006/relationships/hyperlink" Target="https://podminky.urs.cz/item/CS_URS_2024_02/765142801" TargetMode="External" /><Relationship Id="rId5" Type="http://schemas.openxmlformats.org/officeDocument/2006/relationships/hyperlink" Target="https://podminky.urs.cz/item/CS_URS_2024_02/764004861" TargetMode="External" /><Relationship Id="rId6" Type="http://schemas.openxmlformats.org/officeDocument/2006/relationships/hyperlink" Target="https://podminky.urs.cz/item/CS_URS_2024_02/775541821" TargetMode="External" /><Relationship Id="rId7" Type="http://schemas.openxmlformats.org/officeDocument/2006/relationships/hyperlink" Target="https://podminky.urs.cz/item/CS_URS_2024_02/776201812" TargetMode="External" /><Relationship Id="rId8" Type="http://schemas.openxmlformats.org/officeDocument/2006/relationships/hyperlink" Target="https://podminky.urs.cz/item/CS_URS_2024_02/965081213" TargetMode="External" /><Relationship Id="rId9" Type="http://schemas.openxmlformats.org/officeDocument/2006/relationships/hyperlink" Target="https://podminky.urs.cz/item/CS_URS_2024_02/776301811" TargetMode="External" /><Relationship Id="rId10" Type="http://schemas.openxmlformats.org/officeDocument/2006/relationships/hyperlink" Target="https://podminky.urs.cz/item/CS_URS_2024_02/776410811" TargetMode="External" /><Relationship Id="rId11" Type="http://schemas.openxmlformats.org/officeDocument/2006/relationships/hyperlink" Target="https://podminky.urs.cz/item/CS_URS_2024_02/965046111" TargetMode="External" /><Relationship Id="rId12" Type="http://schemas.openxmlformats.org/officeDocument/2006/relationships/hyperlink" Target="https://podminky.urs.cz/item/CS_URS_2024_02/965046119" TargetMode="External" /><Relationship Id="rId13" Type="http://schemas.openxmlformats.org/officeDocument/2006/relationships/hyperlink" Target="https://podminky.urs.cz/item/CS_URS_2024_02/763161821" TargetMode="External" /><Relationship Id="rId14" Type="http://schemas.openxmlformats.org/officeDocument/2006/relationships/hyperlink" Target="https://podminky.urs.cz/item/CS_URS_2024_02/713151813" TargetMode="External" /><Relationship Id="rId15" Type="http://schemas.openxmlformats.org/officeDocument/2006/relationships/hyperlink" Target="https://podminky.urs.cz/item/CS_URS_2024_02/762343832" TargetMode="External" /><Relationship Id="rId16" Type="http://schemas.openxmlformats.org/officeDocument/2006/relationships/hyperlink" Target="https://podminky.urs.cz/item/CS_URS_2024_02/963022819" TargetMode="External" /><Relationship Id="rId17" Type="http://schemas.openxmlformats.org/officeDocument/2006/relationships/hyperlink" Target="https://podminky.urs.cz/item/CS_URS_2024_02/725110811" TargetMode="External" /><Relationship Id="rId18" Type="http://schemas.openxmlformats.org/officeDocument/2006/relationships/hyperlink" Target="https://podminky.urs.cz/item/CS_URS_2024_02/725210821" TargetMode="External" /><Relationship Id="rId19" Type="http://schemas.openxmlformats.org/officeDocument/2006/relationships/hyperlink" Target="https://podminky.urs.cz/item/CS_URS_2024_02/725220851" TargetMode="External" /><Relationship Id="rId20" Type="http://schemas.openxmlformats.org/officeDocument/2006/relationships/hyperlink" Target="https://podminky.urs.cz/item/CS_URS_2024_02/725240811" TargetMode="External" /><Relationship Id="rId21" Type="http://schemas.openxmlformats.org/officeDocument/2006/relationships/hyperlink" Target="https://podminky.urs.cz/item/CS_URS_2024_02/968082015" TargetMode="External" /><Relationship Id="rId22" Type="http://schemas.openxmlformats.org/officeDocument/2006/relationships/hyperlink" Target="https://podminky.urs.cz/item/CS_URS_2024_02/968082016" TargetMode="External" /><Relationship Id="rId23" Type="http://schemas.openxmlformats.org/officeDocument/2006/relationships/hyperlink" Target="https://podminky.urs.cz/item/CS_URS_2024_02/968082017" TargetMode="External" /><Relationship Id="rId24" Type="http://schemas.openxmlformats.org/officeDocument/2006/relationships/hyperlink" Target="https://podminky.urs.cz/item/CS_URS_2024_02/968082018" TargetMode="External" /><Relationship Id="rId25" Type="http://schemas.openxmlformats.org/officeDocument/2006/relationships/hyperlink" Target="https://podminky.urs.cz/item/CS_URS_2024_02/766691812" TargetMode="External" /><Relationship Id="rId26" Type="http://schemas.openxmlformats.org/officeDocument/2006/relationships/hyperlink" Target="https://podminky.urs.cz/item/CS_URS_2024_02/764002851" TargetMode="External" /><Relationship Id="rId27" Type="http://schemas.openxmlformats.org/officeDocument/2006/relationships/hyperlink" Target="https://podminky.urs.cz/item/CS_URS_2024_02/766691914" TargetMode="External" /><Relationship Id="rId28" Type="http://schemas.openxmlformats.org/officeDocument/2006/relationships/hyperlink" Target="https://podminky.urs.cz/item/CS_URS_2024_02/HZS1292" TargetMode="External" /><Relationship Id="rId29" Type="http://schemas.openxmlformats.org/officeDocument/2006/relationships/hyperlink" Target="https://podminky.urs.cz/item/CS_URS_2024_02/978013141" TargetMode="External" /><Relationship Id="rId30" Type="http://schemas.openxmlformats.org/officeDocument/2006/relationships/hyperlink" Target="https://podminky.urs.cz/item/CS_URS_2024_02/966080103" TargetMode="External" /><Relationship Id="rId31" Type="http://schemas.openxmlformats.org/officeDocument/2006/relationships/hyperlink" Target="https://podminky.urs.cz/item/CS_URS_2024_02/781471810" TargetMode="External" /><Relationship Id="rId32" Type="http://schemas.openxmlformats.org/officeDocument/2006/relationships/hyperlink" Target="https://podminky.urs.cz/item/CS_URS_2024_02/971033351" TargetMode="External" /><Relationship Id="rId33" Type="http://schemas.openxmlformats.org/officeDocument/2006/relationships/hyperlink" Target="https://podminky.urs.cz/item/CS_URS_2024_02/971033651" TargetMode="External" /><Relationship Id="rId34" Type="http://schemas.openxmlformats.org/officeDocument/2006/relationships/hyperlink" Target="https://podminky.urs.cz/item/CS_URS_2024_02/971033541" TargetMode="External" /><Relationship Id="rId35" Type="http://schemas.openxmlformats.org/officeDocument/2006/relationships/hyperlink" Target="https://podminky.urs.cz/item/CS_URS_2024_02/997013152" TargetMode="External" /><Relationship Id="rId36" Type="http://schemas.openxmlformats.org/officeDocument/2006/relationships/hyperlink" Target="https://podminky.urs.cz/item/CS_URS_2024_02/997013501" TargetMode="External" /><Relationship Id="rId37" Type="http://schemas.openxmlformats.org/officeDocument/2006/relationships/hyperlink" Target="https://podminky.urs.cz/item/CS_URS_2024_02/997013509" TargetMode="External" /><Relationship Id="rId38" Type="http://schemas.openxmlformats.org/officeDocument/2006/relationships/hyperlink" Target="https://podminky.urs.cz/item/CS_URS_2024_02/997013631" TargetMode="External" /><Relationship Id="rId39" Type="http://schemas.openxmlformats.org/officeDocument/2006/relationships/hyperlink" Target="https://podminky.urs.cz/item/CS_URS_2024_02/997013811" TargetMode="External" /><Relationship Id="rId40" Type="http://schemas.openxmlformats.org/officeDocument/2006/relationships/hyperlink" Target="https://podminky.urs.cz/item/CS_URS_2024_02/997013871" TargetMode="External" /><Relationship Id="rId41" Type="http://schemas.openxmlformats.org/officeDocument/2006/relationships/hyperlink" Target="https://podminky.urs.cz/item/CS_URS_2024_02/997013814" TargetMode="External" /><Relationship Id="rId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2212131" TargetMode="External" /><Relationship Id="rId2" Type="http://schemas.openxmlformats.org/officeDocument/2006/relationships/hyperlink" Target="https://podminky.urs.cz/item/CS_URS_2024_02/113106171" TargetMode="External" /><Relationship Id="rId3" Type="http://schemas.openxmlformats.org/officeDocument/2006/relationships/hyperlink" Target="https://podminky.urs.cz/item/CS_URS_2024_02/596211210" TargetMode="External" /><Relationship Id="rId4" Type="http://schemas.openxmlformats.org/officeDocument/2006/relationships/hyperlink" Target="https://podminky.urs.cz/item/CS_URS_2024_02/174111101" TargetMode="External" /><Relationship Id="rId5" Type="http://schemas.openxmlformats.org/officeDocument/2006/relationships/hyperlink" Target="https://podminky.urs.cz/item/CS_URS_2024_02/162251101" TargetMode="External" /><Relationship Id="rId6" Type="http://schemas.openxmlformats.org/officeDocument/2006/relationships/hyperlink" Target="https://podminky.urs.cz/item/CS_URS_2024_02/167151101" TargetMode="External" /><Relationship Id="rId7" Type="http://schemas.openxmlformats.org/officeDocument/2006/relationships/hyperlink" Target="https://podminky.urs.cz/item/CS_URS_2024_02/162751117" TargetMode="External" /><Relationship Id="rId8" Type="http://schemas.openxmlformats.org/officeDocument/2006/relationships/hyperlink" Target="https://podminky.urs.cz/item/CS_URS_2024_02/162751119" TargetMode="External" /><Relationship Id="rId9" Type="http://schemas.openxmlformats.org/officeDocument/2006/relationships/hyperlink" Target="https://podminky.urs.cz/item/CS_URS_2024_02/997013873" TargetMode="External" /><Relationship Id="rId10" Type="http://schemas.openxmlformats.org/officeDocument/2006/relationships/hyperlink" Target="https://podminky.urs.cz/item/CS_URS_2024_02/340231011" TargetMode="External" /><Relationship Id="rId11" Type="http://schemas.openxmlformats.org/officeDocument/2006/relationships/hyperlink" Target="https://podminky.urs.cz/item/CS_URS_2024_02/629991012" TargetMode="External" /><Relationship Id="rId12" Type="http://schemas.openxmlformats.org/officeDocument/2006/relationships/hyperlink" Target="https://podminky.urs.cz/item/CS_URS_2024_02/622143004" TargetMode="External" /><Relationship Id="rId13" Type="http://schemas.openxmlformats.org/officeDocument/2006/relationships/hyperlink" Target="https://podminky.urs.cz/item/CS_URS_2024_02/622143005" TargetMode="External" /><Relationship Id="rId14" Type="http://schemas.openxmlformats.org/officeDocument/2006/relationships/hyperlink" Target="https://podminky.urs.cz/item/CS_URS_2024_02/612142001" TargetMode="External" /><Relationship Id="rId15" Type="http://schemas.openxmlformats.org/officeDocument/2006/relationships/hyperlink" Target="https://podminky.urs.cz/item/CS_URS_2024_02/632450121" TargetMode="External" /><Relationship Id="rId16" Type="http://schemas.openxmlformats.org/officeDocument/2006/relationships/hyperlink" Target="https://podminky.urs.cz/item/CS_URS_2024_02/612345412" TargetMode="External" /><Relationship Id="rId17" Type="http://schemas.openxmlformats.org/officeDocument/2006/relationships/hyperlink" Target="https://podminky.urs.cz/item/CS_URS_2024_02/612345413" TargetMode="External" /><Relationship Id="rId18" Type="http://schemas.openxmlformats.org/officeDocument/2006/relationships/hyperlink" Target="https://podminky.urs.cz/item/CS_URS_2024_02/632451101" TargetMode="External" /><Relationship Id="rId19" Type="http://schemas.openxmlformats.org/officeDocument/2006/relationships/hyperlink" Target="https://podminky.urs.cz/item/CS_URS_2024_02/771121011" TargetMode="External" /><Relationship Id="rId20" Type="http://schemas.openxmlformats.org/officeDocument/2006/relationships/hyperlink" Target="https://podminky.urs.cz/item/CS_URS_2024_02/622131121" TargetMode="External" /><Relationship Id="rId21" Type="http://schemas.openxmlformats.org/officeDocument/2006/relationships/hyperlink" Target="https://podminky.urs.cz/item/CS_URS_2024_02/622135011" TargetMode="External" /><Relationship Id="rId22" Type="http://schemas.openxmlformats.org/officeDocument/2006/relationships/hyperlink" Target="https://podminky.urs.cz/item/CS_URS_2024_02/629991011" TargetMode="External" /><Relationship Id="rId23" Type="http://schemas.openxmlformats.org/officeDocument/2006/relationships/hyperlink" Target="https://podminky.urs.cz/item/CS_URS_2024_02/629991012" TargetMode="External" /><Relationship Id="rId24" Type="http://schemas.openxmlformats.org/officeDocument/2006/relationships/hyperlink" Target="https://podminky.urs.cz/item/CS_URS_2024_02/629995101" TargetMode="External" /><Relationship Id="rId25" Type="http://schemas.openxmlformats.org/officeDocument/2006/relationships/hyperlink" Target="https://podminky.urs.cz/item/CS_URS_2024_02/622211031" TargetMode="External" /><Relationship Id="rId26" Type="http://schemas.openxmlformats.org/officeDocument/2006/relationships/hyperlink" Target="https://podminky.urs.cz/item/CS_URS_2024_02/622251101" TargetMode="External" /><Relationship Id="rId27" Type="http://schemas.openxmlformats.org/officeDocument/2006/relationships/hyperlink" Target="https://podminky.urs.cz/item/CS_URS_2024_02/622143004" TargetMode="External" /><Relationship Id="rId28" Type="http://schemas.openxmlformats.org/officeDocument/2006/relationships/hyperlink" Target="https://podminky.urs.cz/item/CS_URS_2024_02/622252001" TargetMode="External" /><Relationship Id="rId29" Type="http://schemas.openxmlformats.org/officeDocument/2006/relationships/hyperlink" Target="https://podminky.urs.cz/item/CS_URS_2024_02/622252002" TargetMode="External" /><Relationship Id="rId30" Type="http://schemas.openxmlformats.org/officeDocument/2006/relationships/hyperlink" Target="https://podminky.urs.cz/item/CS_URS_2024_02/622212001" TargetMode="External" /><Relationship Id="rId31" Type="http://schemas.openxmlformats.org/officeDocument/2006/relationships/hyperlink" Target="https://podminky.urs.cz/item/CS_URS_2024_02/622212001" TargetMode="External" /><Relationship Id="rId32" Type="http://schemas.openxmlformats.org/officeDocument/2006/relationships/hyperlink" Target="https://podminky.urs.cz/item/CS_URS_2024_02/622251211" TargetMode="External" /><Relationship Id="rId33" Type="http://schemas.openxmlformats.org/officeDocument/2006/relationships/hyperlink" Target="https://podminky.urs.cz/item/CS_URS_2024_02/622321101" TargetMode="External" /><Relationship Id="rId34" Type="http://schemas.openxmlformats.org/officeDocument/2006/relationships/hyperlink" Target="https://podminky.urs.cz/item/CS_URS_2024_02/622142001" TargetMode="External" /><Relationship Id="rId35" Type="http://schemas.openxmlformats.org/officeDocument/2006/relationships/hyperlink" Target="https://podminky.urs.cz/item/CS_URS_2024_02/713131145" TargetMode="External" /><Relationship Id="rId36" Type="http://schemas.openxmlformats.org/officeDocument/2006/relationships/hyperlink" Target="https://podminky.urs.cz/item/CS_URS_2024_02/622151001" TargetMode="External" /><Relationship Id="rId37" Type="http://schemas.openxmlformats.org/officeDocument/2006/relationships/hyperlink" Target="https://podminky.urs.cz/item/CS_URS_2024_02/622531012" TargetMode="External" /><Relationship Id="rId38" Type="http://schemas.openxmlformats.org/officeDocument/2006/relationships/hyperlink" Target="https://podminky.urs.cz/item/CS_URS_2024_02/622151001" TargetMode="External" /><Relationship Id="rId39" Type="http://schemas.openxmlformats.org/officeDocument/2006/relationships/hyperlink" Target="https://podminky.urs.cz/item/CS_URS_2024_02/622511102" TargetMode="External" /><Relationship Id="rId40" Type="http://schemas.openxmlformats.org/officeDocument/2006/relationships/hyperlink" Target="https://podminky.urs.cz/item/CS_URS_2024_02/742210121" TargetMode="External" /><Relationship Id="rId41" Type="http://schemas.openxmlformats.org/officeDocument/2006/relationships/hyperlink" Target="https://podminky.urs.cz/item/CS_URS_2024_02/953312113" TargetMode="External" /><Relationship Id="rId42" Type="http://schemas.openxmlformats.org/officeDocument/2006/relationships/hyperlink" Target="https://podminky.urs.cz/item/CS_URS_2024_02/953943211" TargetMode="External" /><Relationship Id="rId43" Type="http://schemas.openxmlformats.org/officeDocument/2006/relationships/hyperlink" Target="https://podminky.urs.cz/item/CS_URS_2024_02/HZS1301" TargetMode="External" /><Relationship Id="rId44" Type="http://schemas.openxmlformats.org/officeDocument/2006/relationships/hyperlink" Target="https://podminky.urs.cz/item/CS_URS_2024_02/781492111" TargetMode="External" /><Relationship Id="rId45" Type="http://schemas.openxmlformats.org/officeDocument/2006/relationships/hyperlink" Target="https://podminky.urs.cz/item/CS_URS_2024_02/434313113" TargetMode="External" /><Relationship Id="rId46" Type="http://schemas.openxmlformats.org/officeDocument/2006/relationships/hyperlink" Target="https://podminky.urs.cz/item/CS_URS_2024_02/952901111" TargetMode="External" /><Relationship Id="rId47" Type="http://schemas.openxmlformats.org/officeDocument/2006/relationships/hyperlink" Target="https://podminky.urs.cz/item/CS_URS_2024_02/941111111" TargetMode="External" /><Relationship Id="rId48" Type="http://schemas.openxmlformats.org/officeDocument/2006/relationships/hyperlink" Target="https://podminky.urs.cz/item/CS_URS_2024_02/941111211" TargetMode="External" /><Relationship Id="rId49" Type="http://schemas.openxmlformats.org/officeDocument/2006/relationships/hyperlink" Target="https://podminky.urs.cz/item/CS_URS_2024_02/941111811" TargetMode="External" /><Relationship Id="rId50" Type="http://schemas.openxmlformats.org/officeDocument/2006/relationships/hyperlink" Target="https://podminky.urs.cz/item/CS_URS_2024_02/949101111" TargetMode="External" /><Relationship Id="rId51" Type="http://schemas.openxmlformats.org/officeDocument/2006/relationships/hyperlink" Target="https://podminky.urs.cz/item/CS_URS_2024_02/944511111" TargetMode="External" /><Relationship Id="rId52" Type="http://schemas.openxmlformats.org/officeDocument/2006/relationships/hyperlink" Target="https://podminky.urs.cz/item/CS_URS_2024_02/944511211" TargetMode="External" /><Relationship Id="rId53" Type="http://schemas.openxmlformats.org/officeDocument/2006/relationships/hyperlink" Target="https://podminky.urs.cz/item/CS_URS_2024_02/944511811" TargetMode="External" /><Relationship Id="rId54" Type="http://schemas.openxmlformats.org/officeDocument/2006/relationships/hyperlink" Target="https://podminky.urs.cz/item/CS_URS_2024_02/993111111" TargetMode="External" /><Relationship Id="rId55" Type="http://schemas.openxmlformats.org/officeDocument/2006/relationships/hyperlink" Target="https://podminky.urs.cz/item/CS_URS_2024_02/993111119" TargetMode="External" /><Relationship Id="rId56" Type="http://schemas.openxmlformats.org/officeDocument/2006/relationships/hyperlink" Target="https://podminky.urs.cz/item/CS_URS_2024_02/998011009" TargetMode="External" /><Relationship Id="rId57" Type="http://schemas.openxmlformats.org/officeDocument/2006/relationships/hyperlink" Target="https://podminky.urs.cz/item/CS_URS_2024_02/998711102" TargetMode="External" /><Relationship Id="rId58" Type="http://schemas.openxmlformats.org/officeDocument/2006/relationships/hyperlink" Target="https://podminky.urs.cz/item/CS_URS_2024_02/711112001" TargetMode="External" /><Relationship Id="rId59" Type="http://schemas.openxmlformats.org/officeDocument/2006/relationships/hyperlink" Target="https://podminky.urs.cz/item/CS_URS_2024_02/711142559" TargetMode="External" /><Relationship Id="rId60" Type="http://schemas.openxmlformats.org/officeDocument/2006/relationships/hyperlink" Target="https://podminky.urs.cz/item/CS_URS_2024_02/998713102" TargetMode="External" /><Relationship Id="rId61" Type="http://schemas.openxmlformats.org/officeDocument/2006/relationships/hyperlink" Target="https://podminky.urs.cz/item/CS_URS_2024_02/713131141" TargetMode="External" /><Relationship Id="rId62" Type="http://schemas.openxmlformats.org/officeDocument/2006/relationships/hyperlink" Target="https://podminky.urs.cz/item/CS_URS_2024_02/713111121" TargetMode="External" /><Relationship Id="rId63" Type="http://schemas.openxmlformats.org/officeDocument/2006/relationships/hyperlink" Target="https://podminky.urs.cz/item/CS_URS_2024_02/713111111" TargetMode="External" /><Relationship Id="rId64" Type="http://schemas.openxmlformats.org/officeDocument/2006/relationships/hyperlink" Target="https://podminky.urs.cz/item/CS_URS_2024_02/762331822" TargetMode="External" /><Relationship Id="rId65" Type="http://schemas.openxmlformats.org/officeDocument/2006/relationships/hyperlink" Target="https://podminky.urs.cz/item/CS_URS_2024_02/762430011" TargetMode="External" /><Relationship Id="rId66" Type="http://schemas.openxmlformats.org/officeDocument/2006/relationships/hyperlink" Target="https://podminky.urs.cz/item/CS_URS_2024_02/762439001" TargetMode="External" /><Relationship Id="rId67" Type="http://schemas.openxmlformats.org/officeDocument/2006/relationships/hyperlink" Target="https://podminky.urs.cz/item/CS_URS_2024_02/762495000" TargetMode="External" /><Relationship Id="rId68" Type="http://schemas.openxmlformats.org/officeDocument/2006/relationships/hyperlink" Target="https://podminky.urs.cz/item/CS_URS_2024_02/998762102" TargetMode="External" /><Relationship Id="rId69" Type="http://schemas.openxmlformats.org/officeDocument/2006/relationships/hyperlink" Target="https://podminky.urs.cz/item/CS_URS_2024_02/762341660" TargetMode="External" /><Relationship Id="rId70" Type="http://schemas.openxmlformats.org/officeDocument/2006/relationships/hyperlink" Target="https://podminky.urs.cz/item/CS_URS_2024_02/762429001" TargetMode="External" /><Relationship Id="rId71" Type="http://schemas.openxmlformats.org/officeDocument/2006/relationships/hyperlink" Target="https://podminky.urs.cz/item/CS_URS_2024_02/762495000" TargetMode="External" /><Relationship Id="rId72" Type="http://schemas.openxmlformats.org/officeDocument/2006/relationships/hyperlink" Target="https://podminky.urs.cz/item/CS_URS_2024_02/783228111" TargetMode="External" /><Relationship Id="rId73" Type="http://schemas.openxmlformats.org/officeDocument/2006/relationships/hyperlink" Target="https://podminky.urs.cz/item/CS_URS_2024_02/762085103" TargetMode="External" /><Relationship Id="rId74" Type="http://schemas.openxmlformats.org/officeDocument/2006/relationships/hyperlink" Target="https://podminky.urs.cz/item/CS_URS_2024_02/762713121" TargetMode="External" /><Relationship Id="rId75" Type="http://schemas.openxmlformats.org/officeDocument/2006/relationships/hyperlink" Target="https://podminky.urs.cz/item/CS_URS_2024_02/762795000" TargetMode="External" /><Relationship Id="rId76" Type="http://schemas.openxmlformats.org/officeDocument/2006/relationships/hyperlink" Target="https://podminky.urs.cz/item/CS_URS_2024_02/765142021" TargetMode="External" /><Relationship Id="rId77" Type="http://schemas.openxmlformats.org/officeDocument/2006/relationships/hyperlink" Target="https://podminky.urs.cz/item/CS_URS_2024_02/783201201" TargetMode="External" /><Relationship Id="rId78" Type="http://schemas.openxmlformats.org/officeDocument/2006/relationships/hyperlink" Target="https://podminky.urs.cz/item/CS_URS_2024_02/783218111" TargetMode="External" /><Relationship Id="rId79" Type="http://schemas.openxmlformats.org/officeDocument/2006/relationships/hyperlink" Target="https://podminky.urs.cz/item/CS_URS_2024_02/953961114" TargetMode="External" /><Relationship Id="rId80" Type="http://schemas.openxmlformats.org/officeDocument/2006/relationships/hyperlink" Target="https://podminky.urs.cz/item/CS_URS_2024_02/763164611" TargetMode="External" /><Relationship Id="rId81" Type="http://schemas.openxmlformats.org/officeDocument/2006/relationships/hyperlink" Target="https://podminky.urs.cz/item/CS_URS_2024_02/998763302" TargetMode="External" /><Relationship Id="rId82" Type="http://schemas.openxmlformats.org/officeDocument/2006/relationships/hyperlink" Target="https://podminky.urs.cz/item/CS_URS_2024_02/763161510" TargetMode="External" /><Relationship Id="rId83" Type="http://schemas.openxmlformats.org/officeDocument/2006/relationships/hyperlink" Target="https://podminky.urs.cz/item/CS_URS_2024_02/763161529" TargetMode="External" /><Relationship Id="rId84" Type="http://schemas.openxmlformats.org/officeDocument/2006/relationships/hyperlink" Target="https://podminky.urs.cz/item/CS_URS_2024_02/763131714" TargetMode="External" /><Relationship Id="rId85" Type="http://schemas.openxmlformats.org/officeDocument/2006/relationships/hyperlink" Target="https://podminky.urs.cz/item/CS_URS_2024_02/763182411" TargetMode="External" /><Relationship Id="rId86" Type="http://schemas.openxmlformats.org/officeDocument/2006/relationships/hyperlink" Target="https://podminky.urs.cz/item/CS_URS_2024_02/763111741" TargetMode="External" /><Relationship Id="rId87" Type="http://schemas.openxmlformats.org/officeDocument/2006/relationships/hyperlink" Target="https://podminky.urs.cz/item/CS_URS_2024_02/763121413" TargetMode="External" /><Relationship Id="rId88" Type="http://schemas.openxmlformats.org/officeDocument/2006/relationships/hyperlink" Target="https://podminky.urs.cz/item/CS_URS_2024_02/763121714" TargetMode="External" /><Relationship Id="rId89" Type="http://schemas.openxmlformats.org/officeDocument/2006/relationships/hyperlink" Target="https://podminky.urs.cz/item/CS_URS_2024_02/763131751" TargetMode="External" /><Relationship Id="rId90" Type="http://schemas.openxmlformats.org/officeDocument/2006/relationships/hyperlink" Target="https://podminky.urs.cz/item/CS_URS_2024_02/998764102" TargetMode="External" /><Relationship Id="rId91" Type="http://schemas.openxmlformats.org/officeDocument/2006/relationships/hyperlink" Target="https://podminky.urs.cz/item/CS_URS_2024_02/764226403" TargetMode="External" /><Relationship Id="rId92" Type="http://schemas.openxmlformats.org/officeDocument/2006/relationships/hyperlink" Target="https://podminky.urs.cz/item/CS_URS_2024_02/764226465" TargetMode="External" /><Relationship Id="rId93" Type="http://schemas.openxmlformats.org/officeDocument/2006/relationships/hyperlink" Target="https://podminky.urs.cz/item/CS_URS_2024_02/764311603" TargetMode="External" /><Relationship Id="rId94" Type="http://schemas.openxmlformats.org/officeDocument/2006/relationships/hyperlink" Target="https://podminky.urs.cz/item/CS_URS_2024_02/764518623" TargetMode="External" /><Relationship Id="rId95" Type="http://schemas.openxmlformats.org/officeDocument/2006/relationships/hyperlink" Target="https://podminky.urs.cz/item/CS_URS_2024_02/765111015" TargetMode="External" /><Relationship Id="rId96" Type="http://schemas.openxmlformats.org/officeDocument/2006/relationships/hyperlink" Target="https://podminky.urs.cz/item/CS_URS_2024_02/766622131" TargetMode="External" /><Relationship Id="rId97" Type="http://schemas.openxmlformats.org/officeDocument/2006/relationships/hyperlink" Target="https://podminky.urs.cz/item/CS_URS_2024_02/766622132" TargetMode="External" /><Relationship Id="rId98" Type="http://schemas.openxmlformats.org/officeDocument/2006/relationships/hyperlink" Target="https://podminky.urs.cz/item/CS_URS_2024_02/766622216" TargetMode="External" /><Relationship Id="rId99" Type="http://schemas.openxmlformats.org/officeDocument/2006/relationships/hyperlink" Target="https://podminky.urs.cz/item/CS_URS_2024_02/766660411" TargetMode="External" /><Relationship Id="rId100" Type="http://schemas.openxmlformats.org/officeDocument/2006/relationships/hyperlink" Target="https://podminky.urs.cz/item/CS_URS_2024_02/766694116" TargetMode="External" /><Relationship Id="rId101" Type="http://schemas.openxmlformats.org/officeDocument/2006/relationships/hyperlink" Target="https://podminky.urs.cz/item/CS_URS_2024_02/767627306" TargetMode="External" /><Relationship Id="rId102" Type="http://schemas.openxmlformats.org/officeDocument/2006/relationships/hyperlink" Target="https://podminky.urs.cz/item/CS_URS_2024_02/767627307" TargetMode="External" /><Relationship Id="rId103" Type="http://schemas.openxmlformats.org/officeDocument/2006/relationships/hyperlink" Target="https://podminky.urs.cz/item/CS_URS_2024_02/998766102" TargetMode="External" /><Relationship Id="rId104" Type="http://schemas.openxmlformats.org/officeDocument/2006/relationships/hyperlink" Target="https://podminky.urs.cz/item/CS_URS_2024_02/766671021" TargetMode="External" /><Relationship Id="rId105" Type="http://schemas.openxmlformats.org/officeDocument/2006/relationships/hyperlink" Target="https://podminky.urs.cz/item/CS_URS_2024_02/766671024" TargetMode="External" /><Relationship Id="rId106" Type="http://schemas.openxmlformats.org/officeDocument/2006/relationships/hyperlink" Target="https://podminky.urs.cz/item/CS_URS_2024_02/786611200" TargetMode="External" /><Relationship Id="rId107" Type="http://schemas.openxmlformats.org/officeDocument/2006/relationships/hyperlink" Target="https://podminky.urs.cz/item/CS_URS_2024_02/766660201" TargetMode="External" /><Relationship Id="rId108" Type="http://schemas.openxmlformats.org/officeDocument/2006/relationships/hyperlink" Target="https://podminky.urs.cz/item/CS_URS_2024_02/766660728" TargetMode="External" /><Relationship Id="rId109" Type="http://schemas.openxmlformats.org/officeDocument/2006/relationships/hyperlink" Target="https://podminky.urs.cz/item/CS_URS_2024_02/766660729" TargetMode="External" /><Relationship Id="rId110" Type="http://schemas.openxmlformats.org/officeDocument/2006/relationships/hyperlink" Target="https://podminky.urs.cz/item/CS_URS_2024_02/771121011" TargetMode="External" /><Relationship Id="rId111" Type="http://schemas.openxmlformats.org/officeDocument/2006/relationships/hyperlink" Target="https://podminky.urs.cz/item/CS_URS_2024_02/771111011" TargetMode="External" /><Relationship Id="rId112" Type="http://schemas.openxmlformats.org/officeDocument/2006/relationships/hyperlink" Target="https://podminky.urs.cz/item/CS_URS_2024_02/771574414" TargetMode="External" /><Relationship Id="rId113" Type="http://schemas.openxmlformats.org/officeDocument/2006/relationships/hyperlink" Target="https://podminky.urs.cz/item/CS_URS_2024_02/771161021" TargetMode="External" /><Relationship Id="rId114" Type="http://schemas.openxmlformats.org/officeDocument/2006/relationships/hyperlink" Target="https://podminky.urs.cz/item/CS_URS_2024_02/771474112" TargetMode="External" /><Relationship Id="rId115" Type="http://schemas.openxmlformats.org/officeDocument/2006/relationships/hyperlink" Target="https://podminky.urs.cz/item/CS_URS_2024_02/771591115" TargetMode="External" /><Relationship Id="rId116" Type="http://schemas.openxmlformats.org/officeDocument/2006/relationships/hyperlink" Target="https://podminky.urs.cz/item/CS_URS_2024_02/771591117" TargetMode="External" /><Relationship Id="rId117" Type="http://schemas.openxmlformats.org/officeDocument/2006/relationships/hyperlink" Target="https://podminky.urs.cz/item/CS_URS_2024_02/998771102" TargetMode="External" /><Relationship Id="rId118" Type="http://schemas.openxmlformats.org/officeDocument/2006/relationships/hyperlink" Target="https://podminky.urs.cz/item/CS_URS_2024_02/771591207" TargetMode="External" /><Relationship Id="rId119" Type="http://schemas.openxmlformats.org/officeDocument/2006/relationships/hyperlink" Target="https://podminky.urs.cz/item/CS_URS_2024_02/781131207" TargetMode="External" /><Relationship Id="rId120" Type="http://schemas.openxmlformats.org/officeDocument/2006/relationships/hyperlink" Target="https://podminky.urs.cz/item/CS_URS_2024_02/781131237" TargetMode="External" /><Relationship Id="rId121" Type="http://schemas.openxmlformats.org/officeDocument/2006/relationships/hyperlink" Target="https://podminky.urs.cz/item/CS_URS_2024_02/771111012" TargetMode="External" /><Relationship Id="rId122" Type="http://schemas.openxmlformats.org/officeDocument/2006/relationships/hyperlink" Target="https://podminky.urs.cz/item/CS_URS_2024_02/771121015" TargetMode="External" /><Relationship Id="rId123" Type="http://schemas.openxmlformats.org/officeDocument/2006/relationships/hyperlink" Target="https://podminky.urs.cz/item/CS_URS_2024_02/771161022" TargetMode="External" /><Relationship Id="rId124" Type="http://schemas.openxmlformats.org/officeDocument/2006/relationships/hyperlink" Target="https://podminky.urs.cz/item/CS_URS_2024_02/771274113" TargetMode="External" /><Relationship Id="rId125" Type="http://schemas.openxmlformats.org/officeDocument/2006/relationships/hyperlink" Target="https://podminky.urs.cz/item/CS_URS_2024_02/771274232" TargetMode="External" /><Relationship Id="rId126" Type="http://schemas.openxmlformats.org/officeDocument/2006/relationships/hyperlink" Target="https://podminky.urs.cz/item/CS_URS_2024_02/771474131" TargetMode="External" /><Relationship Id="rId127" Type="http://schemas.openxmlformats.org/officeDocument/2006/relationships/hyperlink" Target="https://podminky.urs.cz/item/CS_URS_2024_02/771591115" TargetMode="External" /><Relationship Id="rId128" Type="http://schemas.openxmlformats.org/officeDocument/2006/relationships/hyperlink" Target="https://podminky.urs.cz/item/CS_URS_2024_02/771591117" TargetMode="External" /><Relationship Id="rId129" Type="http://schemas.openxmlformats.org/officeDocument/2006/relationships/hyperlink" Target="https://podminky.urs.cz/item/CS_URS_2024_02/775111111" TargetMode="External" /><Relationship Id="rId130" Type="http://schemas.openxmlformats.org/officeDocument/2006/relationships/hyperlink" Target="https://podminky.urs.cz/item/CS_URS_2024_02/775111311" TargetMode="External" /><Relationship Id="rId131" Type="http://schemas.openxmlformats.org/officeDocument/2006/relationships/hyperlink" Target="https://podminky.urs.cz/item/CS_URS_2024_02/775541161" TargetMode="External" /><Relationship Id="rId132" Type="http://schemas.openxmlformats.org/officeDocument/2006/relationships/hyperlink" Target="https://podminky.urs.cz/item/CS_URS_2024_02/775591193" TargetMode="External" /><Relationship Id="rId133" Type="http://schemas.openxmlformats.org/officeDocument/2006/relationships/hyperlink" Target="https://podminky.urs.cz/item/CS_URS_2024_02/775413115" TargetMode="External" /><Relationship Id="rId134" Type="http://schemas.openxmlformats.org/officeDocument/2006/relationships/hyperlink" Target="https://podminky.urs.cz/item/CS_URS_2024_02/998775102" TargetMode="External" /><Relationship Id="rId135" Type="http://schemas.openxmlformats.org/officeDocument/2006/relationships/hyperlink" Target="https://podminky.urs.cz/item/CS_URS_2024_02/776111112" TargetMode="External" /><Relationship Id="rId136" Type="http://schemas.openxmlformats.org/officeDocument/2006/relationships/hyperlink" Target="https://podminky.urs.cz/item/CS_URS_2024_02/776111311" TargetMode="External" /><Relationship Id="rId137" Type="http://schemas.openxmlformats.org/officeDocument/2006/relationships/hyperlink" Target="https://podminky.urs.cz/item/CS_URS_2024_02/776121112" TargetMode="External" /><Relationship Id="rId138" Type="http://schemas.openxmlformats.org/officeDocument/2006/relationships/hyperlink" Target="https://podminky.urs.cz/item/CS_URS_2024_02/776221111" TargetMode="External" /><Relationship Id="rId139" Type="http://schemas.openxmlformats.org/officeDocument/2006/relationships/hyperlink" Target="https://podminky.urs.cz/item/CS_URS_2024_02/776411211" TargetMode="External" /><Relationship Id="rId140" Type="http://schemas.openxmlformats.org/officeDocument/2006/relationships/hyperlink" Target="https://podminky.urs.cz/item/CS_URS_2024_02/776411213" TargetMode="External" /><Relationship Id="rId141" Type="http://schemas.openxmlformats.org/officeDocument/2006/relationships/hyperlink" Target="https://podminky.urs.cz/item/CS_URS_2024_02/776411214" TargetMode="External" /><Relationship Id="rId142" Type="http://schemas.openxmlformats.org/officeDocument/2006/relationships/hyperlink" Target="https://podminky.urs.cz/item/CS_URS_2024_02/998776102" TargetMode="External" /><Relationship Id="rId143" Type="http://schemas.openxmlformats.org/officeDocument/2006/relationships/hyperlink" Target="https://podminky.urs.cz/item/CS_URS_2024_02/781121011" TargetMode="External" /><Relationship Id="rId144" Type="http://schemas.openxmlformats.org/officeDocument/2006/relationships/hyperlink" Target="https://podminky.urs.cz/item/CS_URS_2024_02/781474164" TargetMode="External" /><Relationship Id="rId145" Type="http://schemas.openxmlformats.org/officeDocument/2006/relationships/hyperlink" Target="https://podminky.urs.cz/item/CS_URS_2024_01/781161021" TargetMode="External" /><Relationship Id="rId146" Type="http://schemas.openxmlformats.org/officeDocument/2006/relationships/hyperlink" Target="https://podminky.urs.cz/item/CS_URS_2024_02/781495115" TargetMode="External" /><Relationship Id="rId147" Type="http://schemas.openxmlformats.org/officeDocument/2006/relationships/hyperlink" Target="https://podminky.urs.cz/item/CS_URS_2024_02/781495142" TargetMode="External" /><Relationship Id="rId148" Type="http://schemas.openxmlformats.org/officeDocument/2006/relationships/hyperlink" Target="https://podminky.urs.cz/item/CS_URS_2024_02/781495143" TargetMode="External" /><Relationship Id="rId149" Type="http://schemas.openxmlformats.org/officeDocument/2006/relationships/hyperlink" Target="https://podminky.urs.cz/item/CS_URS_2024_02/781493610" TargetMode="External" /><Relationship Id="rId150" Type="http://schemas.openxmlformats.org/officeDocument/2006/relationships/hyperlink" Target="https://podminky.urs.cz/item/CS_URS_2024_02/781571111" TargetMode="External" /><Relationship Id="rId151" Type="http://schemas.openxmlformats.org/officeDocument/2006/relationships/hyperlink" Target="https://podminky.urs.cz/item/CS_URS_2024_02/998781102" TargetMode="External" /><Relationship Id="rId152" Type="http://schemas.openxmlformats.org/officeDocument/2006/relationships/hyperlink" Target="https://podminky.urs.cz/item/CS_URS_2024_02/783101203" TargetMode="External" /><Relationship Id="rId153" Type="http://schemas.openxmlformats.org/officeDocument/2006/relationships/hyperlink" Target="https://podminky.urs.cz/item/CS_URS_2024_02/783324101" TargetMode="External" /><Relationship Id="rId154" Type="http://schemas.openxmlformats.org/officeDocument/2006/relationships/hyperlink" Target="https://podminky.urs.cz/item/CS_URS_2024_02/783327101" TargetMode="External" /><Relationship Id="rId155" Type="http://schemas.openxmlformats.org/officeDocument/2006/relationships/hyperlink" Target="https://podminky.urs.cz/item/CS_URS_2024_02/784111001" TargetMode="External" /><Relationship Id="rId156" Type="http://schemas.openxmlformats.org/officeDocument/2006/relationships/hyperlink" Target="https://podminky.urs.cz/item/CS_URS_2024_02/784181101" TargetMode="External" /><Relationship Id="rId157" Type="http://schemas.openxmlformats.org/officeDocument/2006/relationships/hyperlink" Target="https://podminky.urs.cz/item/CS_URS_2024_02/784211101" TargetMode="External" /><Relationship Id="rId158" Type="http://schemas.openxmlformats.org/officeDocument/2006/relationships/hyperlink" Target="https://podminky.urs.cz/item/CS_URS_2024_02/784161001" TargetMode="External" /><Relationship Id="rId159" Type="http://schemas.openxmlformats.org/officeDocument/2006/relationships/hyperlink" Target="https://podminky.urs.cz/item/CS_URS_2024_02/784171001" TargetMode="External" /><Relationship Id="rId160" Type="http://schemas.openxmlformats.org/officeDocument/2006/relationships/hyperlink" Target="https://podminky.urs.cz/item/CS_URS_2024_02/784171101" TargetMode="External" /><Relationship Id="rId161" Type="http://schemas.openxmlformats.org/officeDocument/2006/relationships/hyperlink" Target="https://podminky.urs.cz/item/CS_URS_2024_02/784171121" TargetMode="External" /><Relationship Id="rId162" Type="http://schemas.openxmlformats.org/officeDocument/2006/relationships/hyperlink" Target="https://podminky.urs.cz/item/CS_URS_2024_02/786623039" TargetMode="External" /><Relationship Id="rId163" Type="http://schemas.openxmlformats.org/officeDocument/2006/relationships/hyperlink" Target="https://podminky.urs.cz/item/CS_URS_2024_02/786623041" TargetMode="External" /><Relationship Id="rId164" Type="http://schemas.openxmlformats.org/officeDocument/2006/relationships/hyperlink" Target="https://podminky.urs.cz/item/CS_URS_2024_02/786623021" TargetMode="External" /><Relationship Id="rId165" Type="http://schemas.openxmlformats.org/officeDocument/2006/relationships/hyperlink" Target="https://podminky.urs.cz/item/CS_URS_2024_02/786623023" TargetMode="External" /><Relationship Id="rId166" Type="http://schemas.openxmlformats.org/officeDocument/2006/relationships/hyperlink" Target="https://podminky.urs.cz/item/CS_URS_2024_02/786626111" TargetMode="External" /><Relationship Id="rId16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25112171" TargetMode="External" /><Relationship Id="rId2" Type="http://schemas.openxmlformats.org/officeDocument/2006/relationships/hyperlink" Target="https://podminky.urs.cz/item/CS_URS_2024_02/725211603" TargetMode="External" /><Relationship Id="rId3" Type="http://schemas.openxmlformats.org/officeDocument/2006/relationships/hyperlink" Target="https://podminky.urs.cz/item/CS_URS_2024_02/725229103" TargetMode="External" /><Relationship Id="rId4" Type="http://schemas.openxmlformats.org/officeDocument/2006/relationships/hyperlink" Target="https://podminky.urs.cz/item/CS_URS_2024_02/725241142" TargetMode="External" /><Relationship Id="rId5" Type="http://schemas.openxmlformats.org/officeDocument/2006/relationships/hyperlink" Target="https://podminky.urs.cz/item/CS_URS_2024_02/725244813" TargetMode="External" /><Relationship Id="rId6" Type="http://schemas.openxmlformats.org/officeDocument/2006/relationships/hyperlink" Target="https://podminky.urs.cz/item/CS_URS_2024_02/725813111" TargetMode="External" /><Relationship Id="rId7" Type="http://schemas.openxmlformats.org/officeDocument/2006/relationships/hyperlink" Target="https://podminky.urs.cz/item/CS_URS_2024_02/725813112" TargetMode="External" /><Relationship Id="rId8" Type="http://schemas.openxmlformats.org/officeDocument/2006/relationships/hyperlink" Target="https://podminky.urs.cz/item/CS_URS_2024_02/725822613" TargetMode="External" /><Relationship Id="rId9" Type="http://schemas.openxmlformats.org/officeDocument/2006/relationships/hyperlink" Target="https://podminky.urs.cz/item/CS_URS_2024_02/725829121" TargetMode="External" /><Relationship Id="rId10" Type="http://schemas.openxmlformats.org/officeDocument/2006/relationships/hyperlink" Target="https://podminky.urs.cz/item/CS_URS_2024_02/725831312" TargetMode="External" /><Relationship Id="rId11" Type="http://schemas.openxmlformats.org/officeDocument/2006/relationships/hyperlink" Target="https://podminky.urs.cz/item/CS_URS_2024_02/725841312" TargetMode="External" /><Relationship Id="rId12" Type="http://schemas.openxmlformats.org/officeDocument/2006/relationships/hyperlink" Target="https://podminky.urs.cz/item/CS_URS_2024_02/725861102" TargetMode="External" /><Relationship Id="rId13" Type="http://schemas.openxmlformats.org/officeDocument/2006/relationships/hyperlink" Target="https://podminky.urs.cz/item/CS_URS_2024_02/725864311" TargetMode="External" /><Relationship Id="rId14" Type="http://schemas.openxmlformats.org/officeDocument/2006/relationships/hyperlink" Target="https://podminky.urs.cz/item/CS_URS_2024_02/725865311" TargetMode="External" /><Relationship Id="rId15" Type="http://schemas.openxmlformats.org/officeDocument/2006/relationships/hyperlink" Target="https://podminky.urs.cz/item/CS_URS_2024_02/998725101" TargetMode="External" /><Relationship Id="rId16" Type="http://schemas.openxmlformats.org/officeDocument/2006/relationships/hyperlink" Target="https://podminky.urs.cz/item/CS_URS_2024_02/998725121" TargetMode="External" /><Relationship Id="rId17" Type="http://schemas.openxmlformats.org/officeDocument/2006/relationships/hyperlink" Target="https://podminky.urs.cz/item/CS_URS_2024_02/751613140" TargetMode="External" /><Relationship Id="rId18" Type="http://schemas.openxmlformats.org/officeDocument/2006/relationships/hyperlink" Target="https://podminky.urs.cz/item/CS_URS_2024_02/751792008" TargetMode="External" /><Relationship Id="rId19" Type="http://schemas.openxmlformats.org/officeDocument/2006/relationships/hyperlink" Target="https://podminky.urs.cz/item/CS_URS_2024_02/998751101" TargetMode="External" /><Relationship Id="rId20" Type="http://schemas.openxmlformats.org/officeDocument/2006/relationships/hyperlink" Target="https://podminky.urs.cz/item/CS_URS_2024_02/998751121" TargetMode="External" /><Relationship Id="rId2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98722101" TargetMode="External" /><Relationship Id="rId2" Type="http://schemas.openxmlformats.org/officeDocument/2006/relationships/hyperlink" Target="https://podminky.urs.cz/item/CS_URS_2024_02/998722121" TargetMode="External" /><Relationship Id="rId3" Type="http://schemas.openxmlformats.org/officeDocument/2006/relationships/hyperlink" Target="https://podminky.urs.cz/item/CS_URS_2024_02/723190208" TargetMode="External" /><Relationship Id="rId4" Type="http://schemas.openxmlformats.org/officeDocument/2006/relationships/hyperlink" Target="https://podminky.urs.cz/item/CS_URS_2024_02/723230102" TargetMode="External" /><Relationship Id="rId5" Type="http://schemas.openxmlformats.org/officeDocument/2006/relationships/hyperlink" Target="https://podminky.urs.cz/item/CS_URS_2024_02/731244493" TargetMode="External" /><Relationship Id="rId6" Type="http://schemas.openxmlformats.org/officeDocument/2006/relationships/hyperlink" Target="https://podminky.urs.cz/item/CS_URS_2024_02/998731101" TargetMode="External" /><Relationship Id="rId7" Type="http://schemas.openxmlformats.org/officeDocument/2006/relationships/hyperlink" Target="https://podminky.urs.cz/item/CS_URS_2024_02/998731121" TargetMode="External" /><Relationship Id="rId8" Type="http://schemas.openxmlformats.org/officeDocument/2006/relationships/hyperlink" Target="https://podminky.urs.cz/item/CS_URS_2024_02/734291273" TargetMode="External" /><Relationship Id="rId9" Type="http://schemas.openxmlformats.org/officeDocument/2006/relationships/hyperlink" Target="https://podminky.urs.cz/item/CS_URS_2024_02/734292713" TargetMode="External" /><Relationship Id="rId10" Type="http://schemas.openxmlformats.org/officeDocument/2006/relationships/hyperlink" Target="https://podminky.urs.cz/item/CS_URS_2024_02/734292714" TargetMode="External" /><Relationship Id="rId11" Type="http://schemas.openxmlformats.org/officeDocument/2006/relationships/hyperlink" Target="https://podminky.urs.cz/item/CS_URS_2024_02/998734101" TargetMode="External" /><Relationship Id="rId12" Type="http://schemas.openxmlformats.org/officeDocument/2006/relationships/hyperlink" Target="https://podminky.urs.cz/item/CS_URS_2024_02/998734121" TargetMode="External" /><Relationship Id="rId13" Type="http://schemas.openxmlformats.org/officeDocument/2006/relationships/hyperlink" Target="https://podminky.urs.cz/item/CS_URS_2024_02/751711111" TargetMode="External" /><Relationship Id="rId14" Type="http://schemas.openxmlformats.org/officeDocument/2006/relationships/hyperlink" Target="https://podminky.urs.cz/item/CS_URS_2024_02/751721111" TargetMode="External" /><Relationship Id="rId15" Type="http://schemas.openxmlformats.org/officeDocument/2006/relationships/hyperlink" Target="https://podminky.urs.cz/item/CS_URS_2024_02/751791121" TargetMode="External" /><Relationship Id="rId16" Type="http://schemas.openxmlformats.org/officeDocument/2006/relationships/hyperlink" Target="https://podminky.urs.cz/item/CS_URS_2024_02/751791182" TargetMode="External" /><Relationship Id="rId17" Type="http://schemas.openxmlformats.org/officeDocument/2006/relationships/hyperlink" Target="https://podminky.urs.cz/item/CS_URS_2024_02/751791301" TargetMode="External" /><Relationship Id="rId18" Type="http://schemas.openxmlformats.org/officeDocument/2006/relationships/hyperlink" Target="https://podminky.urs.cz/item/CS_URS_2024_02/751791401" TargetMode="External" /><Relationship Id="rId19" Type="http://schemas.openxmlformats.org/officeDocument/2006/relationships/hyperlink" Target="https://podminky.urs.cz/item/CS_URS_2024_02/751792004" TargetMode="External" /><Relationship Id="rId20" Type="http://schemas.openxmlformats.org/officeDocument/2006/relationships/hyperlink" Target="https://podminky.urs.cz/item/CS_URS_2024_02/998751101" TargetMode="External" /><Relationship Id="rId21" Type="http://schemas.openxmlformats.org/officeDocument/2006/relationships/hyperlink" Target="https://podminky.urs.cz/item/CS_URS_2024_02/998751121" TargetMode="External" /><Relationship Id="rId2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612325101" TargetMode="External" /><Relationship Id="rId2" Type="http://schemas.openxmlformats.org/officeDocument/2006/relationships/hyperlink" Target="https://podminky.urs.cz/item/CS_URS_2024_02/974031121" TargetMode="External" /><Relationship Id="rId3" Type="http://schemas.openxmlformats.org/officeDocument/2006/relationships/hyperlink" Target="https://podminky.urs.cz/item/CS_URS_2024_02/977131116" TargetMode="External" /><Relationship Id="rId4" Type="http://schemas.openxmlformats.org/officeDocument/2006/relationships/hyperlink" Target="https://podminky.urs.cz/item/CS_URS_2024_02/HZS1292" TargetMode="External" /><Relationship Id="rId5" Type="http://schemas.openxmlformats.org/officeDocument/2006/relationships/hyperlink" Target="https://podminky.urs.cz/item/CS_URS_2024_02/997013113" TargetMode="External" /><Relationship Id="rId6" Type="http://schemas.openxmlformats.org/officeDocument/2006/relationships/hyperlink" Target="https://podminky.urs.cz/item/CS_URS_2024_02/997013501" TargetMode="External" /><Relationship Id="rId7" Type="http://schemas.openxmlformats.org/officeDocument/2006/relationships/hyperlink" Target="https://podminky.urs.cz/item/CS_URS_2024_02/997013509" TargetMode="External" /><Relationship Id="rId8" Type="http://schemas.openxmlformats.org/officeDocument/2006/relationships/hyperlink" Target="https://podminky.urs.cz/item/CS_URS_2024_02/997013871" TargetMode="External" /><Relationship Id="rId9" Type="http://schemas.openxmlformats.org/officeDocument/2006/relationships/hyperlink" Target="https://podminky.urs.cz/item/CS_URS_2024_02/741810001" TargetMode="External" /><Relationship Id="rId10" Type="http://schemas.openxmlformats.org/officeDocument/2006/relationships/hyperlink" Target="https://podminky.urs.cz/item/CS_URS_2024_02/HZS2232" TargetMode="External" /><Relationship Id="rId11" Type="http://schemas.openxmlformats.org/officeDocument/2006/relationships/hyperlink" Target="https://podminky.urs.cz/item/CS_URS_2022_02/741122015" TargetMode="External" /><Relationship Id="rId1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3254000" TargetMode="External" /><Relationship Id="rId2" Type="http://schemas.openxmlformats.org/officeDocument/2006/relationships/hyperlink" Target="https://podminky.urs.cz/item/CS_URS_2024_02/030001000" TargetMode="External" /><Relationship Id="rId3" Type="http://schemas.openxmlformats.org/officeDocument/2006/relationships/hyperlink" Target="https://podminky.urs.cz/item/CS_URS_2024_02/033002000" TargetMode="External" /><Relationship Id="rId4" Type="http://schemas.openxmlformats.org/officeDocument/2006/relationships/hyperlink" Target="https://podminky.urs.cz/item/CS_URS_2024_02/039002000" TargetMode="External" /><Relationship Id="rId5" Type="http://schemas.openxmlformats.org/officeDocument/2006/relationships/hyperlink" Target="https://podminky.urs.cz/item/CS_URS_2024_02/044002000" TargetMode="External" /><Relationship Id="rId6" Type="http://schemas.openxmlformats.org/officeDocument/2006/relationships/hyperlink" Target="https://podminky.urs.cz/item/CS_URS_2024_02/045002000" TargetMode="External" /><Relationship Id="rId7" Type="http://schemas.openxmlformats.org/officeDocument/2006/relationships/hyperlink" Target="https://podminky.urs.cz/item/CS_URS_2024_02/081002000" TargetMode="External" /><Relationship Id="rId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20" t="s">
        <v>0</v>
      </c>
      <c r="AZ1" s="20" t="s">
        <v>1</v>
      </c>
      <c r="BA1" s="20" t="s">
        <v>2</v>
      </c>
      <c r="BB1" s="20" t="s">
        <v>3</v>
      </c>
      <c r="BT1" s="20" t="s">
        <v>4</v>
      </c>
      <c r="BU1" s="20" t="s">
        <v>4</v>
      </c>
      <c r="BV1" s="20" t="s">
        <v>5</v>
      </c>
    </row>
    <row r="2" s="1" customFormat="1" ht="36.96" customHeight="1">
      <c r="AR2" s="21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2" t="s">
        <v>7</v>
      </c>
      <c r="BT2" s="22" t="s">
        <v>8</v>
      </c>
    </row>
    <row r="3" s="1" customFormat="1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5"/>
      <c r="BS3" s="22" t="s">
        <v>7</v>
      </c>
      <c r="BT3" s="22" t="s">
        <v>9</v>
      </c>
    </row>
    <row r="4" s="1" customFormat="1" ht="24.96" customHeight="1">
      <c r="B4" s="25"/>
      <c r="D4" s="26" t="s">
        <v>10</v>
      </c>
      <c r="AR4" s="25"/>
      <c r="AS4" s="27" t="s">
        <v>11</v>
      </c>
      <c r="BE4" s="28" t="s">
        <v>12</v>
      </c>
      <c r="BS4" s="22" t="s">
        <v>13</v>
      </c>
    </row>
    <row r="5" s="1" customFormat="1" ht="12" customHeight="1">
      <c r="B5" s="25"/>
      <c r="D5" s="29" t="s">
        <v>14</v>
      </c>
      <c r="K5" s="30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5"/>
      <c r="BE5" s="31" t="s">
        <v>16</v>
      </c>
      <c r="BS5" s="22" t="s">
        <v>7</v>
      </c>
    </row>
    <row r="6" s="1" customFormat="1" ht="36.96" customHeight="1">
      <c r="B6" s="25"/>
      <c r="D6" s="32" t="s">
        <v>17</v>
      </c>
      <c r="K6" s="33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5"/>
      <c r="BE6" s="34"/>
      <c r="BS6" s="22" t="s">
        <v>7</v>
      </c>
    </row>
    <row r="7" s="1" customFormat="1" ht="12" customHeight="1">
      <c r="B7" s="25"/>
      <c r="D7" s="35" t="s">
        <v>19</v>
      </c>
      <c r="K7" s="30" t="s">
        <v>3</v>
      </c>
      <c r="AK7" s="35" t="s">
        <v>20</v>
      </c>
      <c r="AN7" s="30" t="s">
        <v>3</v>
      </c>
      <c r="AR7" s="25"/>
      <c r="BE7" s="34"/>
      <c r="BS7" s="22" t="s">
        <v>7</v>
      </c>
    </row>
    <row r="8" s="1" customFormat="1" ht="12" customHeight="1">
      <c r="B8" s="25"/>
      <c r="D8" s="35" t="s">
        <v>21</v>
      </c>
      <c r="K8" s="30" t="s">
        <v>22</v>
      </c>
      <c r="AK8" s="35" t="s">
        <v>23</v>
      </c>
      <c r="AN8" s="36" t="s">
        <v>24</v>
      </c>
      <c r="AR8" s="25"/>
      <c r="BE8" s="34"/>
      <c r="BS8" s="22" t="s">
        <v>7</v>
      </c>
    </row>
    <row r="9" s="1" customFormat="1" ht="14.4" customHeight="1">
      <c r="B9" s="25"/>
      <c r="AR9" s="25"/>
      <c r="BE9" s="34"/>
      <c r="BS9" s="22" t="s">
        <v>7</v>
      </c>
    </row>
    <row r="10" s="1" customFormat="1" ht="12" customHeight="1">
      <c r="B10" s="25"/>
      <c r="D10" s="35" t="s">
        <v>25</v>
      </c>
      <c r="AK10" s="35" t="s">
        <v>26</v>
      </c>
      <c r="AN10" s="30" t="s">
        <v>3</v>
      </c>
      <c r="AR10" s="25"/>
      <c r="BE10" s="34"/>
      <c r="BS10" s="22" t="s">
        <v>7</v>
      </c>
    </row>
    <row r="11" s="1" customFormat="1" ht="18.48" customHeight="1">
      <c r="B11" s="25"/>
      <c r="E11" s="30" t="s">
        <v>22</v>
      </c>
      <c r="AK11" s="35" t="s">
        <v>27</v>
      </c>
      <c r="AN11" s="30" t="s">
        <v>3</v>
      </c>
      <c r="AR11" s="25"/>
      <c r="BE11" s="34"/>
      <c r="BS11" s="22" t="s">
        <v>7</v>
      </c>
    </row>
    <row r="12" s="1" customFormat="1" ht="6.96" customHeight="1">
      <c r="B12" s="25"/>
      <c r="AR12" s="25"/>
      <c r="BE12" s="34"/>
      <c r="BS12" s="22" t="s">
        <v>7</v>
      </c>
    </row>
    <row r="13" s="1" customFormat="1" ht="12" customHeight="1">
      <c r="B13" s="25"/>
      <c r="D13" s="35" t="s">
        <v>28</v>
      </c>
      <c r="AK13" s="35" t="s">
        <v>26</v>
      </c>
      <c r="AN13" s="37" t="s">
        <v>29</v>
      </c>
      <c r="AR13" s="25"/>
      <c r="BE13" s="34"/>
      <c r="BS13" s="22" t="s">
        <v>7</v>
      </c>
    </row>
    <row r="14">
      <c r="B14" s="25"/>
      <c r="E14" s="37" t="s">
        <v>29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27</v>
      </c>
      <c r="AN14" s="37" t="s">
        <v>29</v>
      </c>
      <c r="AR14" s="25"/>
      <c r="BE14" s="34"/>
      <c r="BS14" s="22" t="s">
        <v>7</v>
      </c>
    </row>
    <row r="15" s="1" customFormat="1" ht="6.96" customHeight="1">
      <c r="B15" s="25"/>
      <c r="AR15" s="25"/>
      <c r="BE15" s="34"/>
      <c r="BS15" s="22" t="s">
        <v>4</v>
      </c>
    </row>
    <row r="16" s="1" customFormat="1" ht="12" customHeight="1">
      <c r="B16" s="25"/>
      <c r="D16" s="35" t="s">
        <v>30</v>
      </c>
      <c r="AK16" s="35" t="s">
        <v>26</v>
      </c>
      <c r="AN16" s="30" t="s">
        <v>3</v>
      </c>
      <c r="AR16" s="25"/>
      <c r="BE16" s="34"/>
      <c r="BS16" s="22" t="s">
        <v>4</v>
      </c>
    </row>
    <row r="17" s="1" customFormat="1" ht="18.48" customHeight="1">
      <c r="B17" s="25"/>
      <c r="E17" s="30" t="s">
        <v>22</v>
      </c>
      <c r="AK17" s="35" t="s">
        <v>27</v>
      </c>
      <c r="AN17" s="30" t="s">
        <v>3</v>
      </c>
      <c r="AR17" s="25"/>
      <c r="BE17" s="34"/>
      <c r="BS17" s="22" t="s">
        <v>31</v>
      </c>
    </row>
    <row r="18" s="1" customFormat="1" ht="6.96" customHeight="1">
      <c r="B18" s="25"/>
      <c r="AR18" s="25"/>
      <c r="BE18" s="34"/>
      <c r="BS18" s="22" t="s">
        <v>7</v>
      </c>
    </row>
    <row r="19" s="1" customFormat="1" ht="12" customHeight="1">
      <c r="B19" s="25"/>
      <c r="D19" s="35" t="s">
        <v>32</v>
      </c>
      <c r="AK19" s="35" t="s">
        <v>26</v>
      </c>
      <c r="AN19" s="30" t="s">
        <v>3</v>
      </c>
      <c r="AR19" s="25"/>
      <c r="BE19" s="34"/>
      <c r="BS19" s="22" t="s">
        <v>7</v>
      </c>
    </row>
    <row r="20" s="1" customFormat="1" ht="18.48" customHeight="1">
      <c r="B20" s="25"/>
      <c r="E20" s="30" t="s">
        <v>22</v>
      </c>
      <c r="AK20" s="35" t="s">
        <v>27</v>
      </c>
      <c r="AN20" s="30" t="s">
        <v>3</v>
      </c>
      <c r="AR20" s="25"/>
      <c r="BE20" s="34"/>
      <c r="BS20" s="22" t="s">
        <v>4</v>
      </c>
    </row>
    <row r="21" s="1" customFormat="1" ht="6.96" customHeight="1">
      <c r="B21" s="25"/>
      <c r="AR21" s="25"/>
      <c r="BE21" s="34"/>
    </row>
    <row r="22" s="1" customFormat="1" ht="12" customHeight="1">
      <c r="B22" s="25"/>
      <c r="D22" s="35" t="s">
        <v>33</v>
      </c>
      <c r="AR22" s="25"/>
      <c r="BE22" s="34"/>
    </row>
    <row r="23" s="1" customFormat="1" ht="47.25" customHeight="1">
      <c r="B23" s="25"/>
      <c r="E23" s="39" t="s">
        <v>34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R23" s="25"/>
      <c r="BE23" s="34"/>
    </row>
    <row r="24" s="1" customFormat="1" ht="6.96" customHeight="1">
      <c r="B24" s="25"/>
      <c r="AR24" s="25"/>
      <c r="BE24" s="34"/>
    </row>
    <row r="25" s="1" customFormat="1" ht="6.96" customHeight="1">
      <c r="B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R25" s="25"/>
      <c r="BE25" s="34"/>
    </row>
    <row r="26" s="2" customFormat="1" ht="25.92" customHeight="1">
      <c r="A26" s="41"/>
      <c r="B26" s="42"/>
      <c r="C26" s="41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1"/>
      <c r="AQ26" s="41"/>
      <c r="AR26" s="42"/>
      <c r="BE26" s="34"/>
    </row>
    <row r="27" s="2" customFormat="1" ht="6.96" customHeight="1">
      <c r="A27" s="41"/>
      <c r="B27" s="42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2"/>
      <c r="BE27" s="34"/>
    </row>
    <row r="28" s="2" customFormat="1">
      <c r="A28" s="41"/>
      <c r="B28" s="42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2"/>
      <c r="BE28" s="34"/>
    </row>
    <row r="29" s="3" customFormat="1" ht="14.4" customHeight="1">
      <c r="A29" s="3"/>
      <c r="B29" s="47"/>
      <c r="C29" s="3"/>
      <c r="D29" s="35" t="s">
        <v>39</v>
      </c>
      <c r="E29" s="3"/>
      <c r="F29" s="35" t="s">
        <v>40</v>
      </c>
      <c r="G29" s="3"/>
      <c r="H29" s="3"/>
      <c r="I29" s="3"/>
      <c r="J29" s="3"/>
      <c r="K29" s="3"/>
      <c r="L29" s="48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9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9">
        <f>ROUND(AV54, 2)</f>
        <v>0</v>
      </c>
      <c r="AL29" s="3"/>
      <c r="AM29" s="3"/>
      <c r="AN29" s="3"/>
      <c r="AO29" s="3"/>
      <c r="AP29" s="3"/>
      <c r="AQ29" s="3"/>
      <c r="AR29" s="47"/>
      <c r="BE29" s="50"/>
    </row>
    <row r="30" s="3" customFormat="1" ht="14.4" customHeight="1">
      <c r="A30" s="3"/>
      <c r="B30" s="47"/>
      <c r="C30" s="3"/>
      <c r="D30" s="3"/>
      <c r="E30" s="3"/>
      <c r="F30" s="35" t="s">
        <v>41</v>
      </c>
      <c r="G30" s="3"/>
      <c r="H30" s="3"/>
      <c r="I30" s="3"/>
      <c r="J30" s="3"/>
      <c r="K30" s="3"/>
      <c r="L30" s="48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9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9">
        <f>ROUND(AW54, 2)</f>
        <v>0</v>
      </c>
      <c r="AL30" s="3"/>
      <c r="AM30" s="3"/>
      <c r="AN30" s="3"/>
      <c r="AO30" s="3"/>
      <c r="AP30" s="3"/>
      <c r="AQ30" s="3"/>
      <c r="AR30" s="47"/>
      <c r="BE30" s="50"/>
    </row>
    <row r="31" hidden="1" s="3" customFormat="1" ht="14.4" customHeight="1">
      <c r="A31" s="3"/>
      <c r="B31" s="47"/>
      <c r="C31" s="3"/>
      <c r="D31" s="3"/>
      <c r="E31" s="3"/>
      <c r="F31" s="35" t="s">
        <v>42</v>
      </c>
      <c r="G31" s="3"/>
      <c r="H31" s="3"/>
      <c r="I31" s="3"/>
      <c r="J31" s="3"/>
      <c r="K31" s="3"/>
      <c r="L31" s="48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9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9">
        <v>0</v>
      </c>
      <c r="AL31" s="3"/>
      <c r="AM31" s="3"/>
      <c r="AN31" s="3"/>
      <c r="AO31" s="3"/>
      <c r="AP31" s="3"/>
      <c r="AQ31" s="3"/>
      <c r="AR31" s="47"/>
      <c r="BE31" s="50"/>
    </row>
    <row r="32" hidden="1" s="3" customFormat="1" ht="14.4" customHeight="1">
      <c r="A32" s="3"/>
      <c r="B32" s="47"/>
      <c r="C32" s="3"/>
      <c r="D32" s="3"/>
      <c r="E32" s="3"/>
      <c r="F32" s="35" t="s">
        <v>43</v>
      </c>
      <c r="G32" s="3"/>
      <c r="H32" s="3"/>
      <c r="I32" s="3"/>
      <c r="J32" s="3"/>
      <c r="K32" s="3"/>
      <c r="L32" s="48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9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9">
        <v>0</v>
      </c>
      <c r="AL32" s="3"/>
      <c r="AM32" s="3"/>
      <c r="AN32" s="3"/>
      <c r="AO32" s="3"/>
      <c r="AP32" s="3"/>
      <c r="AQ32" s="3"/>
      <c r="AR32" s="47"/>
      <c r="BE32" s="50"/>
    </row>
    <row r="33" hidden="1" s="3" customFormat="1" ht="14.4" customHeight="1">
      <c r="A33" s="3"/>
      <c r="B33" s="47"/>
      <c r="C33" s="3"/>
      <c r="D33" s="3"/>
      <c r="E33" s="3"/>
      <c r="F33" s="35" t="s">
        <v>44</v>
      </c>
      <c r="G33" s="3"/>
      <c r="H33" s="3"/>
      <c r="I33" s="3"/>
      <c r="J33" s="3"/>
      <c r="K33" s="3"/>
      <c r="L33" s="48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9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9">
        <v>0</v>
      </c>
      <c r="AL33" s="3"/>
      <c r="AM33" s="3"/>
      <c r="AN33" s="3"/>
      <c r="AO33" s="3"/>
      <c r="AP33" s="3"/>
      <c r="AQ33" s="3"/>
      <c r="AR33" s="47"/>
      <c r="BE33" s="3"/>
    </row>
    <row r="34" s="2" customFormat="1" ht="6.96" customHeight="1">
      <c r="A34" s="41"/>
      <c r="B34" s="42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2"/>
      <c r="BE34" s="41"/>
    </row>
    <row r="35" s="2" customFormat="1" ht="25.92" customHeight="1">
      <c r="A35" s="41"/>
      <c r="B35" s="42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2"/>
      <c r="BE35" s="41"/>
    </row>
    <row r="36" s="2" customFormat="1" ht="6.96" customHeight="1">
      <c r="A36" s="41"/>
      <c r="B36" s="42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2"/>
      <c r="BE36" s="41"/>
    </row>
    <row r="37" s="2" customFormat="1" ht="6.96" customHeight="1">
      <c r="A37" s="41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2"/>
      <c r="BE37" s="41"/>
    </row>
    <row r="41" s="2" customFormat="1" ht="6.96" customHeight="1">
      <c r="A41" s="41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2"/>
      <c r="BE41" s="41"/>
    </row>
    <row r="42" s="2" customFormat="1" ht="24.96" customHeight="1">
      <c r="A42" s="41"/>
      <c r="B42" s="42"/>
      <c r="C42" s="26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2"/>
      <c r="BE42" s="41"/>
    </row>
    <row r="43" s="2" customFormat="1" ht="6.96" customHeight="1">
      <c r="A43" s="41"/>
      <c r="B43" s="42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2"/>
      <c r="BE43" s="41"/>
    </row>
    <row r="44" s="4" customFormat="1" ht="12" customHeight="1">
      <c r="A44" s="4"/>
      <c r="B44" s="62"/>
      <c r="C44" s="35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Roz91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62"/>
      <c r="BE44" s="4"/>
    </row>
    <row r="45" s="5" customFormat="1" ht="36.96" customHeight="1">
      <c r="A45" s="5"/>
      <c r="B45" s="63"/>
      <c r="C45" s="64" t="s">
        <v>17</v>
      </c>
      <c r="D45" s="5"/>
      <c r="E45" s="5"/>
      <c r="F45" s="5"/>
      <c r="G45" s="5"/>
      <c r="H45" s="5"/>
      <c r="I45" s="5"/>
      <c r="J45" s="5"/>
      <c r="K45" s="5"/>
      <c r="L45" s="65" t="str">
        <f>K6</f>
        <v>Stavební úpravy RD č.p. 636 na parc. č. st. 828, k.ú. Horńí Jelení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3"/>
      <c r="BE45" s="5"/>
    </row>
    <row r="46" s="2" customFormat="1" ht="6.96" customHeight="1">
      <c r="A46" s="41"/>
      <c r="B46" s="42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2"/>
      <c r="BE46" s="41"/>
    </row>
    <row r="47" s="2" customFormat="1" ht="12" customHeight="1">
      <c r="A47" s="41"/>
      <c r="B47" s="42"/>
      <c r="C47" s="35" t="s">
        <v>21</v>
      </c>
      <c r="D47" s="41"/>
      <c r="E47" s="41"/>
      <c r="F47" s="41"/>
      <c r="G47" s="41"/>
      <c r="H47" s="41"/>
      <c r="I47" s="41"/>
      <c r="J47" s="41"/>
      <c r="K47" s="41"/>
      <c r="L47" s="66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5" t="s">
        <v>23</v>
      </c>
      <c r="AJ47" s="41"/>
      <c r="AK47" s="41"/>
      <c r="AL47" s="41"/>
      <c r="AM47" s="67" t="str">
        <f>IF(AN8= "","",AN8)</f>
        <v>4. 11. 2024</v>
      </c>
      <c r="AN47" s="67"/>
      <c r="AO47" s="41"/>
      <c r="AP47" s="41"/>
      <c r="AQ47" s="41"/>
      <c r="AR47" s="42"/>
      <c r="BE47" s="41"/>
    </row>
    <row r="48" s="2" customFormat="1" ht="6.96" customHeight="1">
      <c r="A48" s="41"/>
      <c r="B48" s="42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2"/>
      <c r="BE48" s="41"/>
    </row>
    <row r="49" s="2" customFormat="1" ht="15.15" customHeight="1">
      <c r="A49" s="41"/>
      <c r="B49" s="42"/>
      <c r="C49" s="35" t="s">
        <v>25</v>
      </c>
      <c r="D49" s="41"/>
      <c r="E49" s="41"/>
      <c r="F49" s="41"/>
      <c r="G49" s="41"/>
      <c r="H49" s="41"/>
      <c r="I49" s="41"/>
      <c r="J49" s="41"/>
      <c r="K49" s="41"/>
      <c r="L49" s="4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5" t="s">
        <v>30</v>
      </c>
      <c r="AJ49" s="41"/>
      <c r="AK49" s="41"/>
      <c r="AL49" s="41"/>
      <c r="AM49" s="68" t="str">
        <f>IF(E17="","",E17)</f>
        <v xml:space="preserve"> </v>
      </c>
      <c r="AN49" s="4"/>
      <c r="AO49" s="4"/>
      <c r="AP49" s="4"/>
      <c r="AQ49" s="41"/>
      <c r="AR49" s="42"/>
      <c r="AS49" s="69" t="s">
        <v>49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  <c r="BE49" s="41"/>
    </row>
    <row r="50" s="2" customFormat="1" ht="15.15" customHeight="1">
      <c r="A50" s="41"/>
      <c r="B50" s="42"/>
      <c r="C50" s="35" t="s">
        <v>28</v>
      </c>
      <c r="D50" s="41"/>
      <c r="E50" s="41"/>
      <c r="F50" s="41"/>
      <c r="G50" s="41"/>
      <c r="H50" s="41"/>
      <c r="I50" s="41"/>
      <c r="J50" s="41"/>
      <c r="K50" s="41"/>
      <c r="L50" s="4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5" t="s">
        <v>32</v>
      </c>
      <c r="AJ50" s="41"/>
      <c r="AK50" s="41"/>
      <c r="AL50" s="41"/>
      <c r="AM50" s="68" t="str">
        <f>IF(E20="","",E20)</f>
        <v xml:space="preserve"> </v>
      </c>
      <c r="AN50" s="4"/>
      <c r="AO50" s="4"/>
      <c r="AP50" s="4"/>
      <c r="AQ50" s="41"/>
      <c r="AR50" s="42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  <c r="BE50" s="41"/>
    </row>
    <row r="51" s="2" customFormat="1" ht="10.8" customHeight="1">
      <c r="A51" s="41"/>
      <c r="B51" s="42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2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  <c r="BE51" s="41"/>
    </row>
    <row r="52" s="2" customFormat="1" ht="29.28" customHeight="1">
      <c r="A52" s="41"/>
      <c r="B52" s="42"/>
      <c r="C52" s="77" t="s">
        <v>50</v>
      </c>
      <c r="D52" s="78"/>
      <c r="E52" s="78"/>
      <c r="F52" s="78"/>
      <c r="G52" s="78"/>
      <c r="H52" s="79"/>
      <c r="I52" s="80" t="s">
        <v>51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52</v>
      </c>
      <c r="AH52" s="78"/>
      <c r="AI52" s="78"/>
      <c r="AJ52" s="78"/>
      <c r="AK52" s="78"/>
      <c r="AL52" s="78"/>
      <c r="AM52" s="78"/>
      <c r="AN52" s="80" t="s">
        <v>53</v>
      </c>
      <c r="AO52" s="78"/>
      <c r="AP52" s="78"/>
      <c r="AQ52" s="82" t="s">
        <v>54</v>
      </c>
      <c r="AR52" s="42"/>
      <c r="AS52" s="83" t="s">
        <v>55</v>
      </c>
      <c r="AT52" s="84" t="s">
        <v>56</v>
      </c>
      <c r="AU52" s="84" t="s">
        <v>57</v>
      </c>
      <c r="AV52" s="84" t="s">
        <v>58</v>
      </c>
      <c r="AW52" s="84" t="s">
        <v>59</v>
      </c>
      <c r="AX52" s="84" t="s">
        <v>60</v>
      </c>
      <c r="AY52" s="84" t="s">
        <v>61</v>
      </c>
      <c r="AZ52" s="84" t="s">
        <v>62</v>
      </c>
      <c r="BA52" s="84" t="s">
        <v>63</v>
      </c>
      <c r="BB52" s="84" t="s">
        <v>64</v>
      </c>
      <c r="BC52" s="84" t="s">
        <v>65</v>
      </c>
      <c r="BD52" s="85" t="s">
        <v>66</v>
      </c>
      <c r="BE52" s="41"/>
    </row>
    <row r="53" s="2" customFormat="1" ht="10.8" customHeight="1">
      <c r="A53" s="41"/>
      <c r="B53" s="42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2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  <c r="BE53" s="41"/>
    </row>
    <row r="54" s="6" customFormat="1" ht="32.4" customHeight="1">
      <c r="A54" s="6"/>
      <c r="B54" s="89"/>
      <c r="C54" s="90" t="s">
        <v>67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ROUND(SUM(AG55:AG60),2)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3</v>
      </c>
      <c r="AR54" s="89"/>
      <c r="AS54" s="95">
        <f>ROUND(SUM(AS55:AS60),2)</f>
        <v>0</v>
      </c>
      <c r="AT54" s="96">
        <f>ROUND(SUM(AV54:AW54),2)</f>
        <v>0</v>
      </c>
      <c r="AU54" s="97">
        <f>ROUND(SUM(AU55:AU60),5)</f>
        <v>0</v>
      </c>
      <c r="AV54" s="96">
        <f>ROUND(AZ54*L29,2)</f>
        <v>0</v>
      </c>
      <c r="AW54" s="96">
        <f>ROUND(BA54*L30,2)</f>
        <v>0</v>
      </c>
      <c r="AX54" s="96">
        <f>ROUND(BB54*L29,2)</f>
        <v>0</v>
      </c>
      <c r="AY54" s="96">
        <f>ROUND(BC54*L30,2)</f>
        <v>0</v>
      </c>
      <c r="AZ54" s="96">
        <f>ROUND(SUM(AZ55:AZ60),2)</f>
        <v>0</v>
      </c>
      <c r="BA54" s="96">
        <f>ROUND(SUM(BA55:BA60),2)</f>
        <v>0</v>
      </c>
      <c r="BB54" s="96">
        <f>ROUND(SUM(BB55:BB60),2)</f>
        <v>0</v>
      </c>
      <c r="BC54" s="96">
        <f>ROUND(SUM(BC55:BC60),2)</f>
        <v>0</v>
      </c>
      <c r="BD54" s="98">
        <f>ROUND(SUM(BD55:BD60),2)</f>
        <v>0</v>
      </c>
      <c r="BE54" s="6"/>
      <c r="BS54" s="99" t="s">
        <v>68</v>
      </c>
      <c r="BT54" s="99" t="s">
        <v>69</v>
      </c>
      <c r="BU54" s="100" t="s">
        <v>70</v>
      </c>
      <c r="BV54" s="99" t="s">
        <v>71</v>
      </c>
      <c r="BW54" s="99" t="s">
        <v>5</v>
      </c>
      <c r="BX54" s="99" t="s">
        <v>72</v>
      </c>
      <c r="CL54" s="99" t="s">
        <v>3</v>
      </c>
    </row>
    <row r="55" s="7" customFormat="1" ht="16.5" customHeight="1">
      <c r="A55" s="101" t="s">
        <v>73</v>
      </c>
      <c r="B55" s="102"/>
      <c r="C55" s="103"/>
      <c r="D55" s="104" t="s">
        <v>74</v>
      </c>
      <c r="E55" s="104"/>
      <c r="F55" s="104"/>
      <c r="G55" s="104"/>
      <c r="H55" s="104"/>
      <c r="I55" s="105"/>
      <c r="J55" s="104" t="s">
        <v>75</v>
      </c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6">
        <f>'01 - Bourací práce'!J30</f>
        <v>0</v>
      </c>
      <c r="AH55" s="105"/>
      <c r="AI55" s="105"/>
      <c r="AJ55" s="105"/>
      <c r="AK55" s="105"/>
      <c r="AL55" s="105"/>
      <c r="AM55" s="105"/>
      <c r="AN55" s="106">
        <f>SUM(AG55,AT55)</f>
        <v>0</v>
      </c>
      <c r="AO55" s="105"/>
      <c r="AP55" s="105"/>
      <c r="AQ55" s="107" t="s">
        <v>76</v>
      </c>
      <c r="AR55" s="102"/>
      <c r="AS55" s="108">
        <v>0</v>
      </c>
      <c r="AT55" s="109">
        <f>ROUND(SUM(AV55:AW55),2)</f>
        <v>0</v>
      </c>
      <c r="AU55" s="110">
        <f>'01 - Bourací práce'!P87</f>
        <v>0</v>
      </c>
      <c r="AV55" s="109">
        <f>'01 - Bourací práce'!J33</f>
        <v>0</v>
      </c>
      <c r="AW55" s="109">
        <f>'01 - Bourací práce'!J34</f>
        <v>0</v>
      </c>
      <c r="AX55" s="109">
        <f>'01 - Bourací práce'!J35</f>
        <v>0</v>
      </c>
      <c r="AY55" s="109">
        <f>'01 - Bourací práce'!J36</f>
        <v>0</v>
      </c>
      <c r="AZ55" s="109">
        <f>'01 - Bourací práce'!F33</f>
        <v>0</v>
      </c>
      <c r="BA55" s="109">
        <f>'01 - Bourací práce'!F34</f>
        <v>0</v>
      </c>
      <c r="BB55" s="109">
        <f>'01 - Bourací práce'!F35</f>
        <v>0</v>
      </c>
      <c r="BC55" s="109">
        <f>'01 - Bourací práce'!F36</f>
        <v>0</v>
      </c>
      <c r="BD55" s="111">
        <f>'01 - Bourací práce'!F37</f>
        <v>0</v>
      </c>
      <c r="BE55" s="7"/>
      <c r="BT55" s="112" t="s">
        <v>77</v>
      </c>
      <c r="BV55" s="112" t="s">
        <v>71</v>
      </c>
      <c r="BW55" s="112" t="s">
        <v>78</v>
      </c>
      <c r="BX55" s="112" t="s">
        <v>5</v>
      </c>
      <c r="CL55" s="112" t="s">
        <v>3</v>
      </c>
      <c r="CM55" s="112" t="s">
        <v>77</v>
      </c>
    </row>
    <row r="56" s="7" customFormat="1" ht="16.5" customHeight="1">
      <c r="A56" s="101" t="s">
        <v>73</v>
      </c>
      <c r="B56" s="102"/>
      <c r="C56" s="103"/>
      <c r="D56" s="104" t="s">
        <v>79</v>
      </c>
      <c r="E56" s="104"/>
      <c r="F56" s="104"/>
      <c r="G56" s="104"/>
      <c r="H56" s="104"/>
      <c r="I56" s="105"/>
      <c r="J56" s="104" t="s">
        <v>80</v>
      </c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6">
        <f>'02 - Nové konstrukce'!J30</f>
        <v>0</v>
      </c>
      <c r="AH56" s="105"/>
      <c r="AI56" s="105"/>
      <c r="AJ56" s="105"/>
      <c r="AK56" s="105"/>
      <c r="AL56" s="105"/>
      <c r="AM56" s="105"/>
      <c r="AN56" s="106">
        <f>SUM(AG56,AT56)</f>
        <v>0</v>
      </c>
      <c r="AO56" s="105"/>
      <c r="AP56" s="105"/>
      <c r="AQ56" s="107" t="s">
        <v>76</v>
      </c>
      <c r="AR56" s="102"/>
      <c r="AS56" s="108">
        <v>0</v>
      </c>
      <c r="AT56" s="109">
        <f>ROUND(SUM(AV56:AW56),2)</f>
        <v>0</v>
      </c>
      <c r="AU56" s="110">
        <f>'02 - Nové konstrukce'!P127</f>
        <v>0</v>
      </c>
      <c r="AV56" s="109">
        <f>'02 - Nové konstrukce'!J33</f>
        <v>0</v>
      </c>
      <c r="AW56" s="109">
        <f>'02 - Nové konstrukce'!J34</f>
        <v>0</v>
      </c>
      <c r="AX56" s="109">
        <f>'02 - Nové konstrukce'!J35</f>
        <v>0</v>
      </c>
      <c r="AY56" s="109">
        <f>'02 - Nové konstrukce'!J36</f>
        <v>0</v>
      </c>
      <c r="AZ56" s="109">
        <f>'02 - Nové konstrukce'!F33</f>
        <v>0</v>
      </c>
      <c r="BA56" s="109">
        <f>'02 - Nové konstrukce'!F34</f>
        <v>0</v>
      </c>
      <c r="BB56" s="109">
        <f>'02 - Nové konstrukce'!F35</f>
        <v>0</v>
      </c>
      <c r="BC56" s="109">
        <f>'02 - Nové konstrukce'!F36</f>
        <v>0</v>
      </c>
      <c r="BD56" s="111">
        <f>'02 - Nové konstrukce'!F37</f>
        <v>0</v>
      </c>
      <c r="BE56" s="7"/>
      <c r="BT56" s="112" t="s">
        <v>77</v>
      </c>
      <c r="BV56" s="112" t="s">
        <v>71</v>
      </c>
      <c r="BW56" s="112" t="s">
        <v>81</v>
      </c>
      <c r="BX56" s="112" t="s">
        <v>5</v>
      </c>
      <c r="CL56" s="112" t="s">
        <v>3</v>
      </c>
      <c r="CM56" s="112" t="s">
        <v>77</v>
      </c>
    </row>
    <row r="57" s="7" customFormat="1" ht="16.5" customHeight="1">
      <c r="A57" s="101" t="s">
        <v>73</v>
      </c>
      <c r="B57" s="102"/>
      <c r="C57" s="103"/>
      <c r="D57" s="104" t="s">
        <v>82</v>
      </c>
      <c r="E57" s="104"/>
      <c r="F57" s="104"/>
      <c r="G57" s="104"/>
      <c r="H57" s="104"/>
      <c r="I57" s="105"/>
      <c r="J57" s="104" t="s">
        <v>83</v>
      </c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6">
        <f>'04 - ZTI'!J30</f>
        <v>0</v>
      </c>
      <c r="AH57" s="105"/>
      <c r="AI57" s="105"/>
      <c r="AJ57" s="105"/>
      <c r="AK57" s="105"/>
      <c r="AL57" s="105"/>
      <c r="AM57" s="105"/>
      <c r="AN57" s="106">
        <f>SUM(AG57,AT57)</f>
        <v>0</v>
      </c>
      <c r="AO57" s="105"/>
      <c r="AP57" s="105"/>
      <c r="AQ57" s="107" t="s">
        <v>76</v>
      </c>
      <c r="AR57" s="102"/>
      <c r="AS57" s="108">
        <v>0</v>
      </c>
      <c r="AT57" s="109">
        <f>ROUND(SUM(AV57:AW57),2)</f>
        <v>0</v>
      </c>
      <c r="AU57" s="110">
        <f>'04 - ZTI'!P83</f>
        <v>0</v>
      </c>
      <c r="AV57" s="109">
        <f>'04 - ZTI'!J33</f>
        <v>0</v>
      </c>
      <c r="AW57" s="109">
        <f>'04 - ZTI'!J34</f>
        <v>0</v>
      </c>
      <c r="AX57" s="109">
        <f>'04 - ZTI'!J35</f>
        <v>0</v>
      </c>
      <c r="AY57" s="109">
        <f>'04 - ZTI'!J36</f>
        <v>0</v>
      </c>
      <c r="AZ57" s="109">
        <f>'04 - ZTI'!F33</f>
        <v>0</v>
      </c>
      <c r="BA57" s="109">
        <f>'04 - ZTI'!F34</f>
        <v>0</v>
      </c>
      <c r="BB57" s="109">
        <f>'04 - ZTI'!F35</f>
        <v>0</v>
      </c>
      <c r="BC57" s="109">
        <f>'04 - ZTI'!F36</f>
        <v>0</v>
      </c>
      <c r="BD57" s="111">
        <f>'04 - ZTI'!F37</f>
        <v>0</v>
      </c>
      <c r="BE57" s="7"/>
      <c r="BT57" s="112" t="s">
        <v>77</v>
      </c>
      <c r="BV57" s="112" t="s">
        <v>71</v>
      </c>
      <c r="BW57" s="112" t="s">
        <v>84</v>
      </c>
      <c r="BX57" s="112" t="s">
        <v>5</v>
      </c>
      <c r="CL57" s="112" t="s">
        <v>3</v>
      </c>
      <c r="CM57" s="112" t="s">
        <v>77</v>
      </c>
    </row>
    <row r="58" s="7" customFormat="1" ht="16.5" customHeight="1">
      <c r="A58" s="101" t="s">
        <v>73</v>
      </c>
      <c r="B58" s="102"/>
      <c r="C58" s="103"/>
      <c r="D58" s="104" t="s">
        <v>85</v>
      </c>
      <c r="E58" s="104"/>
      <c r="F58" s="104"/>
      <c r="G58" s="104"/>
      <c r="H58" s="104"/>
      <c r="I58" s="105"/>
      <c r="J58" s="104" t="s">
        <v>86</v>
      </c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6">
        <f>'05 - Vyt a chlaz'!J30</f>
        <v>0</v>
      </c>
      <c r="AH58" s="105"/>
      <c r="AI58" s="105"/>
      <c r="AJ58" s="105"/>
      <c r="AK58" s="105"/>
      <c r="AL58" s="105"/>
      <c r="AM58" s="105"/>
      <c r="AN58" s="106">
        <f>SUM(AG58,AT58)</f>
        <v>0</v>
      </c>
      <c r="AO58" s="105"/>
      <c r="AP58" s="105"/>
      <c r="AQ58" s="107" t="s">
        <v>76</v>
      </c>
      <c r="AR58" s="102"/>
      <c r="AS58" s="108">
        <v>0</v>
      </c>
      <c r="AT58" s="109">
        <f>ROUND(SUM(AV58:AW58),2)</f>
        <v>0</v>
      </c>
      <c r="AU58" s="110">
        <f>'05 - Vyt a chlaz'!P86</f>
        <v>0</v>
      </c>
      <c r="AV58" s="109">
        <f>'05 - Vyt a chlaz'!J33</f>
        <v>0</v>
      </c>
      <c r="AW58" s="109">
        <f>'05 - Vyt a chlaz'!J34</f>
        <v>0</v>
      </c>
      <c r="AX58" s="109">
        <f>'05 - Vyt a chlaz'!J35</f>
        <v>0</v>
      </c>
      <c r="AY58" s="109">
        <f>'05 - Vyt a chlaz'!J36</f>
        <v>0</v>
      </c>
      <c r="AZ58" s="109">
        <f>'05 - Vyt a chlaz'!F33</f>
        <v>0</v>
      </c>
      <c r="BA58" s="109">
        <f>'05 - Vyt a chlaz'!F34</f>
        <v>0</v>
      </c>
      <c r="BB58" s="109">
        <f>'05 - Vyt a chlaz'!F35</f>
        <v>0</v>
      </c>
      <c r="BC58" s="109">
        <f>'05 - Vyt a chlaz'!F36</f>
        <v>0</v>
      </c>
      <c r="BD58" s="111">
        <f>'05 - Vyt a chlaz'!F37</f>
        <v>0</v>
      </c>
      <c r="BE58" s="7"/>
      <c r="BT58" s="112" t="s">
        <v>77</v>
      </c>
      <c r="BV58" s="112" t="s">
        <v>71</v>
      </c>
      <c r="BW58" s="112" t="s">
        <v>87</v>
      </c>
      <c r="BX58" s="112" t="s">
        <v>5</v>
      </c>
      <c r="CL58" s="112" t="s">
        <v>3</v>
      </c>
      <c r="CM58" s="112" t="s">
        <v>77</v>
      </c>
    </row>
    <row r="59" s="7" customFormat="1" ht="16.5" customHeight="1">
      <c r="A59" s="101" t="s">
        <v>73</v>
      </c>
      <c r="B59" s="102"/>
      <c r="C59" s="103"/>
      <c r="D59" s="104" t="s">
        <v>88</v>
      </c>
      <c r="E59" s="104"/>
      <c r="F59" s="104"/>
      <c r="G59" s="104"/>
      <c r="H59" s="104"/>
      <c r="I59" s="105"/>
      <c r="J59" s="104" t="s">
        <v>89</v>
      </c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6">
        <f>'06 - Elektro'!J30</f>
        <v>0</v>
      </c>
      <c r="AH59" s="105"/>
      <c r="AI59" s="105"/>
      <c r="AJ59" s="105"/>
      <c r="AK59" s="105"/>
      <c r="AL59" s="105"/>
      <c r="AM59" s="105"/>
      <c r="AN59" s="106">
        <f>SUM(AG59,AT59)</f>
        <v>0</v>
      </c>
      <c r="AO59" s="105"/>
      <c r="AP59" s="105"/>
      <c r="AQ59" s="107" t="s">
        <v>76</v>
      </c>
      <c r="AR59" s="102"/>
      <c r="AS59" s="108">
        <v>0</v>
      </c>
      <c r="AT59" s="109">
        <f>ROUND(SUM(AV59:AW59),2)</f>
        <v>0</v>
      </c>
      <c r="AU59" s="110">
        <f>'06 - Elektro'!P85</f>
        <v>0</v>
      </c>
      <c r="AV59" s="109">
        <f>'06 - Elektro'!J33</f>
        <v>0</v>
      </c>
      <c r="AW59" s="109">
        <f>'06 - Elektro'!J34</f>
        <v>0</v>
      </c>
      <c r="AX59" s="109">
        <f>'06 - Elektro'!J35</f>
        <v>0</v>
      </c>
      <c r="AY59" s="109">
        <f>'06 - Elektro'!J36</f>
        <v>0</v>
      </c>
      <c r="AZ59" s="109">
        <f>'06 - Elektro'!F33</f>
        <v>0</v>
      </c>
      <c r="BA59" s="109">
        <f>'06 - Elektro'!F34</f>
        <v>0</v>
      </c>
      <c r="BB59" s="109">
        <f>'06 - Elektro'!F35</f>
        <v>0</v>
      </c>
      <c r="BC59" s="109">
        <f>'06 - Elektro'!F36</f>
        <v>0</v>
      </c>
      <c r="BD59" s="111">
        <f>'06 - Elektro'!F37</f>
        <v>0</v>
      </c>
      <c r="BE59" s="7"/>
      <c r="BT59" s="112" t="s">
        <v>77</v>
      </c>
      <c r="BV59" s="112" t="s">
        <v>71</v>
      </c>
      <c r="BW59" s="112" t="s">
        <v>90</v>
      </c>
      <c r="BX59" s="112" t="s">
        <v>5</v>
      </c>
      <c r="CL59" s="112" t="s">
        <v>3</v>
      </c>
      <c r="CM59" s="112" t="s">
        <v>77</v>
      </c>
    </row>
    <row r="60" s="7" customFormat="1" ht="16.5" customHeight="1">
      <c r="A60" s="101" t="s">
        <v>73</v>
      </c>
      <c r="B60" s="102"/>
      <c r="C60" s="103"/>
      <c r="D60" s="104" t="s">
        <v>91</v>
      </c>
      <c r="E60" s="104"/>
      <c r="F60" s="104"/>
      <c r="G60" s="104"/>
      <c r="H60" s="104"/>
      <c r="I60" s="105"/>
      <c r="J60" s="104" t="s">
        <v>92</v>
      </c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6">
        <f>'07 - Vedlejší náklady'!J30</f>
        <v>0</v>
      </c>
      <c r="AH60" s="105"/>
      <c r="AI60" s="105"/>
      <c r="AJ60" s="105"/>
      <c r="AK60" s="105"/>
      <c r="AL60" s="105"/>
      <c r="AM60" s="105"/>
      <c r="AN60" s="106">
        <f>SUM(AG60,AT60)</f>
        <v>0</v>
      </c>
      <c r="AO60" s="105"/>
      <c r="AP60" s="105"/>
      <c r="AQ60" s="107" t="s">
        <v>76</v>
      </c>
      <c r="AR60" s="102"/>
      <c r="AS60" s="113">
        <v>0</v>
      </c>
      <c r="AT60" s="114">
        <f>ROUND(SUM(AV60:AW60),2)</f>
        <v>0</v>
      </c>
      <c r="AU60" s="115">
        <f>'07 - Vedlejší náklady'!P84</f>
        <v>0</v>
      </c>
      <c r="AV60" s="114">
        <f>'07 - Vedlejší náklady'!J33</f>
        <v>0</v>
      </c>
      <c r="AW60" s="114">
        <f>'07 - Vedlejší náklady'!J34</f>
        <v>0</v>
      </c>
      <c r="AX60" s="114">
        <f>'07 - Vedlejší náklady'!J35</f>
        <v>0</v>
      </c>
      <c r="AY60" s="114">
        <f>'07 - Vedlejší náklady'!J36</f>
        <v>0</v>
      </c>
      <c r="AZ60" s="114">
        <f>'07 - Vedlejší náklady'!F33</f>
        <v>0</v>
      </c>
      <c r="BA60" s="114">
        <f>'07 - Vedlejší náklady'!F34</f>
        <v>0</v>
      </c>
      <c r="BB60" s="114">
        <f>'07 - Vedlejší náklady'!F35</f>
        <v>0</v>
      </c>
      <c r="BC60" s="114">
        <f>'07 - Vedlejší náklady'!F36</f>
        <v>0</v>
      </c>
      <c r="BD60" s="116">
        <f>'07 - Vedlejší náklady'!F37</f>
        <v>0</v>
      </c>
      <c r="BE60" s="7"/>
      <c r="BT60" s="112" t="s">
        <v>77</v>
      </c>
      <c r="BV60" s="112" t="s">
        <v>71</v>
      </c>
      <c r="BW60" s="112" t="s">
        <v>93</v>
      </c>
      <c r="BX60" s="112" t="s">
        <v>5</v>
      </c>
      <c r="CL60" s="112" t="s">
        <v>3</v>
      </c>
      <c r="CM60" s="112" t="s">
        <v>77</v>
      </c>
    </row>
    <row r="61" s="2" customFormat="1" ht="30" customHeight="1">
      <c r="A61" s="41"/>
      <c r="B61" s="42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2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  <row r="62" s="2" customFormat="1" ht="6.96" customHeight="1">
      <c r="A62" s="41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42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</sheetData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Bourací práce'!C2" display="/"/>
    <hyperlink ref="A56" location="'02 - Nové konstrukce'!C2" display="/"/>
    <hyperlink ref="A57" location="'04 - ZTI'!C2" display="/"/>
    <hyperlink ref="A58" location="'05 - Vyt a chlaz'!C2" display="/"/>
    <hyperlink ref="A59" location="'06 - Elektro'!C2" display="/"/>
    <hyperlink ref="A60" location="'07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21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2" t="s">
        <v>78</v>
      </c>
      <c r="AZ2" s="117" t="s">
        <v>94</v>
      </c>
      <c r="BA2" s="117" t="s">
        <v>94</v>
      </c>
      <c r="BB2" s="117" t="s">
        <v>3</v>
      </c>
      <c r="BC2" s="117" t="s">
        <v>95</v>
      </c>
      <c r="BD2" s="117" t="s">
        <v>96</v>
      </c>
    </row>
    <row r="3" s="1" customFormat="1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5"/>
      <c r="AT3" s="22" t="s">
        <v>77</v>
      </c>
      <c r="AZ3" s="117" t="s">
        <v>97</v>
      </c>
      <c r="BA3" s="117" t="s">
        <v>97</v>
      </c>
      <c r="BB3" s="117" t="s">
        <v>3</v>
      </c>
      <c r="BC3" s="117" t="s">
        <v>98</v>
      </c>
      <c r="BD3" s="117" t="s">
        <v>96</v>
      </c>
    </row>
    <row r="4" s="1" customFormat="1" ht="24.96" customHeight="1">
      <c r="B4" s="25"/>
      <c r="D4" s="26" t="s">
        <v>99</v>
      </c>
      <c r="L4" s="25"/>
      <c r="M4" s="118" t="s">
        <v>11</v>
      </c>
      <c r="AT4" s="22" t="s">
        <v>4</v>
      </c>
      <c r="AZ4" s="117" t="s">
        <v>100</v>
      </c>
      <c r="BA4" s="117" t="s">
        <v>101</v>
      </c>
      <c r="BB4" s="117" t="s">
        <v>3</v>
      </c>
      <c r="BC4" s="117" t="s">
        <v>102</v>
      </c>
      <c r="BD4" s="117" t="s">
        <v>96</v>
      </c>
    </row>
    <row r="5" s="1" customFormat="1" ht="6.96" customHeight="1">
      <c r="B5" s="25"/>
      <c r="L5" s="25"/>
      <c r="AZ5" s="117" t="s">
        <v>103</v>
      </c>
      <c r="BA5" s="117" t="s">
        <v>104</v>
      </c>
      <c r="BB5" s="117" t="s">
        <v>3</v>
      </c>
      <c r="BC5" s="117" t="s">
        <v>105</v>
      </c>
      <c r="BD5" s="117" t="s">
        <v>96</v>
      </c>
    </row>
    <row r="6" s="1" customFormat="1" ht="12" customHeight="1">
      <c r="B6" s="25"/>
      <c r="D6" s="35" t="s">
        <v>17</v>
      </c>
      <c r="L6" s="25"/>
      <c r="AZ6" s="117" t="s">
        <v>106</v>
      </c>
      <c r="BA6" s="117" t="s">
        <v>106</v>
      </c>
      <c r="BB6" s="117" t="s">
        <v>3</v>
      </c>
      <c r="BC6" s="117" t="s">
        <v>107</v>
      </c>
      <c r="BD6" s="117" t="s">
        <v>96</v>
      </c>
    </row>
    <row r="7" s="1" customFormat="1" ht="26.25" customHeight="1">
      <c r="B7" s="25"/>
      <c r="E7" s="119" t="str">
        <f>'Rekapitulace stavby'!K6</f>
        <v>Stavební úpravy RD č.p. 636 na parc. č. st. 828, k.ú. Horńí Jelení</v>
      </c>
      <c r="F7" s="35"/>
      <c r="G7" s="35"/>
      <c r="H7" s="35"/>
      <c r="L7" s="25"/>
      <c r="AZ7" s="117" t="s">
        <v>108</v>
      </c>
      <c r="BA7" s="117" t="s">
        <v>108</v>
      </c>
      <c r="BB7" s="117" t="s">
        <v>3</v>
      </c>
      <c r="BC7" s="117" t="s">
        <v>109</v>
      </c>
      <c r="BD7" s="117" t="s">
        <v>96</v>
      </c>
    </row>
    <row r="8" s="2" customFormat="1" ht="12" customHeight="1">
      <c r="A8" s="41"/>
      <c r="B8" s="42"/>
      <c r="C8" s="41"/>
      <c r="D8" s="35" t="s">
        <v>110</v>
      </c>
      <c r="E8" s="41"/>
      <c r="F8" s="41"/>
      <c r="G8" s="41"/>
      <c r="H8" s="41"/>
      <c r="I8" s="41"/>
      <c r="J8" s="41"/>
      <c r="K8" s="41"/>
      <c r="L8" s="120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17" t="s">
        <v>111</v>
      </c>
      <c r="BA8" s="117" t="s">
        <v>111</v>
      </c>
      <c r="BB8" s="117" t="s">
        <v>3</v>
      </c>
      <c r="BC8" s="117" t="s">
        <v>112</v>
      </c>
      <c r="BD8" s="117" t="s">
        <v>96</v>
      </c>
    </row>
    <row r="9" s="2" customFormat="1" ht="16.5" customHeight="1">
      <c r="A9" s="41"/>
      <c r="B9" s="42"/>
      <c r="C9" s="41"/>
      <c r="D9" s="41"/>
      <c r="E9" s="65" t="s">
        <v>113</v>
      </c>
      <c r="F9" s="41"/>
      <c r="G9" s="41"/>
      <c r="H9" s="41"/>
      <c r="I9" s="41"/>
      <c r="J9" s="41"/>
      <c r="K9" s="41"/>
      <c r="L9" s="120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17" t="s">
        <v>114</v>
      </c>
      <c r="BA9" s="117" t="s">
        <v>114</v>
      </c>
      <c r="BB9" s="117" t="s">
        <v>3</v>
      </c>
      <c r="BC9" s="117" t="s">
        <v>115</v>
      </c>
      <c r="BD9" s="117" t="s">
        <v>96</v>
      </c>
    </row>
    <row r="10" s="2" customFormat="1">
      <c r="A10" s="41"/>
      <c r="B10" s="42"/>
      <c r="C10" s="41"/>
      <c r="D10" s="41"/>
      <c r="E10" s="41"/>
      <c r="F10" s="41"/>
      <c r="G10" s="41"/>
      <c r="H10" s="41"/>
      <c r="I10" s="41"/>
      <c r="J10" s="41"/>
      <c r="K10" s="41"/>
      <c r="L10" s="120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17" t="s">
        <v>116</v>
      </c>
      <c r="BA10" s="117" t="s">
        <v>117</v>
      </c>
      <c r="BB10" s="117" t="s">
        <v>3</v>
      </c>
      <c r="BC10" s="117" t="s">
        <v>118</v>
      </c>
      <c r="BD10" s="117" t="s">
        <v>96</v>
      </c>
    </row>
    <row r="11" s="2" customFormat="1" ht="12" customHeight="1">
      <c r="A11" s="41"/>
      <c r="B11" s="42"/>
      <c r="C11" s="41"/>
      <c r="D11" s="35" t="s">
        <v>19</v>
      </c>
      <c r="E11" s="41"/>
      <c r="F11" s="30" t="s">
        <v>3</v>
      </c>
      <c r="G11" s="41"/>
      <c r="H11" s="41"/>
      <c r="I11" s="35" t="s">
        <v>20</v>
      </c>
      <c r="J11" s="30" t="s">
        <v>3</v>
      </c>
      <c r="K11" s="41"/>
      <c r="L11" s="120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17" t="s">
        <v>119</v>
      </c>
      <c r="BA11" s="117" t="s">
        <v>120</v>
      </c>
      <c r="BB11" s="117" t="s">
        <v>3</v>
      </c>
      <c r="BC11" s="117" t="s">
        <v>121</v>
      </c>
      <c r="BD11" s="117" t="s">
        <v>96</v>
      </c>
    </row>
    <row r="12" s="2" customFormat="1" ht="12" customHeight="1">
      <c r="A12" s="41"/>
      <c r="B12" s="42"/>
      <c r="C12" s="41"/>
      <c r="D12" s="35" t="s">
        <v>21</v>
      </c>
      <c r="E12" s="41"/>
      <c r="F12" s="30" t="s">
        <v>22</v>
      </c>
      <c r="G12" s="41"/>
      <c r="H12" s="41"/>
      <c r="I12" s="35" t="s">
        <v>23</v>
      </c>
      <c r="J12" s="67" t="str">
        <f>'Rekapitulace stavby'!AN8</f>
        <v>4. 11. 2024</v>
      </c>
      <c r="K12" s="41"/>
      <c r="L12" s="120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2"/>
      <c r="C13" s="41"/>
      <c r="D13" s="41"/>
      <c r="E13" s="41"/>
      <c r="F13" s="41"/>
      <c r="G13" s="41"/>
      <c r="H13" s="41"/>
      <c r="I13" s="41"/>
      <c r="J13" s="41"/>
      <c r="K13" s="41"/>
      <c r="L13" s="120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2"/>
      <c r="C14" s="41"/>
      <c r="D14" s="35" t="s">
        <v>25</v>
      </c>
      <c r="E14" s="41"/>
      <c r="F14" s="41"/>
      <c r="G14" s="41"/>
      <c r="H14" s="41"/>
      <c r="I14" s="35" t="s">
        <v>26</v>
      </c>
      <c r="J14" s="30" t="str">
        <f>IF('Rekapitulace stavby'!AN10="","",'Rekapitulace stavby'!AN10)</f>
        <v/>
      </c>
      <c r="K14" s="41"/>
      <c r="L14" s="120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2"/>
      <c r="C15" s="41"/>
      <c r="D15" s="41"/>
      <c r="E15" s="30" t="str">
        <f>IF('Rekapitulace stavby'!E11="","",'Rekapitulace stavby'!E11)</f>
        <v xml:space="preserve"> </v>
      </c>
      <c r="F15" s="41"/>
      <c r="G15" s="41"/>
      <c r="H15" s="41"/>
      <c r="I15" s="35" t="s">
        <v>27</v>
      </c>
      <c r="J15" s="30" t="str">
        <f>IF('Rekapitulace stavby'!AN11="","",'Rekapitulace stavby'!AN11)</f>
        <v/>
      </c>
      <c r="K15" s="41"/>
      <c r="L15" s="120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2"/>
      <c r="C16" s="41"/>
      <c r="D16" s="41"/>
      <c r="E16" s="41"/>
      <c r="F16" s="41"/>
      <c r="G16" s="41"/>
      <c r="H16" s="41"/>
      <c r="I16" s="41"/>
      <c r="J16" s="41"/>
      <c r="K16" s="41"/>
      <c r="L16" s="120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2"/>
      <c r="C17" s="41"/>
      <c r="D17" s="35" t="s">
        <v>28</v>
      </c>
      <c r="E17" s="41"/>
      <c r="F17" s="41"/>
      <c r="G17" s="41"/>
      <c r="H17" s="41"/>
      <c r="I17" s="35" t="s">
        <v>26</v>
      </c>
      <c r="J17" s="36" t="str">
        <f>'Rekapitulace stavby'!AN13</f>
        <v>Vyplň údaj</v>
      </c>
      <c r="K17" s="41"/>
      <c r="L17" s="120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2"/>
      <c r="C18" s="41"/>
      <c r="D18" s="41"/>
      <c r="E18" s="36" t="str">
        <f>'Rekapitulace stavby'!E14</f>
        <v>Vyplň údaj</v>
      </c>
      <c r="F18" s="30"/>
      <c r="G18" s="30"/>
      <c r="H18" s="30"/>
      <c r="I18" s="35" t="s">
        <v>27</v>
      </c>
      <c r="J18" s="36" t="str">
        <f>'Rekapitulace stavby'!AN14</f>
        <v>Vyplň údaj</v>
      </c>
      <c r="K18" s="41"/>
      <c r="L18" s="120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2"/>
      <c r="C19" s="41"/>
      <c r="D19" s="41"/>
      <c r="E19" s="41"/>
      <c r="F19" s="41"/>
      <c r="G19" s="41"/>
      <c r="H19" s="41"/>
      <c r="I19" s="41"/>
      <c r="J19" s="41"/>
      <c r="K19" s="41"/>
      <c r="L19" s="120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2"/>
      <c r="C20" s="41"/>
      <c r="D20" s="35" t="s">
        <v>30</v>
      </c>
      <c r="E20" s="41"/>
      <c r="F20" s="41"/>
      <c r="G20" s="41"/>
      <c r="H20" s="41"/>
      <c r="I20" s="35" t="s">
        <v>26</v>
      </c>
      <c r="J20" s="30" t="str">
        <f>IF('Rekapitulace stavby'!AN16="","",'Rekapitulace stavby'!AN16)</f>
        <v/>
      </c>
      <c r="K20" s="41"/>
      <c r="L20" s="120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2"/>
      <c r="C21" s="41"/>
      <c r="D21" s="41"/>
      <c r="E21" s="30" t="str">
        <f>IF('Rekapitulace stavby'!E17="","",'Rekapitulace stavby'!E17)</f>
        <v xml:space="preserve"> </v>
      </c>
      <c r="F21" s="41"/>
      <c r="G21" s="41"/>
      <c r="H21" s="41"/>
      <c r="I21" s="35" t="s">
        <v>27</v>
      </c>
      <c r="J21" s="30" t="str">
        <f>IF('Rekapitulace stavby'!AN17="","",'Rekapitulace stavby'!AN17)</f>
        <v/>
      </c>
      <c r="K21" s="41"/>
      <c r="L21" s="120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120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2"/>
      <c r="C23" s="41"/>
      <c r="D23" s="35" t="s">
        <v>32</v>
      </c>
      <c r="E23" s="41"/>
      <c r="F23" s="41"/>
      <c r="G23" s="41"/>
      <c r="H23" s="41"/>
      <c r="I23" s="35" t="s">
        <v>26</v>
      </c>
      <c r="J23" s="30" t="s">
        <v>122</v>
      </c>
      <c r="K23" s="41"/>
      <c r="L23" s="120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2"/>
      <c r="C24" s="41"/>
      <c r="D24" s="41"/>
      <c r="E24" s="30" t="s">
        <v>3</v>
      </c>
      <c r="F24" s="41"/>
      <c r="G24" s="41"/>
      <c r="H24" s="41"/>
      <c r="I24" s="35" t="s">
        <v>27</v>
      </c>
      <c r="J24" s="30" t="s">
        <v>3</v>
      </c>
      <c r="K24" s="41"/>
      <c r="L24" s="120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2"/>
      <c r="C25" s="41"/>
      <c r="D25" s="41"/>
      <c r="E25" s="41"/>
      <c r="F25" s="41"/>
      <c r="G25" s="41"/>
      <c r="H25" s="41"/>
      <c r="I25" s="41"/>
      <c r="J25" s="41"/>
      <c r="K25" s="41"/>
      <c r="L25" s="120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2"/>
      <c r="C26" s="41"/>
      <c r="D26" s="35" t="s">
        <v>33</v>
      </c>
      <c r="E26" s="41"/>
      <c r="F26" s="41"/>
      <c r="G26" s="41"/>
      <c r="H26" s="41"/>
      <c r="I26" s="41"/>
      <c r="J26" s="41"/>
      <c r="K26" s="41"/>
      <c r="L26" s="120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21"/>
      <c r="B27" s="122"/>
      <c r="C27" s="121"/>
      <c r="D27" s="121"/>
      <c r="E27" s="39" t="s">
        <v>3</v>
      </c>
      <c r="F27" s="39"/>
      <c r="G27" s="39"/>
      <c r="H27" s="39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41"/>
      <c r="B28" s="42"/>
      <c r="C28" s="41"/>
      <c r="D28" s="41"/>
      <c r="E28" s="41"/>
      <c r="F28" s="41"/>
      <c r="G28" s="41"/>
      <c r="H28" s="41"/>
      <c r="I28" s="41"/>
      <c r="J28" s="41"/>
      <c r="K28" s="41"/>
      <c r="L28" s="120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2"/>
      <c r="C29" s="41"/>
      <c r="D29" s="87"/>
      <c r="E29" s="87"/>
      <c r="F29" s="87"/>
      <c r="G29" s="87"/>
      <c r="H29" s="87"/>
      <c r="I29" s="87"/>
      <c r="J29" s="87"/>
      <c r="K29" s="87"/>
      <c r="L29" s="120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2"/>
      <c r="C30" s="41"/>
      <c r="D30" s="124" t="s">
        <v>35</v>
      </c>
      <c r="E30" s="41"/>
      <c r="F30" s="41"/>
      <c r="G30" s="41"/>
      <c r="H30" s="41"/>
      <c r="I30" s="41"/>
      <c r="J30" s="93">
        <f>ROUND(J87, 2)</f>
        <v>0</v>
      </c>
      <c r="K30" s="41"/>
      <c r="L30" s="120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2"/>
      <c r="C31" s="41"/>
      <c r="D31" s="87"/>
      <c r="E31" s="87"/>
      <c r="F31" s="87"/>
      <c r="G31" s="87"/>
      <c r="H31" s="87"/>
      <c r="I31" s="87"/>
      <c r="J31" s="87"/>
      <c r="K31" s="87"/>
      <c r="L31" s="120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2"/>
      <c r="C32" s="41"/>
      <c r="D32" s="41"/>
      <c r="E32" s="41"/>
      <c r="F32" s="46" t="s">
        <v>37</v>
      </c>
      <c r="G32" s="41"/>
      <c r="H32" s="41"/>
      <c r="I32" s="46" t="s">
        <v>36</v>
      </c>
      <c r="J32" s="46" t="s">
        <v>38</v>
      </c>
      <c r="K32" s="41"/>
      <c r="L32" s="120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2"/>
      <c r="C33" s="41"/>
      <c r="D33" s="125" t="s">
        <v>39</v>
      </c>
      <c r="E33" s="35" t="s">
        <v>40</v>
      </c>
      <c r="F33" s="126">
        <f>ROUND((SUM(BE87:BE257)),  2)</f>
        <v>0</v>
      </c>
      <c r="G33" s="41"/>
      <c r="H33" s="41"/>
      <c r="I33" s="127">
        <v>0.20999999999999999</v>
      </c>
      <c r="J33" s="126">
        <f>ROUND(((SUM(BE87:BE257))*I33),  2)</f>
        <v>0</v>
      </c>
      <c r="K33" s="41"/>
      <c r="L33" s="120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2"/>
      <c r="C34" s="41"/>
      <c r="D34" s="41"/>
      <c r="E34" s="35" t="s">
        <v>41</v>
      </c>
      <c r="F34" s="126">
        <f>ROUND((SUM(BF87:BF257)),  2)</f>
        <v>0</v>
      </c>
      <c r="G34" s="41"/>
      <c r="H34" s="41"/>
      <c r="I34" s="127">
        <v>0.12</v>
      </c>
      <c r="J34" s="126">
        <f>ROUND(((SUM(BF87:BF257))*I34),  2)</f>
        <v>0</v>
      </c>
      <c r="K34" s="41"/>
      <c r="L34" s="120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2"/>
      <c r="C35" s="41"/>
      <c r="D35" s="41"/>
      <c r="E35" s="35" t="s">
        <v>42</v>
      </c>
      <c r="F35" s="126">
        <f>ROUND((SUM(BG87:BG257)),  2)</f>
        <v>0</v>
      </c>
      <c r="G35" s="41"/>
      <c r="H35" s="41"/>
      <c r="I35" s="127">
        <v>0.20999999999999999</v>
      </c>
      <c r="J35" s="126">
        <f>0</f>
        <v>0</v>
      </c>
      <c r="K35" s="41"/>
      <c r="L35" s="120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2"/>
      <c r="C36" s="41"/>
      <c r="D36" s="41"/>
      <c r="E36" s="35" t="s">
        <v>43</v>
      </c>
      <c r="F36" s="126">
        <f>ROUND((SUM(BH87:BH257)),  2)</f>
        <v>0</v>
      </c>
      <c r="G36" s="41"/>
      <c r="H36" s="41"/>
      <c r="I36" s="127">
        <v>0.12</v>
      </c>
      <c r="J36" s="126">
        <f>0</f>
        <v>0</v>
      </c>
      <c r="K36" s="41"/>
      <c r="L36" s="120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2"/>
      <c r="C37" s="41"/>
      <c r="D37" s="41"/>
      <c r="E37" s="35" t="s">
        <v>44</v>
      </c>
      <c r="F37" s="126">
        <f>ROUND((SUM(BI87:BI257)),  2)</f>
        <v>0</v>
      </c>
      <c r="G37" s="41"/>
      <c r="H37" s="41"/>
      <c r="I37" s="127">
        <v>0</v>
      </c>
      <c r="J37" s="126">
        <f>0</f>
        <v>0</v>
      </c>
      <c r="K37" s="41"/>
      <c r="L37" s="120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2"/>
      <c r="C38" s="41"/>
      <c r="D38" s="41"/>
      <c r="E38" s="41"/>
      <c r="F38" s="41"/>
      <c r="G38" s="41"/>
      <c r="H38" s="41"/>
      <c r="I38" s="41"/>
      <c r="J38" s="41"/>
      <c r="K38" s="41"/>
      <c r="L38" s="120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2"/>
      <c r="C39" s="128"/>
      <c r="D39" s="129" t="s">
        <v>45</v>
      </c>
      <c r="E39" s="79"/>
      <c r="F39" s="79"/>
      <c r="G39" s="130" t="s">
        <v>46</v>
      </c>
      <c r="H39" s="131" t="s">
        <v>47</v>
      </c>
      <c r="I39" s="79"/>
      <c r="J39" s="132">
        <f>SUM(J30:J37)</f>
        <v>0</v>
      </c>
      <c r="K39" s="133"/>
      <c r="L39" s="120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58"/>
      <c r="C40" s="59"/>
      <c r="D40" s="59"/>
      <c r="E40" s="59"/>
      <c r="F40" s="59"/>
      <c r="G40" s="59"/>
      <c r="H40" s="59"/>
      <c r="I40" s="59"/>
      <c r="J40" s="59"/>
      <c r="K40" s="59"/>
      <c r="L40" s="120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60"/>
      <c r="C44" s="61"/>
      <c r="D44" s="61"/>
      <c r="E44" s="61"/>
      <c r="F44" s="61"/>
      <c r="G44" s="61"/>
      <c r="H44" s="61"/>
      <c r="I44" s="61"/>
      <c r="J44" s="61"/>
      <c r="K44" s="61"/>
      <c r="L44" s="120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123</v>
      </c>
      <c r="D45" s="41"/>
      <c r="E45" s="41"/>
      <c r="F45" s="41"/>
      <c r="G45" s="41"/>
      <c r="H45" s="41"/>
      <c r="I45" s="41"/>
      <c r="J45" s="41"/>
      <c r="K45" s="41"/>
      <c r="L45" s="120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1"/>
      <c r="D46" s="41"/>
      <c r="E46" s="41"/>
      <c r="F46" s="41"/>
      <c r="G46" s="41"/>
      <c r="H46" s="41"/>
      <c r="I46" s="41"/>
      <c r="J46" s="41"/>
      <c r="K46" s="41"/>
      <c r="L46" s="120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17</v>
      </c>
      <c r="D47" s="41"/>
      <c r="E47" s="41"/>
      <c r="F47" s="41"/>
      <c r="G47" s="41"/>
      <c r="H47" s="41"/>
      <c r="I47" s="41"/>
      <c r="J47" s="41"/>
      <c r="K47" s="41"/>
      <c r="L47" s="120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1"/>
      <c r="D48" s="41"/>
      <c r="E48" s="119" t="str">
        <f>E7</f>
        <v>Stavební úpravy RD č.p. 636 na parc. č. st. 828, k.ú. Horńí Jelení</v>
      </c>
      <c r="F48" s="35"/>
      <c r="G48" s="35"/>
      <c r="H48" s="35"/>
      <c r="I48" s="41"/>
      <c r="J48" s="41"/>
      <c r="K48" s="41"/>
      <c r="L48" s="120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110</v>
      </c>
      <c r="D49" s="41"/>
      <c r="E49" s="41"/>
      <c r="F49" s="41"/>
      <c r="G49" s="41"/>
      <c r="H49" s="41"/>
      <c r="I49" s="41"/>
      <c r="J49" s="41"/>
      <c r="K49" s="41"/>
      <c r="L49" s="120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1"/>
      <c r="D50" s="41"/>
      <c r="E50" s="65" t="str">
        <f>E9</f>
        <v>01 - Bourací práce</v>
      </c>
      <c r="F50" s="41"/>
      <c r="G50" s="41"/>
      <c r="H50" s="41"/>
      <c r="I50" s="41"/>
      <c r="J50" s="41"/>
      <c r="K50" s="41"/>
      <c r="L50" s="120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1"/>
      <c r="D51" s="41"/>
      <c r="E51" s="41"/>
      <c r="F51" s="41"/>
      <c r="G51" s="41"/>
      <c r="H51" s="41"/>
      <c r="I51" s="41"/>
      <c r="J51" s="41"/>
      <c r="K51" s="41"/>
      <c r="L51" s="120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1"/>
      <c r="E52" s="41"/>
      <c r="F52" s="30" t="str">
        <f>F12</f>
        <v xml:space="preserve"> </v>
      </c>
      <c r="G52" s="41"/>
      <c r="H52" s="41"/>
      <c r="I52" s="35" t="s">
        <v>23</v>
      </c>
      <c r="J52" s="67" t="str">
        <f>IF(J12="","",J12)</f>
        <v>4. 11. 2024</v>
      </c>
      <c r="K52" s="41"/>
      <c r="L52" s="120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1"/>
      <c r="D53" s="41"/>
      <c r="E53" s="41"/>
      <c r="F53" s="41"/>
      <c r="G53" s="41"/>
      <c r="H53" s="41"/>
      <c r="I53" s="41"/>
      <c r="J53" s="41"/>
      <c r="K53" s="41"/>
      <c r="L53" s="120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1"/>
      <c r="E54" s="41"/>
      <c r="F54" s="30" t="str">
        <f>E15</f>
        <v xml:space="preserve"> </v>
      </c>
      <c r="G54" s="41"/>
      <c r="H54" s="41"/>
      <c r="I54" s="35" t="s">
        <v>30</v>
      </c>
      <c r="J54" s="39" t="str">
        <f>E21</f>
        <v xml:space="preserve"> </v>
      </c>
      <c r="K54" s="41"/>
      <c r="L54" s="120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28</v>
      </c>
      <c r="D55" s="41"/>
      <c r="E55" s="41"/>
      <c r="F55" s="30" t="str">
        <f>IF(E18="","",E18)</f>
        <v>Vyplň údaj</v>
      </c>
      <c r="G55" s="41"/>
      <c r="H55" s="41"/>
      <c r="I55" s="35" t="s">
        <v>32</v>
      </c>
      <c r="J55" s="39" t="str">
        <f>E24</f>
        <v/>
      </c>
      <c r="K55" s="41"/>
      <c r="L55" s="120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1"/>
      <c r="D56" s="41"/>
      <c r="E56" s="41"/>
      <c r="F56" s="41"/>
      <c r="G56" s="41"/>
      <c r="H56" s="41"/>
      <c r="I56" s="41"/>
      <c r="J56" s="41"/>
      <c r="K56" s="41"/>
      <c r="L56" s="120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34" t="s">
        <v>124</v>
      </c>
      <c r="D57" s="128"/>
      <c r="E57" s="128"/>
      <c r="F57" s="128"/>
      <c r="G57" s="128"/>
      <c r="H57" s="128"/>
      <c r="I57" s="128"/>
      <c r="J57" s="135" t="s">
        <v>125</v>
      </c>
      <c r="K57" s="128"/>
      <c r="L57" s="120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1"/>
      <c r="D58" s="41"/>
      <c r="E58" s="41"/>
      <c r="F58" s="41"/>
      <c r="G58" s="41"/>
      <c r="H58" s="41"/>
      <c r="I58" s="41"/>
      <c r="J58" s="41"/>
      <c r="K58" s="41"/>
      <c r="L58" s="120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36" t="s">
        <v>67</v>
      </c>
      <c r="D59" s="41"/>
      <c r="E59" s="41"/>
      <c r="F59" s="41"/>
      <c r="G59" s="41"/>
      <c r="H59" s="41"/>
      <c r="I59" s="41"/>
      <c r="J59" s="93">
        <f>J87</f>
        <v>0</v>
      </c>
      <c r="K59" s="41"/>
      <c r="L59" s="120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2" t="s">
        <v>126</v>
      </c>
    </row>
    <row r="60" s="9" customFormat="1" ht="24.96" customHeight="1">
      <c r="A60" s="9"/>
      <c r="B60" s="137"/>
      <c r="C60" s="9"/>
      <c r="D60" s="138" t="s">
        <v>127</v>
      </c>
      <c r="E60" s="139"/>
      <c r="F60" s="139"/>
      <c r="G60" s="139"/>
      <c r="H60" s="139"/>
      <c r="I60" s="139"/>
      <c r="J60" s="140">
        <f>J88</f>
        <v>0</v>
      </c>
      <c r="K60" s="9"/>
      <c r="L60" s="13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1"/>
      <c r="C61" s="10"/>
      <c r="D61" s="142" t="s">
        <v>128</v>
      </c>
      <c r="E61" s="143"/>
      <c r="F61" s="143"/>
      <c r="G61" s="143"/>
      <c r="H61" s="143"/>
      <c r="I61" s="143"/>
      <c r="J61" s="144">
        <f>J89</f>
        <v>0</v>
      </c>
      <c r="K61" s="10"/>
      <c r="L61" s="14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41"/>
      <c r="C62" s="10"/>
      <c r="D62" s="142" t="s">
        <v>129</v>
      </c>
      <c r="E62" s="143"/>
      <c r="F62" s="143"/>
      <c r="G62" s="143"/>
      <c r="H62" s="143"/>
      <c r="I62" s="143"/>
      <c r="J62" s="144">
        <f>J104</f>
        <v>0</v>
      </c>
      <c r="K62" s="10"/>
      <c r="L62" s="14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41"/>
      <c r="C63" s="10"/>
      <c r="D63" s="142" t="s">
        <v>130</v>
      </c>
      <c r="E63" s="143"/>
      <c r="F63" s="143"/>
      <c r="G63" s="143"/>
      <c r="H63" s="143"/>
      <c r="I63" s="143"/>
      <c r="J63" s="144">
        <f>J139</f>
        <v>0</v>
      </c>
      <c r="K63" s="10"/>
      <c r="L63" s="14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41"/>
      <c r="C64" s="10"/>
      <c r="D64" s="142" t="s">
        <v>131</v>
      </c>
      <c r="E64" s="143"/>
      <c r="F64" s="143"/>
      <c r="G64" s="143"/>
      <c r="H64" s="143"/>
      <c r="I64" s="143"/>
      <c r="J64" s="144">
        <f>J158</f>
        <v>0</v>
      </c>
      <c r="K64" s="10"/>
      <c r="L64" s="14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41"/>
      <c r="C65" s="10"/>
      <c r="D65" s="142" t="s">
        <v>132</v>
      </c>
      <c r="E65" s="143"/>
      <c r="F65" s="143"/>
      <c r="G65" s="143"/>
      <c r="H65" s="143"/>
      <c r="I65" s="143"/>
      <c r="J65" s="144">
        <f>J200</f>
        <v>0</v>
      </c>
      <c r="K65" s="10"/>
      <c r="L65" s="14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1"/>
      <c r="C66" s="10"/>
      <c r="D66" s="142" t="s">
        <v>133</v>
      </c>
      <c r="E66" s="143"/>
      <c r="F66" s="143"/>
      <c r="G66" s="143"/>
      <c r="H66" s="143"/>
      <c r="I66" s="143"/>
      <c r="J66" s="144">
        <f>J228</f>
        <v>0</v>
      </c>
      <c r="K66" s="10"/>
      <c r="L66" s="14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1"/>
      <c r="C67" s="10"/>
      <c r="D67" s="142" t="s">
        <v>134</v>
      </c>
      <c r="E67" s="143"/>
      <c r="F67" s="143"/>
      <c r="G67" s="143"/>
      <c r="H67" s="143"/>
      <c r="I67" s="143"/>
      <c r="J67" s="144">
        <f>J239</f>
        <v>0</v>
      </c>
      <c r="K67" s="10"/>
      <c r="L67" s="14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1"/>
      <c r="D68" s="41"/>
      <c r="E68" s="41"/>
      <c r="F68" s="41"/>
      <c r="G68" s="41"/>
      <c r="H68" s="41"/>
      <c r="I68" s="41"/>
      <c r="J68" s="41"/>
      <c r="K68" s="41"/>
      <c r="L68" s="120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20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20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135</v>
      </c>
      <c r="D74" s="41"/>
      <c r="E74" s="41"/>
      <c r="F74" s="41"/>
      <c r="G74" s="41"/>
      <c r="H74" s="41"/>
      <c r="I74" s="41"/>
      <c r="J74" s="41"/>
      <c r="K74" s="41"/>
      <c r="L74" s="120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1"/>
      <c r="D75" s="41"/>
      <c r="E75" s="41"/>
      <c r="F75" s="41"/>
      <c r="G75" s="41"/>
      <c r="H75" s="41"/>
      <c r="I75" s="41"/>
      <c r="J75" s="41"/>
      <c r="K75" s="41"/>
      <c r="L75" s="120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17</v>
      </c>
      <c r="D76" s="41"/>
      <c r="E76" s="41"/>
      <c r="F76" s="41"/>
      <c r="G76" s="41"/>
      <c r="H76" s="41"/>
      <c r="I76" s="41"/>
      <c r="J76" s="41"/>
      <c r="K76" s="41"/>
      <c r="L76" s="120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6.25" customHeight="1">
      <c r="A77" s="41"/>
      <c r="B77" s="42"/>
      <c r="C77" s="41"/>
      <c r="D77" s="41"/>
      <c r="E77" s="119" t="str">
        <f>E7</f>
        <v>Stavební úpravy RD č.p. 636 na parc. č. st. 828, k.ú. Horńí Jelení</v>
      </c>
      <c r="F77" s="35"/>
      <c r="G77" s="35"/>
      <c r="H77" s="35"/>
      <c r="I77" s="41"/>
      <c r="J77" s="41"/>
      <c r="K77" s="41"/>
      <c r="L77" s="120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110</v>
      </c>
      <c r="D78" s="41"/>
      <c r="E78" s="41"/>
      <c r="F78" s="41"/>
      <c r="G78" s="41"/>
      <c r="H78" s="41"/>
      <c r="I78" s="41"/>
      <c r="J78" s="41"/>
      <c r="K78" s="41"/>
      <c r="L78" s="120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1"/>
      <c r="D79" s="41"/>
      <c r="E79" s="65" t="str">
        <f>E9</f>
        <v>01 - Bourací práce</v>
      </c>
      <c r="F79" s="41"/>
      <c r="G79" s="41"/>
      <c r="H79" s="41"/>
      <c r="I79" s="41"/>
      <c r="J79" s="41"/>
      <c r="K79" s="41"/>
      <c r="L79" s="120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1"/>
      <c r="D80" s="41"/>
      <c r="E80" s="41"/>
      <c r="F80" s="41"/>
      <c r="G80" s="41"/>
      <c r="H80" s="41"/>
      <c r="I80" s="41"/>
      <c r="J80" s="41"/>
      <c r="K80" s="41"/>
      <c r="L80" s="120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21</v>
      </c>
      <c r="D81" s="41"/>
      <c r="E81" s="41"/>
      <c r="F81" s="30" t="str">
        <f>F12</f>
        <v xml:space="preserve"> </v>
      </c>
      <c r="G81" s="41"/>
      <c r="H81" s="41"/>
      <c r="I81" s="35" t="s">
        <v>23</v>
      </c>
      <c r="J81" s="67" t="str">
        <f>IF(J12="","",J12)</f>
        <v>4. 11. 2024</v>
      </c>
      <c r="K81" s="41"/>
      <c r="L81" s="120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1"/>
      <c r="D82" s="41"/>
      <c r="E82" s="41"/>
      <c r="F82" s="41"/>
      <c r="G82" s="41"/>
      <c r="H82" s="41"/>
      <c r="I82" s="41"/>
      <c r="J82" s="41"/>
      <c r="K82" s="41"/>
      <c r="L82" s="120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25</v>
      </c>
      <c r="D83" s="41"/>
      <c r="E83" s="41"/>
      <c r="F83" s="30" t="str">
        <f>E15</f>
        <v xml:space="preserve"> </v>
      </c>
      <c r="G83" s="41"/>
      <c r="H83" s="41"/>
      <c r="I83" s="35" t="s">
        <v>30</v>
      </c>
      <c r="J83" s="39" t="str">
        <f>E21</f>
        <v xml:space="preserve"> </v>
      </c>
      <c r="K83" s="41"/>
      <c r="L83" s="120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28</v>
      </c>
      <c r="D84" s="41"/>
      <c r="E84" s="41"/>
      <c r="F84" s="30" t="str">
        <f>IF(E18="","",E18)</f>
        <v>Vyplň údaj</v>
      </c>
      <c r="G84" s="41"/>
      <c r="H84" s="41"/>
      <c r="I84" s="35" t="s">
        <v>32</v>
      </c>
      <c r="J84" s="39" t="str">
        <f>E24</f>
        <v/>
      </c>
      <c r="K84" s="41"/>
      <c r="L84" s="120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1"/>
      <c r="D85" s="41"/>
      <c r="E85" s="41"/>
      <c r="F85" s="41"/>
      <c r="G85" s="41"/>
      <c r="H85" s="41"/>
      <c r="I85" s="41"/>
      <c r="J85" s="41"/>
      <c r="K85" s="41"/>
      <c r="L85" s="120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45"/>
      <c r="B86" s="146"/>
      <c r="C86" s="147" t="s">
        <v>136</v>
      </c>
      <c r="D86" s="148" t="s">
        <v>54</v>
      </c>
      <c r="E86" s="148" t="s">
        <v>50</v>
      </c>
      <c r="F86" s="148" t="s">
        <v>51</v>
      </c>
      <c r="G86" s="148" t="s">
        <v>137</v>
      </c>
      <c r="H86" s="148" t="s">
        <v>138</v>
      </c>
      <c r="I86" s="148" t="s">
        <v>139</v>
      </c>
      <c r="J86" s="148" t="s">
        <v>125</v>
      </c>
      <c r="K86" s="149" t="s">
        <v>140</v>
      </c>
      <c r="L86" s="150"/>
      <c r="M86" s="83" t="s">
        <v>3</v>
      </c>
      <c r="N86" s="84" t="s">
        <v>39</v>
      </c>
      <c r="O86" s="84" t="s">
        <v>141</v>
      </c>
      <c r="P86" s="84" t="s">
        <v>142</v>
      </c>
      <c r="Q86" s="84" t="s">
        <v>143</v>
      </c>
      <c r="R86" s="84" t="s">
        <v>144</v>
      </c>
      <c r="S86" s="84" t="s">
        <v>145</v>
      </c>
      <c r="T86" s="85" t="s">
        <v>146</v>
      </c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</row>
    <row r="87" s="2" customFormat="1" ht="22.8" customHeight="1">
      <c r="A87" s="41"/>
      <c r="B87" s="42"/>
      <c r="C87" s="90" t="s">
        <v>147</v>
      </c>
      <c r="D87" s="41"/>
      <c r="E87" s="41"/>
      <c r="F87" s="41"/>
      <c r="G87" s="41"/>
      <c r="H87" s="41"/>
      <c r="I87" s="41"/>
      <c r="J87" s="151">
        <f>BK87</f>
        <v>0</v>
      </c>
      <c r="K87" s="41"/>
      <c r="L87" s="42"/>
      <c r="M87" s="86"/>
      <c r="N87" s="71"/>
      <c r="O87" s="87"/>
      <c r="P87" s="152">
        <f>P88</f>
        <v>0</v>
      </c>
      <c r="Q87" s="87"/>
      <c r="R87" s="152">
        <f>R88</f>
        <v>0</v>
      </c>
      <c r="S87" s="87"/>
      <c r="T87" s="153">
        <f>T88</f>
        <v>21.934331479999997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2" t="s">
        <v>68</v>
      </c>
      <c r="AU87" s="22" t="s">
        <v>126</v>
      </c>
      <c r="BK87" s="154">
        <f>BK88</f>
        <v>0</v>
      </c>
    </row>
    <row r="88" s="12" customFormat="1" ht="25.92" customHeight="1">
      <c r="A88" s="12"/>
      <c r="B88" s="155"/>
      <c r="C88" s="12"/>
      <c r="D88" s="156" t="s">
        <v>68</v>
      </c>
      <c r="E88" s="157" t="s">
        <v>148</v>
      </c>
      <c r="F88" s="157" t="s">
        <v>75</v>
      </c>
      <c r="G88" s="12"/>
      <c r="H88" s="12"/>
      <c r="I88" s="158"/>
      <c r="J88" s="159">
        <f>BK88</f>
        <v>0</v>
      </c>
      <c r="K88" s="12"/>
      <c r="L88" s="155"/>
      <c r="M88" s="160"/>
      <c r="N88" s="161"/>
      <c r="O88" s="161"/>
      <c r="P88" s="162">
        <f>P89+P104+P139+P158+P200+P228+P239</f>
        <v>0</v>
      </c>
      <c r="Q88" s="161"/>
      <c r="R88" s="162">
        <f>R89+R104+R139+R158+R200+R228+R239</f>
        <v>0</v>
      </c>
      <c r="S88" s="161"/>
      <c r="T88" s="163">
        <f>T89+T104+T139+T158+T200+T228+T239</f>
        <v>21.934331479999997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56" t="s">
        <v>77</v>
      </c>
      <c r="AT88" s="164" t="s">
        <v>68</v>
      </c>
      <c r="AU88" s="164" t="s">
        <v>69</v>
      </c>
      <c r="AY88" s="156" t="s">
        <v>149</v>
      </c>
      <c r="BK88" s="165">
        <f>BK89+BK104+BK139+BK158+BK200+BK228+BK239</f>
        <v>0</v>
      </c>
    </row>
    <row r="89" s="12" customFormat="1" ht="22.8" customHeight="1">
      <c r="A89" s="12"/>
      <c r="B89" s="155"/>
      <c r="C89" s="12"/>
      <c r="D89" s="156" t="s">
        <v>68</v>
      </c>
      <c r="E89" s="166" t="s">
        <v>150</v>
      </c>
      <c r="F89" s="166" t="s">
        <v>151</v>
      </c>
      <c r="G89" s="12"/>
      <c r="H89" s="12"/>
      <c r="I89" s="158"/>
      <c r="J89" s="167">
        <f>BK89</f>
        <v>0</v>
      </c>
      <c r="K89" s="12"/>
      <c r="L89" s="155"/>
      <c r="M89" s="160"/>
      <c r="N89" s="161"/>
      <c r="O89" s="161"/>
      <c r="P89" s="162">
        <f>SUM(P90:P103)</f>
        <v>0</v>
      </c>
      <c r="Q89" s="161"/>
      <c r="R89" s="162">
        <f>SUM(R90:R103)</f>
        <v>0</v>
      </c>
      <c r="S89" s="161"/>
      <c r="T89" s="163">
        <f>SUM(T90:T103)</f>
        <v>0.60854599999999992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56" t="s">
        <v>77</v>
      </c>
      <c r="AT89" s="164" t="s">
        <v>68</v>
      </c>
      <c r="AU89" s="164" t="s">
        <v>77</v>
      </c>
      <c r="AY89" s="156" t="s">
        <v>149</v>
      </c>
      <c r="BK89" s="165">
        <f>SUM(BK90:BK103)</f>
        <v>0</v>
      </c>
    </row>
    <row r="90" s="2" customFormat="1" ht="24.15" customHeight="1">
      <c r="A90" s="41"/>
      <c r="B90" s="168"/>
      <c r="C90" s="169" t="s">
        <v>77</v>
      </c>
      <c r="D90" s="169" t="s">
        <v>152</v>
      </c>
      <c r="E90" s="170" t="s">
        <v>153</v>
      </c>
      <c r="F90" s="171" t="s">
        <v>154</v>
      </c>
      <c r="G90" s="172" t="s">
        <v>155</v>
      </c>
      <c r="H90" s="173">
        <v>4</v>
      </c>
      <c r="I90" s="174"/>
      <c r="J90" s="175">
        <f>ROUND(I90*H90,2)</f>
        <v>0</v>
      </c>
      <c r="K90" s="171" t="s">
        <v>156</v>
      </c>
      <c r="L90" s="42"/>
      <c r="M90" s="176" t="s">
        <v>3</v>
      </c>
      <c r="N90" s="177" t="s">
        <v>41</v>
      </c>
      <c r="O90" s="75"/>
      <c r="P90" s="178">
        <f>O90*H90</f>
        <v>0</v>
      </c>
      <c r="Q90" s="178">
        <v>0</v>
      </c>
      <c r="R90" s="178">
        <f>Q90*H90</f>
        <v>0</v>
      </c>
      <c r="S90" s="178">
        <v>0.041700000000000001</v>
      </c>
      <c r="T90" s="179">
        <f>S90*H90</f>
        <v>0.1668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180" t="s">
        <v>157</v>
      </c>
      <c r="AT90" s="180" t="s">
        <v>152</v>
      </c>
      <c r="AU90" s="180" t="s">
        <v>158</v>
      </c>
      <c r="AY90" s="22" t="s">
        <v>149</v>
      </c>
      <c r="BE90" s="181">
        <f>IF(N90="základní",J90,0)</f>
        <v>0</v>
      </c>
      <c r="BF90" s="181">
        <f>IF(N90="snížená",J90,0)</f>
        <v>0</v>
      </c>
      <c r="BG90" s="181">
        <f>IF(N90="zákl. přenesená",J90,0)</f>
        <v>0</v>
      </c>
      <c r="BH90" s="181">
        <f>IF(N90="sníž. přenesená",J90,0)</f>
        <v>0</v>
      </c>
      <c r="BI90" s="181">
        <f>IF(N90="nulová",J90,0)</f>
        <v>0</v>
      </c>
      <c r="BJ90" s="22" t="s">
        <v>158</v>
      </c>
      <c r="BK90" s="181">
        <f>ROUND(I90*H90,2)</f>
        <v>0</v>
      </c>
      <c r="BL90" s="22" t="s">
        <v>157</v>
      </c>
      <c r="BM90" s="180" t="s">
        <v>159</v>
      </c>
    </row>
    <row r="91" s="2" customFormat="1">
      <c r="A91" s="41"/>
      <c r="B91" s="42"/>
      <c r="C91" s="41"/>
      <c r="D91" s="182" t="s">
        <v>160</v>
      </c>
      <c r="E91" s="41"/>
      <c r="F91" s="183" t="s">
        <v>161</v>
      </c>
      <c r="G91" s="41"/>
      <c r="H91" s="41"/>
      <c r="I91" s="184"/>
      <c r="J91" s="41"/>
      <c r="K91" s="41"/>
      <c r="L91" s="42"/>
      <c r="M91" s="185"/>
      <c r="N91" s="186"/>
      <c r="O91" s="75"/>
      <c r="P91" s="75"/>
      <c r="Q91" s="75"/>
      <c r="R91" s="75"/>
      <c r="S91" s="75"/>
      <c r="T91" s="76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2" t="s">
        <v>160</v>
      </c>
      <c r="AU91" s="22" t="s">
        <v>158</v>
      </c>
    </row>
    <row r="92" s="13" customFormat="1">
      <c r="A92" s="13"/>
      <c r="B92" s="187"/>
      <c r="C92" s="13"/>
      <c r="D92" s="188" t="s">
        <v>162</v>
      </c>
      <c r="E92" s="189" t="s">
        <v>3</v>
      </c>
      <c r="F92" s="190" t="s">
        <v>163</v>
      </c>
      <c r="G92" s="13"/>
      <c r="H92" s="191">
        <v>4</v>
      </c>
      <c r="I92" s="192"/>
      <c r="J92" s="13"/>
      <c r="K92" s="13"/>
      <c r="L92" s="187"/>
      <c r="M92" s="193"/>
      <c r="N92" s="194"/>
      <c r="O92" s="194"/>
      <c r="P92" s="194"/>
      <c r="Q92" s="194"/>
      <c r="R92" s="194"/>
      <c r="S92" s="194"/>
      <c r="T92" s="19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189" t="s">
        <v>162</v>
      </c>
      <c r="AU92" s="189" t="s">
        <v>158</v>
      </c>
      <c r="AV92" s="13" t="s">
        <v>158</v>
      </c>
      <c r="AW92" s="13" t="s">
        <v>31</v>
      </c>
      <c r="AX92" s="13" t="s">
        <v>77</v>
      </c>
      <c r="AY92" s="189" t="s">
        <v>149</v>
      </c>
    </row>
    <row r="93" s="2" customFormat="1" ht="24.15" customHeight="1">
      <c r="A93" s="41"/>
      <c r="B93" s="168"/>
      <c r="C93" s="169" t="s">
        <v>158</v>
      </c>
      <c r="D93" s="169" t="s">
        <v>152</v>
      </c>
      <c r="E93" s="170" t="s">
        <v>164</v>
      </c>
      <c r="F93" s="171" t="s">
        <v>165</v>
      </c>
      <c r="G93" s="172" t="s">
        <v>166</v>
      </c>
      <c r="H93" s="173">
        <v>8</v>
      </c>
      <c r="I93" s="174"/>
      <c r="J93" s="175">
        <f>ROUND(I93*H93,2)</f>
        <v>0</v>
      </c>
      <c r="K93" s="171" t="s">
        <v>156</v>
      </c>
      <c r="L93" s="42"/>
      <c r="M93" s="176" t="s">
        <v>3</v>
      </c>
      <c r="N93" s="177" t="s">
        <v>41</v>
      </c>
      <c r="O93" s="75"/>
      <c r="P93" s="178">
        <f>O93*H93</f>
        <v>0</v>
      </c>
      <c r="Q93" s="178">
        <v>0</v>
      </c>
      <c r="R93" s="178">
        <f>Q93*H93</f>
        <v>0</v>
      </c>
      <c r="S93" s="178">
        <v>0.044499999999999998</v>
      </c>
      <c r="T93" s="179">
        <f>S93*H93</f>
        <v>0.35599999999999998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180" t="s">
        <v>157</v>
      </c>
      <c r="AT93" s="180" t="s">
        <v>152</v>
      </c>
      <c r="AU93" s="180" t="s">
        <v>158</v>
      </c>
      <c r="AY93" s="22" t="s">
        <v>149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22" t="s">
        <v>158</v>
      </c>
      <c r="BK93" s="181">
        <f>ROUND(I93*H93,2)</f>
        <v>0</v>
      </c>
      <c r="BL93" s="22" t="s">
        <v>157</v>
      </c>
      <c r="BM93" s="180" t="s">
        <v>167</v>
      </c>
    </row>
    <row r="94" s="2" customFormat="1">
      <c r="A94" s="41"/>
      <c r="B94" s="42"/>
      <c r="C94" s="41"/>
      <c r="D94" s="182" t="s">
        <v>160</v>
      </c>
      <c r="E94" s="41"/>
      <c r="F94" s="183" t="s">
        <v>168</v>
      </c>
      <c r="G94" s="41"/>
      <c r="H94" s="41"/>
      <c r="I94" s="184"/>
      <c r="J94" s="41"/>
      <c r="K94" s="41"/>
      <c r="L94" s="42"/>
      <c r="M94" s="185"/>
      <c r="N94" s="186"/>
      <c r="O94" s="75"/>
      <c r="P94" s="75"/>
      <c r="Q94" s="75"/>
      <c r="R94" s="75"/>
      <c r="S94" s="75"/>
      <c r="T94" s="76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2" t="s">
        <v>160</v>
      </c>
      <c r="AU94" s="22" t="s">
        <v>158</v>
      </c>
    </row>
    <row r="95" s="13" customFormat="1">
      <c r="A95" s="13"/>
      <c r="B95" s="187"/>
      <c r="C95" s="13"/>
      <c r="D95" s="188" t="s">
        <v>162</v>
      </c>
      <c r="E95" s="189" t="s">
        <v>3</v>
      </c>
      <c r="F95" s="190" t="s">
        <v>169</v>
      </c>
      <c r="G95" s="13"/>
      <c r="H95" s="191">
        <v>8</v>
      </c>
      <c r="I95" s="192"/>
      <c r="J95" s="13"/>
      <c r="K95" s="13"/>
      <c r="L95" s="187"/>
      <c r="M95" s="193"/>
      <c r="N95" s="194"/>
      <c r="O95" s="194"/>
      <c r="P95" s="194"/>
      <c r="Q95" s="194"/>
      <c r="R95" s="194"/>
      <c r="S95" s="194"/>
      <c r="T95" s="19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189" t="s">
        <v>162</v>
      </c>
      <c r="AU95" s="189" t="s">
        <v>158</v>
      </c>
      <c r="AV95" s="13" t="s">
        <v>158</v>
      </c>
      <c r="AW95" s="13" t="s">
        <v>31</v>
      </c>
      <c r="AX95" s="13" t="s">
        <v>77</v>
      </c>
      <c r="AY95" s="189" t="s">
        <v>149</v>
      </c>
    </row>
    <row r="96" s="2" customFormat="1" ht="24.15" customHeight="1">
      <c r="A96" s="41"/>
      <c r="B96" s="168"/>
      <c r="C96" s="169" t="s">
        <v>96</v>
      </c>
      <c r="D96" s="169" t="s">
        <v>152</v>
      </c>
      <c r="E96" s="170" t="s">
        <v>170</v>
      </c>
      <c r="F96" s="171" t="s">
        <v>171</v>
      </c>
      <c r="G96" s="172" t="s">
        <v>166</v>
      </c>
      <c r="H96" s="173">
        <v>8</v>
      </c>
      <c r="I96" s="174"/>
      <c r="J96" s="175">
        <f>ROUND(I96*H96,2)</f>
        <v>0</v>
      </c>
      <c r="K96" s="171" t="s">
        <v>156</v>
      </c>
      <c r="L96" s="42"/>
      <c r="M96" s="176" t="s">
        <v>3</v>
      </c>
      <c r="N96" s="177" t="s">
        <v>41</v>
      </c>
      <c r="O96" s="75"/>
      <c r="P96" s="178">
        <f>O96*H96</f>
        <v>0</v>
      </c>
      <c r="Q96" s="178">
        <v>0</v>
      </c>
      <c r="R96" s="178">
        <f>Q96*H96</f>
        <v>0</v>
      </c>
      <c r="S96" s="178">
        <v>0</v>
      </c>
      <c r="T96" s="179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180" t="s">
        <v>157</v>
      </c>
      <c r="AT96" s="180" t="s">
        <v>152</v>
      </c>
      <c r="AU96" s="180" t="s">
        <v>158</v>
      </c>
      <c r="AY96" s="22" t="s">
        <v>149</v>
      </c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22" t="s">
        <v>158</v>
      </c>
      <c r="BK96" s="181">
        <f>ROUND(I96*H96,2)</f>
        <v>0</v>
      </c>
      <c r="BL96" s="22" t="s">
        <v>157</v>
      </c>
      <c r="BM96" s="180" t="s">
        <v>172</v>
      </c>
    </row>
    <row r="97" s="2" customFormat="1">
      <c r="A97" s="41"/>
      <c r="B97" s="42"/>
      <c r="C97" s="41"/>
      <c r="D97" s="182" t="s">
        <v>160</v>
      </c>
      <c r="E97" s="41"/>
      <c r="F97" s="183" t="s">
        <v>173</v>
      </c>
      <c r="G97" s="41"/>
      <c r="H97" s="41"/>
      <c r="I97" s="184"/>
      <c r="J97" s="41"/>
      <c r="K97" s="41"/>
      <c r="L97" s="42"/>
      <c r="M97" s="185"/>
      <c r="N97" s="186"/>
      <c r="O97" s="75"/>
      <c r="P97" s="75"/>
      <c r="Q97" s="75"/>
      <c r="R97" s="75"/>
      <c r="S97" s="75"/>
      <c r="T97" s="76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2" t="s">
        <v>160</v>
      </c>
      <c r="AU97" s="22" t="s">
        <v>158</v>
      </c>
    </row>
    <row r="98" s="2" customFormat="1" ht="24.15" customHeight="1">
      <c r="A98" s="41"/>
      <c r="B98" s="168"/>
      <c r="C98" s="169" t="s">
        <v>163</v>
      </c>
      <c r="D98" s="169" t="s">
        <v>152</v>
      </c>
      <c r="E98" s="170" t="s">
        <v>174</v>
      </c>
      <c r="F98" s="171" t="s">
        <v>175</v>
      </c>
      <c r="G98" s="172" t="s">
        <v>166</v>
      </c>
      <c r="H98" s="173">
        <v>23.199999999999999</v>
      </c>
      <c r="I98" s="174"/>
      <c r="J98" s="175">
        <f>ROUND(I98*H98,2)</f>
        <v>0</v>
      </c>
      <c r="K98" s="171" t="s">
        <v>156</v>
      </c>
      <c r="L98" s="42"/>
      <c r="M98" s="176" t="s">
        <v>3</v>
      </c>
      <c r="N98" s="177" t="s">
        <v>41</v>
      </c>
      <c r="O98" s="75"/>
      <c r="P98" s="178">
        <f>O98*H98</f>
        <v>0</v>
      </c>
      <c r="Q98" s="178">
        <v>0</v>
      </c>
      <c r="R98" s="178">
        <f>Q98*H98</f>
        <v>0</v>
      </c>
      <c r="S98" s="178">
        <v>0.00266</v>
      </c>
      <c r="T98" s="179">
        <f>S98*H98</f>
        <v>0.061711999999999996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180" t="s">
        <v>157</v>
      </c>
      <c r="AT98" s="180" t="s">
        <v>152</v>
      </c>
      <c r="AU98" s="180" t="s">
        <v>158</v>
      </c>
      <c r="AY98" s="22" t="s">
        <v>149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22" t="s">
        <v>158</v>
      </c>
      <c r="BK98" s="181">
        <f>ROUND(I98*H98,2)</f>
        <v>0</v>
      </c>
      <c r="BL98" s="22" t="s">
        <v>157</v>
      </c>
      <c r="BM98" s="180" t="s">
        <v>176</v>
      </c>
    </row>
    <row r="99" s="2" customFormat="1">
      <c r="A99" s="41"/>
      <c r="B99" s="42"/>
      <c r="C99" s="41"/>
      <c r="D99" s="182" t="s">
        <v>160</v>
      </c>
      <c r="E99" s="41"/>
      <c r="F99" s="183" t="s">
        <v>177</v>
      </c>
      <c r="G99" s="41"/>
      <c r="H99" s="41"/>
      <c r="I99" s="184"/>
      <c r="J99" s="41"/>
      <c r="K99" s="41"/>
      <c r="L99" s="42"/>
      <c r="M99" s="185"/>
      <c r="N99" s="186"/>
      <c r="O99" s="75"/>
      <c r="P99" s="75"/>
      <c r="Q99" s="75"/>
      <c r="R99" s="75"/>
      <c r="S99" s="75"/>
      <c r="T99" s="76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2" t="s">
        <v>160</v>
      </c>
      <c r="AU99" s="22" t="s">
        <v>158</v>
      </c>
    </row>
    <row r="100" s="13" customFormat="1">
      <c r="A100" s="13"/>
      <c r="B100" s="187"/>
      <c r="C100" s="13"/>
      <c r="D100" s="188" t="s">
        <v>162</v>
      </c>
      <c r="E100" s="189" t="s">
        <v>3</v>
      </c>
      <c r="F100" s="190" t="s">
        <v>178</v>
      </c>
      <c r="G100" s="13"/>
      <c r="H100" s="191">
        <v>23.199999999999999</v>
      </c>
      <c r="I100" s="192"/>
      <c r="J100" s="13"/>
      <c r="K100" s="13"/>
      <c r="L100" s="187"/>
      <c r="M100" s="193"/>
      <c r="N100" s="194"/>
      <c r="O100" s="194"/>
      <c r="P100" s="194"/>
      <c r="Q100" s="194"/>
      <c r="R100" s="194"/>
      <c r="S100" s="194"/>
      <c r="T100" s="19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189" t="s">
        <v>162</v>
      </c>
      <c r="AU100" s="189" t="s">
        <v>158</v>
      </c>
      <c r="AV100" s="13" t="s">
        <v>158</v>
      </c>
      <c r="AW100" s="13" t="s">
        <v>31</v>
      </c>
      <c r="AX100" s="13" t="s">
        <v>77</v>
      </c>
      <c r="AY100" s="189" t="s">
        <v>149</v>
      </c>
    </row>
    <row r="101" s="2" customFormat="1" ht="16.5" customHeight="1">
      <c r="A101" s="41"/>
      <c r="B101" s="168"/>
      <c r="C101" s="169" t="s">
        <v>179</v>
      </c>
      <c r="D101" s="169" t="s">
        <v>152</v>
      </c>
      <c r="E101" s="170" t="s">
        <v>180</v>
      </c>
      <c r="F101" s="171" t="s">
        <v>181</v>
      </c>
      <c r="G101" s="172" t="s">
        <v>182</v>
      </c>
      <c r="H101" s="173">
        <v>6.0999999999999996</v>
      </c>
      <c r="I101" s="174"/>
      <c r="J101" s="175">
        <f>ROUND(I101*H101,2)</f>
        <v>0</v>
      </c>
      <c r="K101" s="171" t="s">
        <v>156</v>
      </c>
      <c r="L101" s="42"/>
      <c r="M101" s="176" t="s">
        <v>3</v>
      </c>
      <c r="N101" s="177" t="s">
        <v>41</v>
      </c>
      <c r="O101" s="75"/>
      <c r="P101" s="178">
        <f>O101*H101</f>
        <v>0</v>
      </c>
      <c r="Q101" s="178">
        <v>0</v>
      </c>
      <c r="R101" s="178">
        <f>Q101*H101</f>
        <v>0</v>
      </c>
      <c r="S101" s="178">
        <v>0.0039399999999999999</v>
      </c>
      <c r="T101" s="179">
        <f>S101*H101</f>
        <v>0.024034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180" t="s">
        <v>157</v>
      </c>
      <c r="AT101" s="180" t="s">
        <v>152</v>
      </c>
      <c r="AU101" s="180" t="s">
        <v>158</v>
      </c>
      <c r="AY101" s="22" t="s">
        <v>149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22" t="s">
        <v>158</v>
      </c>
      <c r="BK101" s="181">
        <f>ROUND(I101*H101,2)</f>
        <v>0</v>
      </c>
      <c r="BL101" s="22" t="s">
        <v>157</v>
      </c>
      <c r="BM101" s="180" t="s">
        <v>183</v>
      </c>
    </row>
    <row r="102" s="2" customFormat="1">
      <c r="A102" s="41"/>
      <c r="B102" s="42"/>
      <c r="C102" s="41"/>
      <c r="D102" s="182" t="s">
        <v>160</v>
      </c>
      <c r="E102" s="41"/>
      <c r="F102" s="183" t="s">
        <v>184</v>
      </c>
      <c r="G102" s="41"/>
      <c r="H102" s="41"/>
      <c r="I102" s="184"/>
      <c r="J102" s="41"/>
      <c r="K102" s="41"/>
      <c r="L102" s="42"/>
      <c r="M102" s="185"/>
      <c r="N102" s="186"/>
      <c r="O102" s="75"/>
      <c r="P102" s="75"/>
      <c r="Q102" s="75"/>
      <c r="R102" s="75"/>
      <c r="S102" s="75"/>
      <c r="T102" s="76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2" t="s">
        <v>160</v>
      </c>
      <c r="AU102" s="22" t="s">
        <v>158</v>
      </c>
    </row>
    <row r="103" s="13" customFormat="1">
      <c r="A103" s="13"/>
      <c r="B103" s="187"/>
      <c r="C103" s="13"/>
      <c r="D103" s="188" t="s">
        <v>162</v>
      </c>
      <c r="E103" s="189" t="s">
        <v>3</v>
      </c>
      <c r="F103" s="190" t="s">
        <v>185</v>
      </c>
      <c r="G103" s="13"/>
      <c r="H103" s="191">
        <v>6.0999999999999996</v>
      </c>
      <c r="I103" s="192"/>
      <c r="J103" s="13"/>
      <c r="K103" s="13"/>
      <c r="L103" s="187"/>
      <c r="M103" s="193"/>
      <c r="N103" s="194"/>
      <c r="O103" s="194"/>
      <c r="P103" s="194"/>
      <c r="Q103" s="194"/>
      <c r="R103" s="194"/>
      <c r="S103" s="194"/>
      <c r="T103" s="19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89" t="s">
        <v>162</v>
      </c>
      <c r="AU103" s="189" t="s">
        <v>158</v>
      </c>
      <c r="AV103" s="13" t="s">
        <v>158</v>
      </c>
      <c r="AW103" s="13" t="s">
        <v>31</v>
      </c>
      <c r="AX103" s="13" t="s">
        <v>77</v>
      </c>
      <c r="AY103" s="189" t="s">
        <v>149</v>
      </c>
    </row>
    <row r="104" s="12" customFormat="1" ht="22.8" customHeight="1">
      <c r="A104" s="12"/>
      <c r="B104" s="155"/>
      <c r="C104" s="12"/>
      <c r="D104" s="156" t="s">
        <v>68</v>
      </c>
      <c r="E104" s="166" t="s">
        <v>186</v>
      </c>
      <c r="F104" s="166" t="s">
        <v>187</v>
      </c>
      <c r="G104" s="12"/>
      <c r="H104" s="12"/>
      <c r="I104" s="158"/>
      <c r="J104" s="167">
        <f>BK104</f>
        <v>0</v>
      </c>
      <c r="K104" s="12"/>
      <c r="L104" s="155"/>
      <c r="M104" s="160"/>
      <c r="N104" s="161"/>
      <c r="O104" s="161"/>
      <c r="P104" s="162">
        <f>SUM(P105:P138)</f>
        <v>0</v>
      </c>
      <c r="Q104" s="161"/>
      <c r="R104" s="162">
        <f>SUM(R105:R138)</f>
        <v>0</v>
      </c>
      <c r="S104" s="161"/>
      <c r="T104" s="163">
        <f>SUM(T105:T138)</f>
        <v>1.7279856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56" t="s">
        <v>77</v>
      </c>
      <c r="AT104" s="164" t="s">
        <v>68</v>
      </c>
      <c r="AU104" s="164" t="s">
        <v>77</v>
      </c>
      <c r="AY104" s="156" t="s">
        <v>149</v>
      </c>
      <c r="BK104" s="165">
        <f>SUM(BK105:BK138)</f>
        <v>0</v>
      </c>
    </row>
    <row r="105" s="2" customFormat="1" ht="37.8" customHeight="1">
      <c r="A105" s="41"/>
      <c r="B105" s="168"/>
      <c r="C105" s="169" t="s">
        <v>188</v>
      </c>
      <c r="D105" s="169" t="s">
        <v>152</v>
      </c>
      <c r="E105" s="170" t="s">
        <v>189</v>
      </c>
      <c r="F105" s="171" t="s">
        <v>190</v>
      </c>
      <c r="G105" s="172" t="s">
        <v>166</v>
      </c>
      <c r="H105" s="173">
        <v>49.030000000000001</v>
      </c>
      <c r="I105" s="174"/>
      <c r="J105" s="175">
        <f>ROUND(I105*H105,2)</f>
        <v>0</v>
      </c>
      <c r="K105" s="171" t="s">
        <v>156</v>
      </c>
      <c r="L105" s="42"/>
      <c r="M105" s="176" t="s">
        <v>3</v>
      </c>
      <c r="N105" s="177" t="s">
        <v>41</v>
      </c>
      <c r="O105" s="75"/>
      <c r="P105" s="178">
        <f>O105*H105</f>
        <v>0</v>
      </c>
      <c r="Q105" s="178">
        <v>0</v>
      </c>
      <c r="R105" s="178">
        <f>Q105*H105</f>
        <v>0</v>
      </c>
      <c r="S105" s="178">
        <v>0.0070000000000000001</v>
      </c>
      <c r="T105" s="179">
        <f>S105*H105</f>
        <v>0.34321000000000002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180" t="s">
        <v>163</v>
      </c>
      <c r="AT105" s="180" t="s">
        <v>152</v>
      </c>
      <c r="AU105" s="180" t="s">
        <v>158</v>
      </c>
      <c r="AY105" s="22" t="s">
        <v>149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2" t="s">
        <v>158</v>
      </c>
      <c r="BK105" s="181">
        <f>ROUND(I105*H105,2)</f>
        <v>0</v>
      </c>
      <c r="BL105" s="22" t="s">
        <v>163</v>
      </c>
      <c r="BM105" s="180" t="s">
        <v>191</v>
      </c>
    </row>
    <row r="106" s="2" customFormat="1">
      <c r="A106" s="41"/>
      <c r="B106" s="42"/>
      <c r="C106" s="41"/>
      <c r="D106" s="182" t="s">
        <v>160</v>
      </c>
      <c r="E106" s="41"/>
      <c r="F106" s="183" t="s">
        <v>192</v>
      </c>
      <c r="G106" s="41"/>
      <c r="H106" s="41"/>
      <c r="I106" s="184"/>
      <c r="J106" s="41"/>
      <c r="K106" s="41"/>
      <c r="L106" s="42"/>
      <c r="M106" s="185"/>
      <c r="N106" s="186"/>
      <c r="O106" s="75"/>
      <c r="P106" s="75"/>
      <c r="Q106" s="75"/>
      <c r="R106" s="75"/>
      <c r="S106" s="75"/>
      <c r="T106" s="76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2" t="s">
        <v>160</v>
      </c>
      <c r="AU106" s="22" t="s">
        <v>158</v>
      </c>
    </row>
    <row r="107" s="13" customFormat="1">
      <c r="A107" s="13"/>
      <c r="B107" s="187"/>
      <c r="C107" s="13"/>
      <c r="D107" s="188" t="s">
        <v>162</v>
      </c>
      <c r="E107" s="189" t="s">
        <v>3</v>
      </c>
      <c r="F107" s="190" t="s">
        <v>193</v>
      </c>
      <c r="G107" s="13"/>
      <c r="H107" s="191">
        <v>16.120000000000001</v>
      </c>
      <c r="I107" s="192"/>
      <c r="J107" s="13"/>
      <c r="K107" s="13"/>
      <c r="L107" s="187"/>
      <c r="M107" s="193"/>
      <c r="N107" s="194"/>
      <c r="O107" s="194"/>
      <c r="P107" s="194"/>
      <c r="Q107" s="194"/>
      <c r="R107" s="194"/>
      <c r="S107" s="194"/>
      <c r="T107" s="19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89" t="s">
        <v>162</v>
      </c>
      <c r="AU107" s="189" t="s">
        <v>158</v>
      </c>
      <c r="AV107" s="13" t="s">
        <v>158</v>
      </c>
      <c r="AW107" s="13" t="s">
        <v>31</v>
      </c>
      <c r="AX107" s="13" t="s">
        <v>69</v>
      </c>
      <c r="AY107" s="189" t="s">
        <v>149</v>
      </c>
    </row>
    <row r="108" s="13" customFormat="1">
      <c r="A108" s="13"/>
      <c r="B108" s="187"/>
      <c r="C108" s="13"/>
      <c r="D108" s="188" t="s">
        <v>162</v>
      </c>
      <c r="E108" s="189" t="s">
        <v>3</v>
      </c>
      <c r="F108" s="190" t="s">
        <v>194</v>
      </c>
      <c r="G108" s="13"/>
      <c r="H108" s="191">
        <v>7.5999999999999996</v>
      </c>
      <c r="I108" s="192"/>
      <c r="J108" s="13"/>
      <c r="K108" s="13"/>
      <c r="L108" s="187"/>
      <c r="M108" s="193"/>
      <c r="N108" s="194"/>
      <c r="O108" s="194"/>
      <c r="P108" s="194"/>
      <c r="Q108" s="194"/>
      <c r="R108" s="194"/>
      <c r="S108" s="194"/>
      <c r="T108" s="19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89" t="s">
        <v>162</v>
      </c>
      <c r="AU108" s="189" t="s">
        <v>158</v>
      </c>
      <c r="AV108" s="13" t="s">
        <v>158</v>
      </c>
      <c r="AW108" s="13" t="s">
        <v>31</v>
      </c>
      <c r="AX108" s="13" t="s">
        <v>69</v>
      </c>
      <c r="AY108" s="189" t="s">
        <v>149</v>
      </c>
    </row>
    <row r="109" s="13" customFormat="1">
      <c r="A109" s="13"/>
      <c r="B109" s="187"/>
      <c r="C109" s="13"/>
      <c r="D109" s="188" t="s">
        <v>162</v>
      </c>
      <c r="E109" s="189" t="s">
        <v>3</v>
      </c>
      <c r="F109" s="190" t="s">
        <v>195</v>
      </c>
      <c r="G109" s="13"/>
      <c r="H109" s="191">
        <v>25.309999999999999</v>
      </c>
      <c r="I109" s="192"/>
      <c r="J109" s="13"/>
      <c r="K109" s="13"/>
      <c r="L109" s="187"/>
      <c r="M109" s="193"/>
      <c r="N109" s="194"/>
      <c r="O109" s="194"/>
      <c r="P109" s="194"/>
      <c r="Q109" s="194"/>
      <c r="R109" s="194"/>
      <c r="S109" s="194"/>
      <c r="T109" s="19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89" t="s">
        <v>162</v>
      </c>
      <c r="AU109" s="189" t="s">
        <v>158</v>
      </c>
      <c r="AV109" s="13" t="s">
        <v>158</v>
      </c>
      <c r="AW109" s="13" t="s">
        <v>31</v>
      </c>
      <c r="AX109" s="13" t="s">
        <v>69</v>
      </c>
      <c r="AY109" s="189" t="s">
        <v>149</v>
      </c>
    </row>
    <row r="110" s="14" customFormat="1">
      <c r="A110" s="14"/>
      <c r="B110" s="196"/>
      <c r="C110" s="14"/>
      <c r="D110" s="188" t="s">
        <v>162</v>
      </c>
      <c r="E110" s="197" t="s">
        <v>3</v>
      </c>
      <c r="F110" s="198" t="s">
        <v>196</v>
      </c>
      <c r="G110" s="14"/>
      <c r="H110" s="199">
        <v>49.030000000000001</v>
      </c>
      <c r="I110" s="200"/>
      <c r="J110" s="14"/>
      <c r="K110" s="14"/>
      <c r="L110" s="196"/>
      <c r="M110" s="201"/>
      <c r="N110" s="202"/>
      <c r="O110" s="202"/>
      <c r="P110" s="202"/>
      <c r="Q110" s="202"/>
      <c r="R110" s="202"/>
      <c r="S110" s="202"/>
      <c r="T110" s="20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197" t="s">
        <v>162</v>
      </c>
      <c r="AU110" s="197" t="s">
        <v>158</v>
      </c>
      <c r="AV110" s="14" t="s">
        <v>163</v>
      </c>
      <c r="AW110" s="14" t="s">
        <v>31</v>
      </c>
      <c r="AX110" s="14" t="s">
        <v>77</v>
      </c>
      <c r="AY110" s="197" t="s">
        <v>149</v>
      </c>
    </row>
    <row r="111" s="2" customFormat="1" ht="24.15" customHeight="1">
      <c r="A111" s="41"/>
      <c r="B111" s="168"/>
      <c r="C111" s="169" t="s">
        <v>197</v>
      </c>
      <c r="D111" s="169" t="s">
        <v>152</v>
      </c>
      <c r="E111" s="170" t="s">
        <v>198</v>
      </c>
      <c r="F111" s="171" t="s">
        <v>199</v>
      </c>
      <c r="G111" s="172" t="s">
        <v>166</v>
      </c>
      <c r="H111" s="173">
        <v>62.170000000000002</v>
      </c>
      <c r="I111" s="174"/>
      <c r="J111" s="175">
        <f>ROUND(I111*H111,2)</f>
        <v>0</v>
      </c>
      <c r="K111" s="171" t="s">
        <v>156</v>
      </c>
      <c r="L111" s="42"/>
      <c r="M111" s="176" t="s">
        <v>3</v>
      </c>
      <c r="N111" s="177" t="s">
        <v>41</v>
      </c>
      <c r="O111" s="75"/>
      <c r="P111" s="178">
        <f>O111*H111</f>
        <v>0</v>
      </c>
      <c r="Q111" s="178">
        <v>0</v>
      </c>
      <c r="R111" s="178">
        <f>Q111*H111</f>
        <v>0</v>
      </c>
      <c r="S111" s="178">
        <v>0.0030000000000000001</v>
      </c>
      <c r="T111" s="179">
        <f>S111*H111</f>
        <v>0.18651000000000001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180" t="s">
        <v>163</v>
      </c>
      <c r="AT111" s="180" t="s">
        <v>152</v>
      </c>
      <c r="AU111" s="180" t="s">
        <v>158</v>
      </c>
      <c r="AY111" s="22" t="s">
        <v>149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22" t="s">
        <v>158</v>
      </c>
      <c r="BK111" s="181">
        <f>ROUND(I111*H111,2)</f>
        <v>0</v>
      </c>
      <c r="BL111" s="22" t="s">
        <v>163</v>
      </c>
      <c r="BM111" s="180" t="s">
        <v>200</v>
      </c>
    </row>
    <row r="112" s="2" customFormat="1">
      <c r="A112" s="41"/>
      <c r="B112" s="42"/>
      <c r="C112" s="41"/>
      <c r="D112" s="182" t="s">
        <v>160</v>
      </c>
      <c r="E112" s="41"/>
      <c r="F112" s="183" t="s">
        <v>201</v>
      </c>
      <c r="G112" s="41"/>
      <c r="H112" s="41"/>
      <c r="I112" s="184"/>
      <c r="J112" s="41"/>
      <c r="K112" s="41"/>
      <c r="L112" s="42"/>
      <c r="M112" s="185"/>
      <c r="N112" s="186"/>
      <c r="O112" s="75"/>
      <c r="P112" s="75"/>
      <c r="Q112" s="75"/>
      <c r="R112" s="75"/>
      <c r="S112" s="75"/>
      <c r="T112" s="76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2" t="s">
        <v>160</v>
      </c>
      <c r="AU112" s="22" t="s">
        <v>158</v>
      </c>
    </row>
    <row r="113" s="13" customFormat="1">
      <c r="A113" s="13"/>
      <c r="B113" s="187"/>
      <c r="C113" s="13"/>
      <c r="D113" s="188" t="s">
        <v>162</v>
      </c>
      <c r="E113" s="189" t="s">
        <v>3</v>
      </c>
      <c r="F113" s="190" t="s">
        <v>202</v>
      </c>
      <c r="G113" s="13"/>
      <c r="H113" s="191">
        <v>11.01</v>
      </c>
      <c r="I113" s="192"/>
      <c r="J113" s="13"/>
      <c r="K113" s="13"/>
      <c r="L113" s="187"/>
      <c r="M113" s="193"/>
      <c r="N113" s="194"/>
      <c r="O113" s="194"/>
      <c r="P113" s="194"/>
      <c r="Q113" s="194"/>
      <c r="R113" s="194"/>
      <c r="S113" s="194"/>
      <c r="T113" s="19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89" t="s">
        <v>162</v>
      </c>
      <c r="AU113" s="189" t="s">
        <v>158</v>
      </c>
      <c r="AV113" s="13" t="s">
        <v>158</v>
      </c>
      <c r="AW113" s="13" t="s">
        <v>31</v>
      </c>
      <c r="AX113" s="13" t="s">
        <v>69</v>
      </c>
      <c r="AY113" s="189" t="s">
        <v>149</v>
      </c>
    </row>
    <row r="114" s="13" customFormat="1">
      <c r="A114" s="13"/>
      <c r="B114" s="187"/>
      <c r="C114" s="13"/>
      <c r="D114" s="188" t="s">
        <v>162</v>
      </c>
      <c r="E114" s="189" t="s">
        <v>3</v>
      </c>
      <c r="F114" s="190" t="s">
        <v>203</v>
      </c>
      <c r="G114" s="13"/>
      <c r="H114" s="191">
        <v>22.309999999999999</v>
      </c>
      <c r="I114" s="192"/>
      <c r="J114" s="13"/>
      <c r="K114" s="13"/>
      <c r="L114" s="187"/>
      <c r="M114" s="193"/>
      <c r="N114" s="194"/>
      <c r="O114" s="194"/>
      <c r="P114" s="194"/>
      <c r="Q114" s="194"/>
      <c r="R114" s="194"/>
      <c r="S114" s="194"/>
      <c r="T114" s="19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89" t="s">
        <v>162</v>
      </c>
      <c r="AU114" s="189" t="s">
        <v>158</v>
      </c>
      <c r="AV114" s="13" t="s">
        <v>158</v>
      </c>
      <c r="AW114" s="13" t="s">
        <v>31</v>
      </c>
      <c r="AX114" s="13" t="s">
        <v>69</v>
      </c>
      <c r="AY114" s="189" t="s">
        <v>149</v>
      </c>
    </row>
    <row r="115" s="13" customFormat="1">
      <c r="A115" s="13"/>
      <c r="B115" s="187"/>
      <c r="C115" s="13"/>
      <c r="D115" s="188" t="s">
        <v>162</v>
      </c>
      <c r="E115" s="189" t="s">
        <v>3</v>
      </c>
      <c r="F115" s="190" t="s">
        <v>204</v>
      </c>
      <c r="G115" s="13"/>
      <c r="H115" s="191">
        <v>10.359999999999999</v>
      </c>
      <c r="I115" s="192"/>
      <c r="J115" s="13"/>
      <c r="K115" s="13"/>
      <c r="L115" s="187"/>
      <c r="M115" s="193"/>
      <c r="N115" s="194"/>
      <c r="O115" s="194"/>
      <c r="P115" s="194"/>
      <c r="Q115" s="194"/>
      <c r="R115" s="194"/>
      <c r="S115" s="194"/>
      <c r="T115" s="19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89" t="s">
        <v>162</v>
      </c>
      <c r="AU115" s="189" t="s">
        <v>158</v>
      </c>
      <c r="AV115" s="13" t="s">
        <v>158</v>
      </c>
      <c r="AW115" s="13" t="s">
        <v>31</v>
      </c>
      <c r="AX115" s="13" t="s">
        <v>69</v>
      </c>
      <c r="AY115" s="189" t="s">
        <v>149</v>
      </c>
    </row>
    <row r="116" s="13" customFormat="1">
      <c r="A116" s="13"/>
      <c r="B116" s="187"/>
      <c r="C116" s="13"/>
      <c r="D116" s="188" t="s">
        <v>162</v>
      </c>
      <c r="E116" s="189" t="s">
        <v>3</v>
      </c>
      <c r="F116" s="190" t="s">
        <v>205</v>
      </c>
      <c r="G116" s="13"/>
      <c r="H116" s="191">
        <v>18.489999999999998</v>
      </c>
      <c r="I116" s="192"/>
      <c r="J116" s="13"/>
      <c r="K116" s="13"/>
      <c r="L116" s="187"/>
      <c r="M116" s="193"/>
      <c r="N116" s="194"/>
      <c r="O116" s="194"/>
      <c r="P116" s="194"/>
      <c r="Q116" s="194"/>
      <c r="R116" s="194"/>
      <c r="S116" s="194"/>
      <c r="T116" s="19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89" t="s">
        <v>162</v>
      </c>
      <c r="AU116" s="189" t="s">
        <v>158</v>
      </c>
      <c r="AV116" s="13" t="s">
        <v>158</v>
      </c>
      <c r="AW116" s="13" t="s">
        <v>31</v>
      </c>
      <c r="AX116" s="13" t="s">
        <v>69</v>
      </c>
      <c r="AY116" s="189" t="s">
        <v>149</v>
      </c>
    </row>
    <row r="117" s="14" customFormat="1">
      <c r="A117" s="14"/>
      <c r="B117" s="196"/>
      <c r="C117" s="14"/>
      <c r="D117" s="188" t="s">
        <v>162</v>
      </c>
      <c r="E117" s="197" t="s">
        <v>3</v>
      </c>
      <c r="F117" s="198" t="s">
        <v>196</v>
      </c>
      <c r="G117" s="14"/>
      <c r="H117" s="199">
        <v>62.170000000000002</v>
      </c>
      <c r="I117" s="200"/>
      <c r="J117" s="14"/>
      <c r="K117" s="14"/>
      <c r="L117" s="196"/>
      <c r="M117" s="201"/>
      <c r="N117" s="202"/>
      <c r="O117" s="202"/>
      <c r="P117" s="202"/>
      <c r="Q117" s="202"/>
      <c r="R117" s="202"/>
      <c r="S117" s="202"/>
      <c r="T117" s="20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197" t="s">
        <v>162</v>
      </c>
      <c r="AU117" s="197" t="s">
        <v>158</v>
      </c>
      <c r="AV117" s="14" t="s">
        <v>163</v>
      </c>
      <c r="AW117" s="14" t="s">
        <v>31</v>
      </c>
      <c r="AX117" s="14" t="s">
        <v>77</v>
      </c>
      <c r="AY117" s="197" t="s">
        <v>149</v>
      </c>
    </row>
    <row r="118" s="2" customFormat="1" ht="44.25" customHeight="1">
      <c r="A118" s="41"/>
      <c r="B118" s="168"/>
      <c r="C118" s="169" t="s">
        <v>206</v>
      </c>
      <c r="D118" s="169" t="s">
        <v>152</v>
      </c>
      <c r="E118" s="170" t="s">
        <v>207</v>
      </c>
      <c r="F118" s="171" t="s">
        <v>208</v>
      </c>
      <c r="G118" s="172" t="s">
        <v>166</v>
      </c>
      <c r="H118" s="173">
        <v>33.25</v>
      </c>
      <c r="I118" s="174"/>
      <c r="J118" s="175">
        <f>ROUND(I118*H118,2)</f>
        <v>0</v>
      </c>
      <c r="K118" s="171" t="s">
        <v>156</v>
      </c>
      <c r="L118" s="42"/>
      <c r="M118" s="176" t="s">
        <v>3</v>
      </c>
      <c r="N118" s="177" t="s">
        <v>41</v>
      </c>
      <c r="O118" s="75"/>
      <c r="P118" s="178">
        <f>O118*H118</f>
        <v>0</v>
      </c>
      <c r="Q118" s="178">
        <v>0</v>
      </c>
      <c r="R118" s="178">
        <f>Q118*H118</f>
        <v>0</v>
      </c>
      <c r="S118" s="178">
        <v>0.035000000000000003</v>
      </c>
      <c r="T118" s="179">
        <f>S118*H118</f>
        <v>1.1637500000000001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180" t="s">
        <v>163</v>
      </c>
      <c r="AT118" s="180" t="s">
        <v>152</v>
      </c>
      <c r="AU118" s="180" t="s">
        <v>158</v>
      </c>
      <c r="AY118" s="22" t="s">
        <v>149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22" t="s">
        <v>158</v>
      </c>
      <c r="BK118" s="181">
        <f>ROUND(I118*H118,2)</f>
        <v>0</v>
      </c>
      <c r="BL118" s="22" t="s">
        <v>163</v>
      </c>
      <c r="BM118" s="180" t="s">
        <v>209</v>
      </c>
    </row>
    <row r="119" s="2" customFormat="1">
      <c r="A119" s="41"/>
      <c r="B119" s="42"/>
      <c r="C119" s="41"/>
      <c r="D119" s="182" t="s">
        <v>160</v>
      </c>
      <c r="E119" s="41"/>
      <c r="F119" s="183" t="s">
        <v>210</v>
      </c>
      <c r="G119" s="41"/>
      <c r="H119" s="41"/>
      <c r="I119" s="184"/>
      <c r="J119" s="41"/>
      <c r="K119" s="41"/>
      <c r="L119" s="42"/>
      <c r="M119" s="185"/>
      <c r="N119" s="186"/>
      <c r="O119" s="75"/>
      <c r="P119" s="75"/>
      <c r="Q119" s="75"/>
      <c r="R119" s="75"/>
      <c r="S119" s="75"/>
      <c r="T119" s="76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2" t="s">
        <v>160</v>
      </c>
      <c r="AU119" s="22" t="s">
        <v>158</v>
      </c>
    </row>
    <row r="120" s="13" customFormat="1">
      <c r="A120" s="13"/>
      <c r="B120" s="187"/>
      <c r="C120" s="13"/>
      <c r="D120" s="188" t="s">
        <v>162</v>
      </c>
      <c r="E120" s="189" t="s">
        <v>3</v>
      </c>
      <c r="F120" s="190" t="s">
        <v>211</v>
      </c>
      <c r="G120" s="13"/>
      <c r="H120" s="191">
        <v>2.02</v>
      </c>
      <c r="I120" s="192"/>
      <c r="J120" s="13"/>
      <c r="K120" s="13"/>
      <c r="L120" s="187"/>
      <c r="M120" s="193"/>
      <c r="N120" s="194"/>
      <c r="O120" s="194"/>
      <c r="P120" s="194"/>
      <c r="Q120" s="194"/>
      <c r="R120" s="194"/>
      <c r="S120" s="194"/>
      <c r="T120" s="19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89" t="s">
        <v>162</v>
      </c>
      <c r="AU120" s="189" t="s">
        <v>158</v>
      </c>
      <c r="AV120" s="13" t="s">
        <v>158</v>
      </c>
      <c r="AW120" s="13" t="s">
        <v>31</v>
      </c>
      <c r="AX120" s="13" t="s">
        <v>69</v>
      </c>
      <c r="AY120" s="189" t="s">
        <v>149</v>
      </c>
    </row>
    <row r="121" s="13" customFormat="1">
      <c r="A121" s="13"/>
      <c r="B121" s="187"/>
      <c r="C121" s="13"/>
      <c r="D121" s="188" t="s">
        <v>162</v>
      </c>
      <c r="E121" s="189" t="s">
        <v>3</v>
      </c>
      <c r="F121" s="190" t="s">
        <v>212</v>
      </c>
      <c r="G121" s="13"/>
      <c r="H121" s="191">
        <v>8.75</v>
      </c>
      <c r="I121" s="192"/>
      <c r="J121" s="13"/>
      <c r="K121" s="13"/>
      <c r="L121" s="187"/>
      <c r="M121" s="193"/>
      <c r="N121" s="194"/>
      <c r="O121" s="194"/>
      <c r="P121" s="194"/>
      <c r="Q121" s="194"/>
      <c r="R121" s="194"/>
      <c r="S121" s="194"/>
      <c r="T121" s="19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89" t="s">
        <v>162</v>
      </c>
      <c r="AU121" s="189" t="s">
        <v>158</v>
      </c>
      <c r="AV121" s="13" t="s">
        <v>158</v>
      </c>
      <c r="AW121" s="13" t="s">
        <v>31</v>
      </c>
      <c r="AX121" s="13" t="s">
        <v>69</v>
      </c>
      <c r="AY121" s="189" t="s">
        <v>149</v>
      </c>
    </row>
    <row r="122" s="13" customFormat="1">
      <c r="A122" s="13"/>
      <c r="B122" s="187"/>
      <c r="C122" s="13"/>
      <c r="D122" s="188" t="s">
        <v>162</v>
      </c>
      <c r="E122" s="189" t="s">
        <v>3</v>
      </c>
      <c r="F122" s="190" t="s">
        <v>213</v>
      </c>
      <c r="G122" s="13"/>
      <c r="H122" s="191">
        <v>5.9100000000000001</v>
      </c>
      <c r="I122" s="192"/>
      <c r="J122" s="13"/>
      <c r="K122" s="13"/>
      <c r="L122" s="187"/>
      <c r="M122" s="193"/>
      <c r="N122" s="194"/>
      <c r="O122" s="194"/>
      <c r="P122" s="194"/>
      <c r="Q122" s="194"/>
      <c r="R122" s="194"/>
      <c r="S122" s="194"/>
      <c r="T122" s="19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89" t="s">
        <v>162</v>
      </c>
      <c r="AU122" s="189" t="s">
        <v>158</v>
      </c>
      <c r="AV122" s="13" t="s">
        <v>158</v>
      </c>
      <c r="AW122" s="13" t="s">
        <v>31</v>
      </c>
      <c r="AX122" s="13" t="s">
        <v>69</v>
      </c>
      <c r="AY122" s="189" t="s">
        <v>149</v>
      </c>
    </row>
    <row r="123" s="13" customFormat="1">
      <c r="A123" s="13"/>
      <c r="B123" s="187"/>
      <c r="C123" s="13"/>
      <c r="D123" s="188" t="s">
        <v>162</v>
      </c>
      <c r="E123" s="189" t="s">
        <v>3</v>
      </c>
      <c r="F123" s="190" t="s">
        <v>214</v>
      </c>
      <c r="G123" s="13"/>
      <c r="H123" s="191">
        <v>1.1399999999999999</v>
      </c>
      <c r="I123" s="192"/>
      <c r="J123" s="13"/>
      <c r="K123" s="13"/>
      <c r="L123" s="187"/>
      <c r="M123" s="193"/>
      <c r="N123" s="194"/>
      <c r="O123" s="194"/>
      <c r="P123" s="194"/>
      <c r="Q123" s="194"/>
      <c r="R123" s="194"/>
      <c r="S123" s="194"/>
      <c r="T123" s="19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89" t="s">
        <v>162</v>
      </c>
      <c r="AU123" s="189" t="s">
        <v>158</v>
      </c>
      <c r="AV123" s="13" t="s">
        <v>158</v>
      </c>
      <c r="AW123" s="13" t="s">
        <v>31</v>
      </c>
      <c r="AX123" s="13" t="s">
        <v>69</v>
      </c>
      <c r="AY123" s="189" t="s">
        <v>149</v>
      </c>
    </row>
    <row r="124" s="13" customFormat="1">
      <c r="A124" s="13"/>
      <c r="B124" s="187"/>
      <c r="C124" s="13"/>
      <c r="D124" s="188" t="s">
        <v>162</v>
      </c>
      <c r="E124" s="189" t="s">
        <v>3</v>
      </c>
      <c r="F124" s="190" t="s">
        <v>215</v>
      </c>
      <c r="G124" s="13"/>
      <c r="H124" s="191">
        <v>2.2200000000000002</v>
      </c>
      <c r="I124" s="192"/>
      <c r="J124" s="13"/>
      <c r="K124" s="13"/>
      <c r="L124" s="187"/>
      <c r="M124" s="193"/>
      <c r="N124" s="194"/>
      <c r="O124" s="194"/>
      <c r="P124" s="194"/>
      <c r="Q124" s="194"/>
      <c r="R124" s="194"/>
      <c r="S124" s="194"/>
      <c r="T124" s="19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89" t="s">
        <v>162</v>
      </c>
      <c r="AU124" s="189" t="s">
        <v>158</v>
      </c>
      <c r="AV124" s="13" t="s">
        <v>158</v>
      </c>
      <c r="AW124" s="13" t="s">
        <v>31</v>
      </c>
      <c r="AX124" s="13" t="s">
        <v>69</v>
      </c>
      <c r="AY124" s="189" t="s">
        <v>149</v>
      </c>
    </row>
    <row r="125" s="13" customFormat="1">
      <c r="A125" s="13"/>
      <c r="B125" s="187"/>
      <c r="C125" s="13"/>
      <c r="D125" s="188" t="s">
        <v>162</v>
      </c>
      <c r="E125" s="189" t="s">
        <v>3</v>
      </c>
      <c r="F125" s="190" t="s">
        <v>216</v>
      </c>
      <c r="G125" s="13"/>
      <c r="H125" s="191">
        <v>7.6100000000000003</v>
      </c>
      <c r="I125" s="192"/>
      <c r="J125" s="13"/>
      <c r="K125" s="13"/>
      <c r="L125" s="187"/>
      <c r="M125" s="193"/>
      <c r="N125" s="194"/>
      <c r="O125" s="194"/>
      <c r="P125" s="194"/>
      <c r="Q125" s="194"/>
      <c r="R125" s="194"/>
      <c r="S125" s="194"/>
      <c r="T125" s="19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89" t="s">
        <v>162</v>
      </c>
      <c r="AU125" s="189" t="s">
        <v>158</v>
      </c>
      <c r="AV125" s="13" t="s">
        <v>158</v>
      </c>
      <c r="AW125" s="13" t="s">
        <v>31</v>
      </c>
      <c r="AX125" s="13" t="s">
        <v>69</v>
      </c>
      <c r="AY125" s="189" t="s">
        <v>149</v>
      </c>
    </row>
    <row r="126" s="13" customFormat="1">
      <c r="A126" s="13"/>
      <c r="B126" s="187"/>
      <c r="C126" s="13"/>
      <c r="D126" s="188" t="s">
        <v>162</v>
      </c>
      <c r="E126" s="189" t="s">
        <v>3</v>
      </c>
      <c r="F126" s="190" t="s">
        <v>217</v>
      </c>
      <c r="G126" s="13"/>
      <c r="H126" s="191">
        <v>5.5999999999999996</v>
      </c>
      <c r="I126" s="192"/>
      <c r="J126" s="13"/>
      <c r="K126" s="13"/>
      <c r="L126" s="187"/>
      <c r="M126" s="193"/>
      <c r="N126" s="194"/>
      <c r="O126" s="194"/>
      <c r="P126" s="194"/>
      <c r="Q126" s="194"/>
      <c r="R126" s="194"/>
      <c r="S126" s="194"/>
      <c r="T126" s="19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9" t="s">
        <v>162</v>
      </c>
      <c r="AU126" s="189" t="s">
        <v>158</v>
      </c>
      <c r="AV126" s="13" t="s">
        <v>158</v>
      </c>
      <c r="AW126" s="13" t="s">
        <v>31</v>
      </c>
      <c r="AX126" s="13" t="s">
        <v>69</v>
      </c>
      <c r="AY126" s="189" t="s">
        <v>149</v>
      </c>
    </row>
    <row r="127" s="14" customFormat="1">
      <c r="A127" s="14"/>
      <c r="B127" s="196"/>
      <c r="C127" s="14"/>
      <c r="D127" s="188" t="s">
        <v>162</v>
      </c>
      <c r="E127" s="197" t="s">
        <v>3</v>
      </c>
      <c r="F127" s="198" t="s">
        <v>196</v>
      </c>
      <c r="G127" s="14"/>
      <c r="H127" s="199">
        <v>33.25</v>
      </c>
      <c r="I127" s="200"/>
      <c r="J127" s="14"/>
      <c r="K127" s="14"/>
      <c r="L127" s="196"/>
      <c r="M127" s="201"/>
      <c r="N127" s="202"/>
      <c r="O127" s="202"/>
      <c r="P127" s="202"/>
      <c r="Q127" s="202"/>
      <c r="R127" s="202"/>
      <c r="S127" s="202"/>
      <c r="T127" s="20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97" t="s">
        <v>162</v>
      </c>
      <c r="AU127" s="197" t="s">
        <v>158</v>
      </c>
      <c r="AV127" s="14" t="s">
        <v>163</v>
      </c>
      <c r="AW127" s="14" t="s">
        <v>31</v>
      </c>
      <c r="AX127" s="14" t="s">
        <v>77</v>
      </c>
      <c r="AY127" s="197" t="s">
        <v>149</v>
      </c>
    </row>
    <row r="128" s="2" customFormat="1" ht="24.15" customHeight="1">
      <c r="A128" s="41"/>
      <c r="B128" s="168"/>
      <c r="C128" s="169" t="s">
        <v>218</v>
      </c>
      <c r="D128" s="169" t="s">
        <v>152</v>
      </c>
      <c r="E128" s="170" t="s">
        <v>219</v>
      </c>
      <c r="F128" s="171" t="s">
        <v>220</v>
      </c>
      <c r="G128" s="172" t="s">
        <v>182</v>
      </c>
      <c r="H128" s="173">
        <v>13.44</v>
      </c>
      <c r="I128" s="174"/>
      <c r="J128" s="175">
        <f>ROUND(I128*H128,2)</f>
        <v>0</v>
      </c>
      <c r="K128" s="171" t="s">
        <v>156</v>
      </c>
      <c r="L128" s="42"/>
      <c r="M128" s="176" t="s">
        <v>3</v>
      </c>
      <c r="N128" s="177" t="s">
        <v>41</v>
      </c>
      <c r="O128" s="75"/>
      <c r="P128" s="178">
        <f>O128*H128</f>
        <v>0</v>
      </c>
      <c r="Q128" s="178">
        <v>0</v>
      </c>
      <c r="R128" s="178">
        <f>Q128*H128</f>
        <v>0</v>
      </c>
      <c r="S128" s="178">
        <v>0.0023</v>
      </c>
      <c r="T128" s="179">
        <f>S128*H128</f>
        <v>0.030911999999999999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180" t="s">
        <v>163</v>
      </c>
      <c r="AT128" s="180" t="s">
        <v>152</v>
      </c>
      <c r="AU128" s="180" t="s">
        <v>158</v>
      </c>
      <c r="AY128" s="22" t="s">
        <v>149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2" t="s">
        <v>158</v>
      </c>
      <c r="BK128" s="181">
        <f>ROUND(I128*H128,2)</f>
        <v>0</v>
      </c>
      <c r="BL128" s="22" t="s">
        <v>163</v>
      </c>
      <c r="BM128" s="180" t="s">
        <v>221</v>
      </c>
    </row>
    <row r="129" s="2" customFormat="1">
      <c r="A129" s="41"/>
      <c r="B129" s="42"/>
      <c r="C129" s="41"/>
      <c r="D129" s="182" t="s">
        <v>160</v>
      </c>
      <c r="E129" s="41"/>
      <c r="F129" s="183" t="s">
        <v>222</v>
      </c>
      <c r="G129" s="41"/>
      <c r="H129" s="41"/>
      <c r="I129" s="184"/>
      <c r="J129" s="41"/>
      <c r="K129" s="41"/>
      <c r="L129" s="42"/>
      <c r="M129" s="185"/>
      <c r="N129" s="186"/>
      <c r="O129" s="75"/>
      <c r="P129" s="75"/>
      <c r="Q129" s="75"/>
      <c r="R129" s="75"/>
      <c r="S129" s="75"/>
      <c r="T129" s="76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2" t="s">
        <v>160</v>
      </c>
      <c r="AU129" s="22" t="s">
        <v>158</v>
      </c>
    </row>
    <row r="130" s="13" customFormat="1">
      <c r="A130" s="13"/>
      <c r="B130" s="187"/>
      <c r="C130" s="13"/>
      <c r="D130" s="188" t="s">
        <v>162</v>
      </c>
      <c r="E130" s="189" t="s">
        <v>3</v>
      </c>
      <c r="F130" s="190" t="s">
        <v>223</v>
      </c>
      <c r="G130" s="13"/>
      <c r="H130" s="191">
        <v>13.44</v>
      </c>
      <c r="I130" s="192"/>
      <c r="J130" s="13"/>
      <c r="K130" s="13"/>
      <c r="L130" s="187"/>
      <c r="M130" s="193"/>
      <c r="N130" s="194"/>
      <c r="O130" s="194"/>
      <c r="P130" s="194"/>
      <c r="Q130" s="194"/>
      <c r="R130" s="194"/>
      <c r="S130" s="194"/>
      <c r="T130" s="19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9" t="s">
        <v>162</v>
      </c>
      <c r="AU130" s="189" t="s">
        <v>158</v>
      </c>
      <c r="AV130" s="13" t="s">
        <v>158</v>
      </c>
      <c r="AW130" s="13" t="s">
        <v>31</v>
      </c>
      <c r="AX130" s="13" t="s">
        <v>77</v>
      </c>
      <c r="AY130" s="189" t="s">
        <v>149</v>
      </c>
    </row>
    <row r="131" s="2" customFormat="1" ht="21.75" customHeight="1">
      <c r="A131" s="41"/>
      <c r="B131" s="168"/>
      <c r="C131" s="169" t="s">
        <v>224</v>
      </c>
      <c r="D131" s="169" t="s">
        <v>152</v>
      </c>
      <c r="E131" s="170" t="s">
        <v>225</v>
      </c>
      <c r="F131" s="171" t="s">
        <v>226</v>
      </c>
      <c r="G131" s="172" t="s">
        <v>182</v>
      </c>
      <c r="H131" s="173">
        <v>12.012000000000001</v>
      </c>
      <c r="I131" s="174"/>
      <c r="J131" s="175">
        <f>ROUND(I131*H131,2)</f>
        <v>0</v>
      </c>
      <c r="K131" s="171" t="s">
        <v>156</v>
      </c>
      <c r="L131" s="42"/>
      <c r="M131" s="176" t="s">
        <v>3</v>
      </c>
      <c r="N131" s="177" t="s">
        <v>41</v>
      </c>
      <c r="O131" s="75"/>
      <c r="P131" s="178">
        <f>O131*H131</f>
        <v>0</v>
      </c>
      <c r="Q131" s="178">
        <v>0</v>
      </c>
      <c r="R131" s="178">
        <f>Q131*H131</f>
        <v>0</v>
      </c>
      <c r="S131" s="178">
        <v>0.00029999999999999997</v>
      </c>
      <c r="T131" s="179">
        <f>S131*H131</f>
        <v>0.0036035999999999998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180" t="s">
        <v>163</v>
      </c>
      <c r="AT131" s="180" t="s">
        <v>152</v>
      </c>
      <c r="AU131" s="180" t="s">
        <v>158</v>
      </c>
      <c r="AY131" s="22" t="s">
        <v>149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22" t="s">
        <v>158</v>
      </c>
      <c r="BK131" s="181">
        <f>ROUND(I131*H131,2)</f>
        <v>0</v>
      </c>
      <c r="BL131" s="22" t="s">
        <v>163</v>
      </c>
      <c r="BM131" s="180" t="s">
        <v>227</v>
      </c>
    </row>
    <row r="132" s="2" customFormat="1">
      <c r="A132" s="41"/>
      <c r="B132" s="42"/>
      <c r="C132" s="41"/>
      <c r="D132" s="182" t="s">
        <v>160</v>
      </c>
      <c r="E132" s="41"/>
      <c r="F132" s="183" t="s">
        <v>228</v>
      </c>
      <c r="G132" s="41"/>
      <c r="H132" s="41"/>
      <c r="I132" s="184"/>
      <c r="J132" s="41"/>
      <c r="K132" s="41"/>
      <c r="L132" s="42"/>
      <c r="M132" s="185"/>
      <c r="N132" s="186"/>
      <c r="O132" s="75"/>
      <c r="P132" s="75"/>
      <c r="Q132" s="75"/>
      <c r="R132" s="75"/>
      <c r="S132" s="75"/>
      <c r="T132" s="76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2" t="s">
        <v>160</v>
      </c>
      <c r="AU132" s="22" t="s">
        <v>158</v>
      </c>
    </row>
    <row r="133" s="13" customFormat="1">
      <c r="A133" s="13"/>
      <c r="B133" s="187"/>
      <c r="C133" s="13"/>
      <c r="D133" s="188" t="s">
        <v>162</v>
      </c>
      <c r="E133" s="189" t="s">
        <v>3</v>
      </c>
      <c r="F133" s="190" t="s">
        <v>229</v>
      </c>
      <c r="G133" s="13"/>
      <c r="H133" s="191">
        <v>12.012000000000001</v>
      </c>
      <c r="I133" s="192"/>
      <c r="J133" s="13"/>
      <c r="K133" s="13"/>
      <c r="L133" s="187"/>
      <c r="M133" s="193"/>
      <c r="N133" s="194"/>
      <c r="O133" s="194"/>
      <c r="P133" s="194"/>
      <c r="Q133" s="194"/>
      <c r="R133" s="194"/>
      <c r="S133" s="194"/>
      <c r="T133" s="19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9" t="s">
        <v>162</v>
      </c>
      <c r="AU133" s="189" t="s">
        <v>158</v>
      </c>
      <c r="AV133" s="13" t="s">
        <v>158</v>
      </c>
      <c r="AW133" s="13" t="s">
        <v>31</v>
      </c>
      <c r="AX133" s="13" t="s">
        <v>77</v>
      </c>
      <c r="AY133" s="189" t="s">
        <v>149</v>
      </c>
    </row>
    <row r="134" s="2" customFormat="1" ht="21.75" customHeight="1">
      <c r="A134" s="41"/>
      <c r="B134" s="168"/>
      <c r="C134" s="169" t="s">
        <v>230</v>
      </c>
      <c r="D134" s="169" t="s">
        <v>152</v>
      </c>
      <c r="E134" s="170" t="s">
        <v>231</v>
      </c>
      <c r="F134" s="171" t="s">
        <v>232</v>
      </c>
      <c r="G134" s="172" t="s">
        <v>166</v>
      </c>
      <c r="H134" s="173">
        <v>144.44999999999999</v>
      </c>
      <c r="I134" s="174"/>
      <c r="J134" s="175">
        <f>ROUND(I134*H134,2)</f>
        <v>0</v>
      </c>
      <c r="K134" s="171" t="s">
        <v>156</v>
      </c>
      <c r="L134" s="42"/>
      <c r="M134" s="176" t="s">
        <v>3</v>
      </c>
      <c r="N134" s="177" t="s">
        <v>41</v>
      </c>
      <c r="O134" s="75"/>
      <c r="P134" s="178">
        <f>O134*H134</f>
        <v>0</v>
      </c>
      <c r="Q134" s="178">
        <v>0</v>
      </c>
      <c r="R134" s="178">
        <f>Q134*H134</f>
        <v>0</v>
      </c>
      <c r="S134" s="178">
        <v>0</v>
      </c>
      <c r="T134" s="179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180" t="s">
        <v>163</v>
      </c>
      <c r="AT134" s="180" t="s">
        <v>152</v>
      </c>
      <c r="AU134" s="180" t="s">
        <v>158</v>
      </c>
      <c r="AY134" s="22" t="s">
        <v>149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22" t="s">
        <v>158</v>
      </c>
      <c r="BK134" s="181">
        <f>ROUND(I134*H134,2)</f>
        <v>0</v>
      </c>
      <c r="BL134" s="22" t="s">
        <v>163</v>
      </c>
      <c r="BM134" s="180" t="s">
        <v>233</v>
      </c>
    </row>
    <row r="135" s="2" customFormat="1">
      <c r="A135" s="41"/>
      <c r="B135" s="42"/>
      <c r="C135" s="41"/>
      <c r="D135" s="182" t="s">
        <v>160</v>
      </c>
      <c r="E135" s="41"/>
      <c r="F135" s="183" t="s">
        <v>234</v>
      </c>
      <c r="G135" s="41"/>
      <c r="H135" s="41"/>
      <c r="I135" s="184"/>
      <c r="J135" s="41"/>
      <c r="K135" s="41"/>
      <c r="L135" s="42"/>
      <c r="M135" s="185"/>
      <c r="N135" s="186"/>
      <c r="O135" s="75"/>
      <c r="P135" s="75"/>
      <c r="Q135" s="75"/>
      <c r="R135" s="75"/>
      <c r="S135" s="75"/>
      <c r="T135" s="76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2" t="s">
        <v>160</v>
      </c>
      <c r="AU135" s="22" t="s">
        <v>158</v>
      </c>
    </row>
    <row r="136" s="13" customFormat="1">
      <c r="A136" s="13"/>
      <c r="B136" s="187"/>
      <c r="C136" s="13"/>
      <c r="D136" s="188" t="s">
        <v>162</v>
      </c>
      <c r="E136" s="189" t="s">
        <v>3</v>
      </c>
      <c r="F136" s="190" t="s">
        <v>235</v>
      </c>
      <c r="G136" s="13"/>
      <c r="H136" s="191">
        <v>144.44999999999999</v>
      </c>
      <c r="I136" s="192"/>
      <c r="J136" s="13"/>
      <c r="K136" s="13"/>
      <c r="L136" s="187"/>
      <c r="M136" s="193"/>
      <c r="N136" s="194"/>
      <c r="O136" s="194"/>
      <c r="P136" s="194"/>
      <c r="Q136" s="194"/>
      <c r="R136" s="194"/>
      <c r="S136" s="194"/>
      <c r="T136" s="19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9" t="s">
        <v>162</v>
      </c>
      <c r="AU136" s="189" t="s">
        <v>158</v>
      </c>
      <c r="AV136" s="13" t="s">
        <v>158</v>
      </c>
      <c r="AW136" s="13" t="s">
        <v>31</v>
      </c>
      <c r="AX136" s="13" t="s">
        <v>77</v>
      </c>
      <c r="AY136" s="189" t="s">
        <v>149</v>
      </c>
    </row>
    <row r="137" s="2" customFormat="1" ht="24.15" customHeight="1">
      <c r="A137" s="41"/>
      <c r="B137" s="168"/>
      <c r="C137" s="169" t="s">
        <v>9</v>
      </c>
      <c r="D137" s="169" t="s">
        <v>152</v>
      </c>
      <c r="E137" s="170" t="s">
        <v>236</v>
      </c>
      <c r="F137" s="171" t="s">
        <v>237</v>
      </c>
      <c r="G137" s="172" t="s">
        <v>166</v>
      </c>
      <c r="H137" s="173">
        <v>144.44999999999999</v>
      </c>
      <c r="I137" s="174"/>
      <c r="J137" s="175">
        <f>ROUND(I137*H137,2)</f>
        <v>0</v>
      </c>
      <c r="K137" s="171" t="s">
        <v>156</v>
      </c>
      <c r="L137" s="42"/>
      <c r="M137" s="176" t="s">
        <v>3</v>
      </c>
      <c r="N137" s="177" t="s">
        <v>41</v>
      </c>
      <c r="O137" s="75"/>
      <c r="P137" s="178">
        <f>O137*H137</f>
        <v>0</v>
      </c>
      <c r="Q137" s="178">
        <v>0</v>
      </c>
      <c r="R137" s="178">
        <f>Q137*H137</f>
        <v>0</v>
      </c>
      <c r="S137" s="178">
        <v>0</v>
      </c>
      <c r="T137" s="179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180" t="s">
        <v>163</v>
      </c>
      <c r="AT137" s="180" t="s">
        <v>152</v>
      </c>
      <c r="AU137" s="180" t="s">
        <v>158</v>
      </c>
      <c r="AY137" s="22" t="s">
        <v>149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22" t="s">
        <v>158</v>
      </c>
      <c r="BK137" s="181">
        <f>ROUND(I137*H137,2)</f>
        <v>0</v>
      </c>
      <c r="BL137" s="22" t="s">
        <v>163</v>
      </c>
      <c r="BM137" s="180" t="s">
        <v>238</v>
      </c>
    </row>
    <row r="138" s="2" customFormat="1">
      <c r="A138" s="41"/>
      <c r="B138" s="42"/>
      <c r="C138" s="41"/>
      <c r="D138" s="182" t="s">
        <v>160</v>
      </c>
      <c r="E138" s="41"/>
      <c r="F138" s="183" t="s">
        <v>239</v>
      </c>
      <c r="G138" s="41"/>
      <c r="H138" s="41"/>
      <c r="I138" s="184"/>
      <c r="J138" s="41"/>
      <c r="K138" s="41"/>
      <c r="L138" s="42"/>
      <c r="M138" s="185"/>
      <c r="N138" s="186"/>
      <c r="O138" s="75"/>
      <c r="P138" s="75"/>
      <c r="Q138" s="75"/>
      <c r="R138" s="75"/>
      <c r="S138" s="75"/>
      <c r="T138" s="76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2" t="s">
        <v>160</v>
      </c>
      <c r="AU138" s="22" t="s">
        <v>158</v>
      </c>
    </row>
    <row r="139" s="12" customFormat="1" ht="22.8" customHeight="1">
      <c r="A139" s="12"/>
      <c r="B139" s="155"/>
      <c r="C139" s="12"/>
      <c r="D139" s="156" t="s">
        <v>68</v>
      </c>
      <c r="E139" s="166" t="s">
        <v>240</v>
      </c>
      <c r="F139" s="166" t="s">
        <v>241</v>
      </c>
      <c r="G139" s="12"/>
      <c r="H139" s="12"/>
      <c r="I139" s="158"/>
      <c r="J139" s="167">
        <f>BK139</f>
        <v>0</v>
      </c>
      <c r="K139" s="12"/>
      <c r="L139" s="155"/>
      <c r="M139" s="160"/>
      <c r="N139" s="161"/>
      <c r="O139" s="161"/>
      <c r="P139" s="162">
        <f>SUM(P140:P157)</f>
        <v>0</v>
      </c>
      <c r="Q139" s="161"/>
      <c r="R139" s="162">
        <f>SUM(R140:R157)</f>
        <v>0</v>
      </c>
      <c r="S139" s="161"/>
      <c r="T139" s="163">
        <f>SUM(T140:T157)</f>
        <v>8.2070603799999997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6" t="s">
        <v>158</v>
      </c>
      <c r="AT139" s="164" t="s">
        <v>68</v>
      </c>
      <c r="AU139" s="164" t="s">
        <v>77</v>
      </c>
      <c r="AY139" s="156" t="s">
        <v>149</v>
      </c>
      <c r="BK139" s="165">
        <f>SUM(BK140:BK157)</f>
        <v>0</v>
      </c>
    </row>
    <row r="140" s="2" customFormat="1" ht="37.8" customHeight="1">
      <c r="A140" s="41"/>
      <c r="B140" s="168"/>
      <c r="C140" s="169" t="s">
        <v>242</v>
      </c>
      <c r="D140" s="169" t="s">
        <v>152</v>
      </c>
      <c r="E140" s="170" t="s">
        <v>243</v>
      </c>
      <c r="F140" s="171" t="s">
        <v>244</v>
      </c>
      <c r="G140" s="172" t="s">
        <v>166</v>
      </c>
      <c r="H140" s="173">
        <v>131.40600000000001</v>
      </c>
      <c r="I140" s="174"/>
      <c r="J140" s="175">
        <f>ROUND(I140*H140,2)</f>
        <v>0</v>
      </c>
      <c r="K140" s="171" t="s">
        <v>156</v>
      </c>
      <c r="L140" s="42"/>
      <c r="M140" s="176" t="s">
        <v>3</v>
      </c>
      <c r="N140" s="177" t="s">
        <v>41</v>
      </c>
      <c r="O140" s="75"/>
      <c r="P140" s="178">
        <f>O140*H140</f>
        <v>0</v>
      </c>
      <c r="Q140" s="178">
        <v>0</v>
      </c>
      <c r="R140" s="178">
        <f>Q140*H140</f>
        <v>0</v>
      </c>
      <c r="S140" s="178">
        <v>0.017229999999999999</v>
      </c>
      <c r="T140" s="179">
        <f>S140*H140</f>
        <v>2.2641253799999999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180" t="s">
        <v>157</v>
      </c>
      <c r="AT140" s="180" t="s">
        <v>152</v>
      </c>
      <c r="AU140" s="180" t="s">
        <v>158</v>
      </c>
      <c r="AY140" s="22" t="s">
        <v>149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22" t="s">
        <v>158</v>
      </c>
      <c r="BK140" s="181">
        <f>ROUND(I140*H140,2)</f>
        <v>0</v>
      </c>
      <c r="BL140" s="22" t="s">
        <v>157</v>
      </c>
      <c r="BM140" s="180" t="s">
        <v>245</v>
      </c>
    </row>
    <row r="141" s="2" customFormat="1">
      <c r="A141" s="41"/>
      <c r="B141" s="42"/>
      <c r="C141" s="41"/>
      <c r="D141" s="182" t="s">
        <v>160</v>
      </c>
      <c r="E141" s="41"/>
      <c r="F141" s="183" t="s">
        <v>246</v>
      </c>
      <c r="G141" s="41"/>
      <c r="H141" s="41"/>
      <c r="I141" s="184"/>
      <c r="J141" s="41"/>
      <c r="K141" s="41"/>
      <c r="L141" s="42"/>
      <c r="M141" s="185"/>
      <c r="N141" s="186"/>
      <c r="O141" s="75"/>
      <c r="P141" s="75"/>
      <c r="Q141" s="75"/>
      <c r="R141" s="75"/>
      <c r="S141" s="75"/>
      <c r="T141" s="76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2" t="s">
        <v>160</v>
      </c>
      <c r="AU141" s="22" t="s">
        <v>158</v>
      </c>
    </row>
    <row r="142" s="15" customFormat="1">
      <c r="A142" s="15"/>
      <c r="B142" s="204"/>
      <c r="C142" s="15"/>
      <c r="D142" s="188" t="s">
        <v>162</v>
      </c>
      <c r="E142" s="205" t="s">
        <v>3</v>
      </c>
      <c r="F142" s="206" t="s">
        <v>247</v>
      </c>
      <c r="G142" s="15"/>
      <c r="H142" s="205" t="s">
        <v>3</v>
      </c>
      <c r="I142" s="207"/>
      <c r="J142" s="15"/>
      <c r="K142" s="15"/>
      <c r="L142" s="204"/>
      <c r="M142" s="208"/>
      <c r="N142" s="209"/>
      <c r="O142" s="209"/>
      <c r="P142" s="209"/>
      <c r="Q142" s="209"/>
      <c r="R142" s="209"/>
      <c r="S142" s="209"/>
      <c r="T142" s="21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05" t="s">
        <v>162</v>
      </c>
      <c r="AU142" s="205" t="s">
        <v>158</v>
      </c>
      <c r="AV142" s="15" t="s">
        <v>77</v>
      </c>
      <c r="AW142" s="15" t="s">
        <v>31</v>
      </c>
      <c r="AX142" s="15" t="s">
        <v>69</v>
      </c>
      <c r="AY142" s="205" t="s">
        <v>149</v>
      </c>
    </row>
    <row r="143" s="13" customFormat="1">
      <c r="A143" s="13"/>
      <c r="B143" s="187"/>
      <c r="C143" s="13"/>
      <c r="D143" s="188" t="s">
        <v>162</v>
      </c>
      <c r="E143" s="189" t="s">
        <v>3</v>
      </c>
      <c r="F143" s="190" t="s">
        <v>248</v>
      </c>
      <c r="G143" s="13"/>
      <c r="H143" s="191">
        <v>22.780000000000001</v>
      </c>
      <c r="I143" s="192"/>
      <c r="J143" s="13"/>
      <c r="K143" s="13"/>
      <c r="L143" s="187"/>
      <c r="M143" s="193"/>
      <c r="N143" s="194"/>
      <c r="O143" s="194"/>
      <c r="P143" s="194"/>
      <c r="Q143" s="194"/>
      <c r="R143" s="194"/>
      <c r="S143" s="194"/>
      <c r="T143" s="19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9" t="s">
        <v>162</v>
      </c>
      <c r="AU143" s="189" t="s">
        <v>158</v>
      </c>
      <c r="AV143" s="13" t="s">
        <v>158</v>
      </c>
      <c r="AW143" s="13" t="s">
        <v>31</v>
      </c>
      <c r="AX143" s="13" t="s">
        <v>69</v>
      </c>
      <c r="AY143" s="189" t="s">
        <v>149</v>
      </c>
    </row>
    <row r="144" s="13" customFormat="1">
      <c r="A144" s="13"/>
      <c r="B144" s="187"/>
      <c r="C144" s="13"/>
      <c r="D144" s="188" t="s">
        <v>162</v>
      </c>
      <c r="E144" s="189" t="s">
        <v>3</v>
      </c>
      <c r="F144" s="190" t="s">
        <v>249</v>
      </c>
      <c r="G144" s="13"/>
      <c r="H144" s="191">
        <v>4.0499999999999998</v>
      </c>
      <c r="I144" s="192"/>
      <c r="J144" s="13"/>
      <c r="K144" s="13"/>
      <c r="L144" s="187"/>
      <c r="M144" s="193"/>
      <c r="N144" s="194"/>
      <c r="O144" s="194"/>
      <c r="P144" s="194"/>
      <c r="Q144" s="194"/>
      <c r="R144" s="194"/>
      <c r="S144" s="194"/>
      <c r="T144" s="19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9" t="s">
        <v>162</v>
      </c>
      <c r="AU144" s="189" t="s">
        <v>158</v>
      </c>
      <c r="AV144" s="13" t="s">
        <v>158</v>
      </c>
      <c r="AW144" s="13" t="s">
        <v>31</v>
      </c>
      <c r="AX144" s="13" t="s">
        <v>69</v>
      </c>
      <c r="AY144" s="189" t="s">
        <v>149</v>
      </c>
    </row>
    <row r="145" s="13" customFormat="1">
      <c r="A145" s="13"/>
      <c r="B145" s="187"/>
      <c r="C145" s="13"/>
      <c r="D145" s="188" t="s">
        <v>162</v>
      </c>
      <c r="E145" s="189" t="s">
        <v>3</v>
      </c>
      <c r="F145" s="190" t="s">
        <v>250</v>
      </c>
      <c r="G145" s="13"/>
      <c r="H145" s="191">
        <v>101.42</v>
      </c>
      <c r="I145" s="192"/>
      <c r="J145" s="13"/>
      <c r="K145" s="13"/>
      <c r="L145" s="187"/>
      <c r="M145" s="193"/>
      <c r="N145" s="194"/>
      <c r="O145" s="194"/>
      <c r="P145" s="194"/>
      <c r="Q145" s="194"/>
      <c r="R145" s="194"/>
      <c r="S145" s="194"/>
      <c r="T145" s="19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9" t="s">
        <v>162</v>
      </c>
      <c r="AU145" s="189" t="s">
        <v>158</v>
      </c>
      <c r="AV145" s="13" t="s">
        <v>158</v>
      </c>
      <c r="AW145" s="13" t="s">
        <v>31</v>
      </c>
      <c r="AX145" s="13" t="s">
        <v>69</v>
      </c>
      <c r="AY145" s="189" t="s">
        <v>149</v>
      </c>
    </row>
    <row r="146" s="13" customFormat="1">
      <c r="A146" s="13"/>
      <c r="B146" s="187"/>
      <c r="C146" s="13"/>
      <c r="D146" s="188" t="s">
        <v>162</v>
      </c>
      <c r="E146" s="189" t="s">
        <v>3</v>
      </c>
      <c r="F146" s="190" t="s">
        <v>251</v>
      </c>
      <c r="G146" s="13"/>
      <c r="H146" s="191">
        <v>3.1560000000000001</v>
      </c>
      <c r="I146" s="192"/>
      <c r="J146" s="13"/>
      <c r="K146" s="13"/>
      <c r="L146" s="187"/>
      <c r="M146" s="193"/>
      <c r="N146" s="194"/>
      <c r="O146" s="194"/>
      <c r="P146" s="194"/>
      <c r="Q146" s="194"/>
      <c r="R146" s="194"/>
      <c r="S146" s="194"/>
      <c r="T146" s="19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9" t="s">
        <v>162</v>
      </c>
      <c r="AU146" s="189" t="s">
        <v>158</v>
      </c>
      <c r="AV146" s="13" t="s">
        <v>158</v>
      </c>
      <c r="AW146" s="13" t="s">
        <v>31</v>
      </c>
      <c r="AX146" s="13" t="s">
        <v>69</v>
      </c>
      <c r="AY146" s="189" t="s">
        <v>149</v>
      </c>
    </row>
    <row r="147" s="14" customFormat="1">
      <c r="A147" s="14"/>
      <c r="B147" s="196"/>
      <c r="C147" s="14"/>
      <c r="D147" s="188" t="s">
        <v>162</v>
      </c>
      <c r="E147" s="197" t="s">
        <v>3</v>
      </c>
      <c r="F147" s="198" t="s">
        <v>196</v>
      </c>
      <c r="G147" s="14"/>
      <c r="H147" s="199">
        <v>131.40600000000001</v>
      </c>
      <c r="I147" s="200"/>
      <c r="J147" s="14"/>
      <c r="K147" s="14"/>
      <c r="L147" s="196"/>
      <c r="M147" s="201"/>
      <c r="N147" s="202"/>
      <c r="O147" s="202"/>
      <c r="P147" s="202"/>
      <c r="Q147" s="202"/>
      <c r="R147" s="202"/>
      <c r="S147" s="202"/>
      <c r="T147" s="20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7" t="s">
        <v>162</v>
      </c>
      <c r="AU147" s="197" t="s">
        <v>158</v>
      </c>
      <c r="AV147" s="14" t="s">
        <v>163</v>
      </c>
      <c r="AW147" s="14" t="s">
        <v>31</v>
      </c>
      <c r="AX147" s="14" t="s">
        <v>77</v>
      </c>
      <c r="AY147" s="197" t="s">
        <v>149</v>
      </c>
    </row>
    <row r="148" s="2" customFormat="1" ht="62.7" customHeight="1">
      <c r="A148" s="41"/>
      <c r="B148" s="168"/>
      <c r="C148" s="169" t="s">
        <v>252</v>
      </c>
      <c r="D148" s="169" t="s">
        <v>152</v>
      </c>
      <c r="E148" s="170" t="s">
        <v>253</v>
      </c>
      <c r="F148" s="171" t="s">
        <v>254</v>
      </c>
      <c r="G148" s="172" t="s">
        <v>166</v>
      </c>
      <c r="H148" s="173">
        <v>131.40600000000001</v>
      </c>
      <c r="I148" s="174"/>
      <c r="J148" s="175">
        <f>ROUND(I148*H148,2)</f>
        <v>0</v>
      </c>
      <c r="K148" s="171" t="s">
        <v>156</v>
      </c>
      <c r="L148" s="42"/>
      <c r="M148" s="176" t="s">
        <v>3</v>
      </c>
      <c r="N148" s="177" t="s">
        <v>41</v>
      </c>
      <c r="O148" s="75"/>
      <c r="P148" s="178">
        <f>O148*H148</f>
        <v>0</v>
      </c>
      <c r="Q148" s="178">
        <v>0</v>
      </c>
      <c r="R148" s="178">
        <f>Q148*H148</f>
        <v>0</v>
      </c>
      <c r="S148" s="178">
        <v>0.035000000000000003</v>
      </c>
      <c r="T148" s="179">
        <f>S148*H148</f>
        <v>4.5992100000000002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180" t="s">
        <v>157</v>
      </c>
      <c r="AT148" s="180" t="s">
        <v>152</v>
      </c>
      <c r="AU148" s="180" t="s">
        <v>158</v>
      </c>
      <c r="AY148" s="22" t="s">
        <v>149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22" t="s">
        <v>158</v>
      </c>
      <c r="BK148" s="181">
        <f>ROUND(I148*H148,2)</f>
        <v>0</v>
      </c>
      <c r="BL148" s="22" t="s">
        <v>157</v>
      </c>
      <c r="BM148" s="180" t="s">
        <v>255</v>
      </c>
    </row>
    <row r="149" s="2" customFormat="1">
      <c r="A149" s="41"/>
      <c r="B149" s="42"/>
      <c r="C149" s="41"/>
      <c r="D149" s="182" t="s">
        <v>160</v>
      </c>
      <c r="E149" s="41"/>
      <c r="F149" s="183" t="s">
        <v>256</v>
      </c>
      <c r="G149" s="41"/>
      <c r="H149" s="41"/>
      <c r="I149" s="184"/>
      <c r="J149" s="41"/>
      <c r="K149" s="41"/>
      <c r="L149" s="42"/>
      <c r="M149" s="185"/>
      <c r="N149" s="186"/>
      <c r="O149" s="75"/>
      <c r="P149" s="75"/>
      <c r="Q149" s="75"/>
      <c r="R149" s="75"/>
      <c r="S149" s="75"/>
      <c r="T149" s="76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2" t="s">
        <v>160</v>
      </c>
      <c r="AU149" s="22" t="s">
        <v>158</v>
      </c>
    </row>
    <row r="150" s="2" customFormat="1" ht="55.5" customHeight="1">
      <c r="A150" s="41"/>
      <c r="B150" s="168"/>
      <c r="C150" s="169" t="s">
        <v>257</v>
      </c>
      <c r="D150" s="169" t="s">
        <v>152</v>
      </c>
      <c r="E150" s="170" t="s">
        <v>258</v>
      </c>
      <c r="F150" s="171" t="s">
        <v>259</v>
      </c>
      <c r="G150" s="172" t="s">
        <v>166</v>
      </c>
      <c r="H150" s="173">
        <v>17.875</v>
      </c>
      <c r="I150" s="174"/>
      <c r="J150" s="175">
        <f>ROUND(I150*H150,2)</f>
        <v>0</v>
      </c>
      <c r="K150" s="171" t="s">
        <v>156</v>
      </c>
      <c r="L150" s="42"/>
      <c r="M150" s="176" t="s">
        <v>3</v>
      </c>
      <c r="N150" s="177" t="s">
        <v>41</v>
      </c>
      <c r="O150" s="75"/>
      <c r="P150" s="178">
        <f>O150*H150</f>
        <v>0</v>
      </c>
      <c r="Q150" s="178">
        <v>0</v>
      </c>
      <c r="R150" s="178">
        <f>Q150*H150</f>
        <v>0</v>
      </c>
      <c r="S150" s="178">
        <v>0.031</v>
      </c>
      <c r="T150" s="179">
        <f>S150*H150</f>
        <v>0.55412499999999998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180" t="s">
        <v>157</v>
      </c>
      <c r="AT150" s="180" t="s">
        <v>152</v>
      </c>
      <c r="AU150" s="180" t="s">
        <v>158</v>
      </c>
      <c r="AY150" s="22" t="s">
        <v>149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22" t="s">
        <v>158</v>
      </c>
      <c r="BK150" s="181">
        <f>ROUND(I150*H150,2)</f>
        <v>0</v>
      </c>
      <c r="BL150" s="22" t="s">
        <v>157</v>
      </c>
      <c r="BM150" s="180" t="s">
        <v>260</v>
      </c>
    </row>
    <row r="151" s="2" customFormat="1">
      <c r="A151" s="41"/>
      <c r="B151" s="42"/>
      <c r="C151" s="41"/>
      <c r="D151" s="182" t="s">
        <v>160</v>
      </c>
      <c r="E151" s="41"/>
      <c r="F151" s="183" t="s">
        <v>261</v>
      </c>
      <c r="G151" s="41"/>
      <c r="H151" s="41"/>
      <c r="I151" s="184"/>
      <c r="J151" s="41"/>
      <c r="K151" s="41"/>
      <c r="L151" s="42"/>
      <c r="M151" s="185"/>
      <c r="N151" s="186"/>
      <c r="O151" s="75"/>
      <c r="P151" s="75"/>
      <c r="Q151" s="75"/>
      <c r="R151" s="75"/>
      <c r="S151" s="75"/>
      <c r="T151" s="76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2" t="s">
        <v>160</v>
      </c>
      <c r="AU151" s="22" t="s">
        <v>158</v>
      </c>
    </row>
    <row r="152" s="13" customFormat="1">
      <c r="A152" s="13"/>
      <c r="B152" s="187"/>
      <c r="C152" s="13"/>
      <c r="D152" s="188" t="s">
        <v>162</v>
      </c>
      <c r="E152" s="189" t="s">
        <v>3</v>
      </c>
      <c r="F152" s="190" t="s">
        <v>262</v>
      </c>
      <c r="G152" s="13"/>
      <c r="H152" s="191">
        <v>17.875</v>
      </c>
      <c r="I152" s="192"/>
      <c r="J152" s="13"/>
      <c r="K152" s="13"/>
      <c r="L152" s="187"/>
      <c r="M152" s="193"/>
      <c r="N152" s="194"/>
      <c r="O152" s="194"/>
      <c r="P152" s="194"/>
      <c r="Q152" s="194"/>
      <c r="R152" s="194"/>
      <c r="S152" s="194"/>
      <c r="T152" s="19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9" t="s">
        <v>162</v>
      </c>
      <c r="AU152" s="189" t="s">
        <v>158</v>
      </c>
      <c r="AV152" s="13" t="s">
        <v>158</v>
      </c>
      <c r="AW152" s="13" t="s">
        <v>31</v>
      </c>
      <c r="AX152" s="13" t="s">
        <v>77</v>
      </c>
      <c r="AY152" s="189" t="s">
        <v>149</v>
      </c>
    </row>
    <row r="153" s="2" customFormat="1" ht="24.15" customHeight="1">
      <c r="A153" s="41"/>
      <c r="B153" s="168"/>
      <c r="C153" s="169" t="s">
        <v>157</v>
      </c>
      <c r="D153" s="169" t="s">
        <v>152</v>
      </c>
      <c r="E153" s="170" t="s">
        <v>263</v>
      </c>
      <c r="F153" s="171" t="s">
        <v>264</v>
      </c>
      <c r="G153" s="172" t="s">
        <v>182</v>
      </c>
      <c r="H153" s="173">
        <v>7.0499999999999998</v>
      </c>
      <c r="I153" s="174"/>
      <c r="J153" s="175">
        <f>ROUND(I153*H153,2)</f>
        <v>0</v>
      </c>
      <c r="K153" s="171" t="s">
        <v>156</v>
      </c>
      <c r="L153" s="42"/>
      <c r="M153" s="176" t="s">
        <v>3</v>
      </c>
      <c r="N153" s="177" t="s">
        <v>41</v>
      </c>
      <c r="O153" s="75"/>
      <c r="P153" s="178">
        <f>O153*H153</f>
        <v>0</v>
      </c>
      <c r="Q153" s="178">
        <v>0</v>
      </c>
      <c r="R153" s="178">
        <f>Q153*H153</f>
        <v>0</v>
      </c>
      <c r="S153" s="178">
        <v>0.112</v>
      </c>
      <c r="T153" s="179">
        <f>S153*H153</f>
        <v>0.78959999999999997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180" t="s">
        <v>157</v>
      </c>
      <c r="AT153" s="180" t="s">
        <v>152</v>
      </c>
      <c r="AU153" s="180" t="s">
        <v>158</v>
      </c>
      <c r="AY153" s="22" t="s">
        <v>149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22" t="s">
        <v>158</v>
      </c>
      <c r="BK153" s="181">
        <f>ROUND(I153*H153,2)</f>
        <v>0</v>
      </c>
      <c r="BL153" s="22" t="s">
        <v>157</v>
      </c>
      <c r="BM153" s="180" t="s">
        <v>265</v>
      </c>
    </row>
    <row r="154" s="2" customFormat="1">
      <c r="A154" s="41"/>
      <c r="B154" s="42"/>
      <c r="C154" s="41"/>
      <c r="D154" s="182" t="s">
        <v>160</v>
      </c>
      <c r="E154" s="41"/>
      <c r="F154" s="183" t="s">
        <v>266</v>
      </c>
      <c r="G154" s="41"/>
      <c r="H154" s="41"/>
      <c r="I154" s="184"/>
      <c r="J154" s="41"/>
      <c r="K154" s="41"/>
      <c r="L154" s="42"/>
      <c r="M154" s="185"/>
      <c r="N154" s="186"/>
      <c r="O154" s="75"/>
      <c r="P154" s="75"/>
      <c r="Q154" s="75"/>
      <c r="R154" s="75"/>
      <c r="S154" s="75"/>
      <c r="T154" s="76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2" t="s">
        <v>160</v>
      </c>
      <c r="AU154" s="22" t="s">
        <v>158</v>
      </c>
    </row>
    <row r="155" s="13" customFormat="1">
      <c r="A155" s="13"/>
      <c r="B155" s="187"/>
      <c r="C155" s="13"/>
      <c r="D155" s="188" t="s">
        <v>162</v>
      </c>
      <c r="E155" s="189" t="s">
        <v>3</v>
      </c>
      <c r="F155" s="190" t="s">
        <v>267</v>
      </c>
      <c r="G155" s="13"/>
      <c r="H155" s="191">
        <v>2.2999999999999998</v>
      </c>
      <c r="I155" s="192"/>
      <c r="J155" s="13"/>
      <c r="K155" s="13"/>
      <c r="L155" s="187"/>
      <c r="M155" s="193"/>
      <c r="N155" s="194"/>
      <c r="O155" s="194"/>
      <c r="P155" s="194"/>
      <c r="Q155" s="194"/>
      <c r="R155" s="194"/>
      <c r="S155" s="194"/>
      <c r="T155" s="19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9" t="s">
        <v>162</v>
      </c>
      <c r="AU155" s="189" t="s">
        <v>158</v>
      </c>
      <c r="AV155" s="13" t="s">
        <v>158</v>
      </c>
      <c r="AW155" s="13" t="s">
        <v>31</v>
      </c>
      <c r="AX155" s="13" t="s">
        <v>69</v>
      </c>
      <c r="AY155" s="189" t="s">
        <v>149</v>
      </c>
    </row>
    <row r="156" s="13" customFormat="1">
      <c r="A156" s="13"/>
      <c r="B156" s="187"/>
      <c r="C156" s="13"/>
      <c r="D156" s="188" t="s">
        <v>162</v>
      </c>
      <c r="E156" s="189" t="s">
        <v>3</v>
      </c>
      <c r="F156" s="190" t="s">
        <v>268</v>
      </c>
      <c r="G156" s="13"/>
      <c r="H156" s="191">
        <v>4.75</v>
      </c>
      <c r="I156" s="192"/>
      <c r="J156" s="13"/>
      <c r="K156" s="13"/>
      <c r="L156" s="187"/>
      <c r="M156" s="193"/>
      <c r="N156" s="194"/>
      <c r="O156" s="194"/>
      <c r="P156" s="194"/>
      <c r="Q156" s="194"/>
      <c r="R156" s="194"/>
      <c r="S156" s="194"/>
      <c r="T156" s="19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9" t="s">
        <v>162</v>
      </c>
      <c r="AU156" s="189" t="s">
        <v>158</v>
      </c>
      <c r="AV156" s="13" t="s">
        <v>158</v>
      </c>
      <c r="AW156" s="13" t="s">
        <v>31</v>
      </c>
      <c r="AX156" s="13" t="s">
        <v>69</v>
      </c>
      <c r="AY156" s="189" t="s">
        <v>149</v>
      </c>
    </row>
    <row r="157" s="14" customFormat="1">
      <c r="A157" s="14"/>
      <c r="B157" s="196"/>
      <c r="C157" s="14"/>
      <c r="D157" s="188" t="s">
        <v>162</v>
      </c>
      <c r="E157" s="197" t="s">
        <v>3</v>
      </c>
      <c r="F157" s="198" t="s">
        <v>196</v>
      </c>
      <c r="G157" s="14"/>
      <c r="H157" s="199">
        <v>7.0499999999999998</v>
      </c>
      <c r="I157" s="200"/>
      <c r="J157" s="14"/>
      <c r="K157" s="14"/>
      <c r="L157" s="196"/>
      <c r="M157" s="201"/>
      <c r="N157" s="202"/>
      <c r="O157" s="202"/>
      <c r="P157" s="202"/>
      <c r="Q157" s="202"/>
      <c r="R157" s="202"/>
      <c r="S157" s="202"/>
      <c r="T157" s="20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7" t="s">
        <v>162</v>
      </c>
      <c r="AU157" s="197" t="s">
        <v>158</v>
      </c>
      <c r="AV157" s="14" t="s">
        <v>163</v>
      </c>
      <c r="AW157" s="14" t="s">
        <v>31</v>
      </c>
      <c r="AX157" s="14" t="s">
        <v>77</v>
      </c>
      <c r="AY157" s="197" t="s">
        <v>149</v>
      </c>
    </row>
    <row r="158" s="12" customFormat="1" ht="22.8" customHeight="1">
      <c r="A158" s="12"/>
      <c r="B158" s="155"/>
      <c r="C158" s="12"/>
      <c r="D158" s="156" t="s">
        <v>68</v>
      </c>
      <c r="E158" s="166" t="s">
        <v>269</v>
      </c>
      <c r="F158" s="166" t="s">
        <v>270</v>
      </c>
      <c r="G158" s="12"/>
      <c r="H158" s="12"/>
      <c r="I158" s="158"/>
      <c r="J158" s="167">
        <f>BK158</f>
        <v>0</v>
      </c>
      <c r="K158" s="12"/>
      <c r="L158" s="155"/>
      <c r="M158" s="160"/>
      <c r="N158" s="161"/>
      <c r="O158" s="161"/>
      <c r="P158" s="162">
        <f>SUM(P159:P199)</f>
        <v>0</v>
      </c>
      <c r="Q158" s="161"/>
      <c r="R158" s="162">
        <f>SUM(R159:R199)</f>
        <v>0</v>
      </c>
      <c r="S158" s="161"/>
      <c r="T158" s="163">
        <f>SUM(T159:T199)</f>
        <v>1.4423194999999998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6" t="s">
        <v>77</v>
      </c>
      <c r="AT158" s="164" t="s">
        <v>68</v>
      </c>
      <c r="AU158" s="164" t="s">
        <v>77</v>
      </c>
      <c r="AY158" s="156" t="s">
        <v>149</v>
      </c>
      <c r="BK158" s="165">
        <f>SUM(BK159:BK199)</f>
        <v>0</v>
      </c>
    </row>
    <row r="159" s="2" customFormat="1" ht="24.15" customHeight="1">
      <c r="A159" s="41"/>
      <c r="B159" s="168"/>
      <c r="C159" s="169" t="s">
        <v>271</v>
      </c>
      <c r="D159" s="169" t="s">
        <v>152</v>
      </c>
      <c r="E159" s="170" t="s">
        <v>272</v>
      </c>
      <c r="F159" s="171" t="s">
        <v>273</v>
      </c>
      <c r="G159" s="172" t="s">
        <v>274</v>
      </c>
      <c r="H159" s="173">
        <v>2</v>
      </c>
      <c r="I159" s="174"/>
      <c r="J159" s="175">
        <f>ROUND(I159*H159,2)</f>
        <v>0</v>
      </c>
      <c r="K159" s="171" t="s">
        <v>156</v>
      </c>
      <c r="L159" s="42"/>
      <c r="M159" s="176" t="s">
        <v>3</v>
      </c>
      <c r="N159" s="177" t="s">
        <v>41</v>
      </c>
      <c r="O159" s="75"/>
      <c r="P159" s="178">
        <f>O159*H159</f>
        <v>0</v>
      </c>
      <c r="Q159" s="178">
        <v>0</v>
      </c>
      <c r="R159" s="178">
        <f>Q159*H159</f>
        <v>0</v>
      </c>
      <c r="S159" s="178">
        <v>0.01933</v>
      </c>
      <c r="T159" s="179">
        <f>S159*H159</f>
        <v>0.03866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180" t="s">
        <v>157</v>
      </c>
      <c r="AT159" s="180" t="s">
        <v>152</v>
      </c>
      <c r="AU159" s="180" t="s">
        <v>158</v>
      </c>
      <c r="AY159" s="22" t="s">
        <v>149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2" t="s">
        <v>158</v>
      </c>
      <c r="BK159" s="181">
        <f>ROUND(I159*H159,2)</f>
        <v>0</v>
      </c>
      <c r="BL159" s="22" t="s">
        <v>157</v>
      </c>
      <c r="BM159" s="180" t="s">
        <v>275</v>
      </c>
    </row>
    <row r="160" s="2" customFormat="1">
      <c r="A160" s="41"/>
      <c r="B160" s="42"/>
      <c r="C160" s="41"/>
      <c r="D160" s="182" t="s">
        <v>160</v>
      </c>
      <c r="E160" s="41"/>
      <c r="F160" s="183" t="s">
        <v>276</v>
      </c>
      <c r="G160" s="41"/>
      <c r="H160" s="41"/>
      <c r="I160" s="184"/>
      <c r="J160" s="41"/>
      <c r="K160" s="41"/>
      <c r="L160" s="42"/>
      <c r="M160" s="185"/>
      <c r="N160" s="186"/>
      <c r="O160" s="75"/>
      <c r="P160" s="75"/>
      <c r="Q160" s="75"/>
      <c r="R160" s="75"/>
      <c r="S160" s="75"/>
      <c r="T160" s="76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2" t="s">
        <v>160</v>
      </c>
      <c r="AU160" s="22" t="s">
        <v>158</v>
      </c>
    </row>
    <row r="161" s="2" customFormat="1" ht="21.75" customHeight="1">
      <c r="A161" s="41"/>
      <c r="B161" s="168"/>
      <c r="C161" s="169" t="s">
        <v>277</v>
      </c>
      <c r="D161" s="169" t="s">
        <v>152</v>
      </c>
      <c r="E161" s="170" t="s">
        <v>278</v>
      </c>
      <c r="F161" s="171" t="s">
        <v>279</v>
      </c>
      <c r="G161" s="172" t="s">
        <v>274</v>
      </c>
      <c r="H161" s="173">
        <v>2</v>
      </c>
      <c r="I161" s="174"/>
      <c r="J161" s="175">
        <f>ROUND(I161*H161,2)</f>
        <v>0</v>
      </c>
      <c r="K161" s="171" t="s">
        <v>156</v>
      </c>
      <c r="L161" s="42"/>
      <c r="M161" s="176" t="s">
        <v>3</v>
      </c>
      <c r="N161" s="177" t="s">
        <v>41</v>
      </c>
      <c r="O161" s="75"/>
      <c r="P161" s="178">
        <f>O161*H161</f>
        <v>0</v>
      </c>
      <c r="Q161" s="178">
        <v>0</v>
      </c>
      <c r="R161" s="178">
        <f>Q161*H161</f>
        <v>0</v>
      </c>
      <c r="S161" s="178">
        <v>0.019460000000000002</v>
      </c>
      <c r="T161" s="179">
        <f>S161*H161</f>
        <v>0.038920000000000003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180" t="s">
        <v>157</v>
      </c>
      <c r="AT161" s="180" t="s">
        <v>152</v>
      </c>
      <c r="AU161" s="180" t="s">
        <v>158</v>
      </c>
      <c r="AY161" s="22" t="s">
        <v>149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22" t="s">
        <v>158</v>
      </c>
      <c r="BK161" s="181">
        <f>ROUND(I161*H161,2)</f>
        <v>0</v>
      </c>
      <c r="BL161" s="22" t="s">
        <v>157</v>
      </c>
      <c r="BM161" s="180" t="s">
        <v>280</v>
      </c>
    </row>
    <row r="162" s="2" customFormat="1">
      <c r="A162" s="41"/>
      <c r="B162" s="42"/>
      <c r="C162" s="41"/>
      <c r="D162" s="182" t="s">
        <v>160</v>
      </c>
      <c r="E162" s="41"/>
      <c r="F162" s="183" t="s">
        <v>281</v>
      </c>
      <c r="G162" s="41"/>
      <c r="H162" s="41"/>
      <c r="I162" s="184"/>
      <c r="J162" s="41"/>
      <c r="K162" s="41"/>
      <c r="L162" s="42"/>
      <c r="M162" s="185"/>
      <c r="N162" s="186"/>
      <c r="O162" s="75"/>
      <c r="P162" s="75"/>
      <c r="Q162" s="75"/>
      <c r="R162" s="75"/>
      <c r="S162" s="75"/>
      <c r="T162" s="76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2" t="s">
        <v>160</v>
      </c>
      <c r="AU162" s="22" t="s">
        <v>158</v>
      </c>
    </row>
    <row r="163" s="2" customFormat="1" ht="16.5" customHeight="1">
      <c r="A163" s="41"/>
      <c r="B163" s="168"/>
      <c r="C163" s="169" t="s">
        <v>282</v>
      </c>
      <c r="D163" s="169" t="s">
        <v>152</v>
      </c>
      <c r="E163" s="170" t="s">
        <v>283</v>
      </c>
      <c r="F163" s="171" t="s">
        <v>284</v>
      </c>
      <c r="G163" s="172" t="s">
        <v>274</v>
      </c>
      <c r="H163" s="173">
        <v>1</v>
      </c>
      <c r="I163" s="174"/>
      <c r="J163" s="175">
        <f>ROUND(I163*H163,2)</f>
        <v>0</v>
      </c>
      <c r="K163" s="171" t="s">
        <v>156</v>
      </c>
      <c r="L163" s="42"/>
      <c r="M163" s="176" t="s">
        <v>3</v>
      </c>
      <c r="N163" s="177" t="s">
        <v>41</v>
      </c>
      <c r="O163" s="75"/>
      <c r="P163" s="178">
        <f>O163*H163</f>
        <v>0</v>
      </c>
      <c r="Q163" s="178">
        <v>0</v>
      </c>
      <c r="R163" s="178">
        <f>Q163*H163</f>
        <v>0</v>
      </c>
      <c r="S163" s="178">
        <v>0.022499999999999999</v>
      </c>
      <c r="T163" s="179">
        <f>S163*H163</f>
        <v>0.022499999999999999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180" t="s">
        <v>157</v>
      </c>
      <c r="AT163" s="180" t="s">
        <v>152</v>
      </c>
      <c r="AU163" s="180" t="s">
        <v>158</v>
      </c>
      <c r="AY163" s="22" t="s">
        <v>149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22" t="s">
        <v>158</v>
      </c>
      <c r="BK163" s="181">
        <f>ROUND(I163*H163,2)</f>
        <v>0</v>
      </c>
      <c r="BL163" s="22" t="s">
        <v>157</v>
      </c>
      <c r="BM163" s="180" t="s">
        <v>285</v>
      </c>
    </row>
    <row r="164" s="2" customFormat="1">
      <c r="A164" s="41"/>
      <c r="B164" s="42"/>
      <c r="C164" s="41"/>
      <c r="D164" s="182" t="s">
        <v>160</v>
      </c>
      <c r="E164" s="41"/>
      <c r="F164" s="183" t="s">
        <v>286</v>
      </c>
      <c r="G164" s="41"/>
      <c r="H164" s="41"/>
      <c r="I164" s="184"/>
      <c r="J164" s="41"/>
      <c r="K164" s="41"/>
      <c r="L164" s="42"/>
      <c r="M164" s="185"/>
      <c r="N164" s="186"/>
      <c r="O164" s="75"/>
      <c r="P164" s="75"/>
      <c r="Q164" s="75"/>
      <c r="R164" s="75"/>
      <c r="S164" s="75"/>
      <c r="T164" s="76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2" t="s">
        <v>160</v>
      </c>
      <c r="AU164" s="22" t="s">
        <v>158</v>
      </c>
    </row>
    <row r="165" s="2" customFormat="1" ht="24.15" customHeight="1">
      <c r="A165" s="41"/>
      <c r="B165" s="168"/>
      <c r="C165" s="169" t="s">
        <v>287</v>
      </c>
      <c r="D165" s="169" t="s">
        <v>152</v>
      </c>
      <c r="E165" s="170" t="s">
        <v>288</v>
      </c>
      <c r="F165" s="171" t="s">
        <v>289</v>
      </c>
      <c r="G165" s="172" t="s">
        <v>274</v>
      </c>
      <c r="H165" s="173">
        <v>1</v>
      </c>
      <c r="I165" s="174"/>
      <c r="J165" s="175">
        <f>ROUND(I165*H165,2)</f>
        <v>0</v>
      </c>
      <c r="K165" s="171" t="s">
        <v>156</v>
      </c>
      <c r="L165" s="42"/>
      <c r="M165" s="176" t="s">
        <v>3</v>
      </c>
      <c r="N165" s="177" t="s">
        <v>41</v>
      </c>
      <c r="O165" s="75"/>
      <c r="P165" s="178">
        <f>O165*H165</f>
        <v>0</v>
      </c>
      <c r="Q165" s="178">
        <v>0</v>
      </c>
      <c r="R165" s="178">
        <f>Q165*H165</f>
        <v>0</v>
      </c>
      <c r="S165" s="178">
        <v>0.087999999999999995</v>
      </c>
      <c r="T165" s="179">
        <f>S165*H165</f>
        <v>0.087999999999999995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180" t="s">
        <v>157</v>
      </c>
      <c r="AT165" s="180" t="s">
        <v>152</v>
      </c>
      <c r="AU165" s="180" t="s">
        <v>158</v>
      </c>
      <c r="AY165" s="22" t="s">
        <v>149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2" t="s">
        <v>158</v>
      </c>
      <c r="BK165" s="181">
        <f>ROUND(I165*H165,2)</f>
        <v>0</v>
      </c>
      <c r="BL165" s="22" t="s">
        <v>157</v>
      </c>
      <c r="BM165" s="180" t="s">
        <v>290</v>
      </c>
    </row>
    <row r="166" s="2" customFormat="1">
      <c r="A166" s="41"/>
      <c r="B166" s="42"/>
      <c r="C166" s="41"/>
      <c r="D166" s="182" t="s">
        <v>160</v>
      </c>
      <c r="E166" s="41"/>
      <c r="F166" s="183" t="s">
        <v>291</v>
      </c>
      <c r="G166" s="41"/>
      <c r="H166" s="41"/>
      <c r="I166" s="184"/>
      <c r="J166" s="41"/>
      <c r="K166" s="41"/>
      <c r="L166" s="42"/>
      <c r="M166" s="185"/>
      <c r="N166" s="186"/>
      <c r="O166" s="75"/>
      <c r="P166" s="75"/>
      <c r="Q166" s="75"/>
      <c r="R166" s="75"/>
      <c r="S166" s="75"/>
      <c r="T166" s="76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2" t="s">
        <v>160</v>
      </c>
      <c r="AU166" s="22" t="s">
        <v>158</v>
      </c>
    </row>
    <row r="167" s="2" customFormat="1" ht="33" customHeight="1">
      <c r="A167" s="41"/>
      <c r="B167" s="168"/>
      <c r="C167" s="169" t="s">
        <v>8</v>
      </c>
      <c r="D167" s="169" t="s">
        <v>152</v>
      </c>
      <c r="E167" s="170" t="s">
        <v>292</v>
      </c>
      <c r="F167" s="171" t="s">
        <v>293</v>
      </c>
      <c r="G167" s="172" t="s">
        <v>166</v>
      </c>
      <c r="H167" s="173">
        <v>0.35999999999999999</v>
      </c>
      <c r="I167" s="174"/>
      <c r="J167" s="175">
        <f>ROUND(I167*H167,2)</f>
        <v>0</v>
      </c>
      <c r="K167" s="171" t="s">
        <v>156</v>
      </c>
      <c r="L167" s="42"/>
      <c r="M167" s="176" t="s">
        <v>3</v>
      </c>
      <c r="N167" s="177" t="s">
        <v>41</v>
      </c>
      <c r="O167" s="75"/>
      <c r="P167" s="178">
        <f>O167*H167</f>
        <v>0</v>
      </c>
      <c r="Q167" s="178">
        <v>0</v>
      </c>
      <c r="R167" s="178">
        <f>Q167*H167</f>
        <v>0</v>
      </c>
      <c r="S167" s="178">
        <v>0.072999999999999995</v>
      </c>
      <c r="T167" s="179">
        <f>S167*H167</f>
        <v>0.026279999999999998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180" t="s">
        <v>157</v>
      </c>
      <c r="AT167" s="180" t="s">
        <v>152</v>
      </c>
      <c r="AU167" s="180" t="s">
        <v>158</v>
      </c>
      <c r="AY167" s="22" t="s">
        <v>149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22" t="s">
        <v>158</v>
      </c>
      <c r="BK167" s="181">
        <f>ROUND(I167*H167,2)</f>
        <v>0</v>
      </c>
      <c r="BL167" s="22" t="s">
        <v>157</v>
      </c>
      <c r="BM167" s="180" t="s">
        <v>294</v>
      </c>
    </row>
    <row r="168" s="2" customFormat="1">
      <c r="A168" s="41"/>
      <c r="B168" s="42"/>
      <c r="C168" s="41"/>
      <c r="D168" s="182" t="s">
        <v>160</v>
      </c>
      <c r="E168" s="41"/>
      <c r="F168" s="183" t="s">
        <v>295</v>
      </c>
      <c r="G168" s="41"/>
      <c r="H168" s="41"/>
      <c r="I168" s="184"/>
      <c r="J168" s="41"/>
      <c r="K168" s="41"/>
      <c r="L168" s="42"/>
      <c r="M168" s="185"/>
      <c r="N168" s="186"/>
      <c r="O168" s="75"/>
      <c r="P168" s="75"/>
      <c r="Q168" s="75"/>
      <c r="R168" s="75"/>
      <c r="S168" s="75"/>
      <c r="T168" s="76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2" t="s">
        <v>160</v>
      </c>
      <c r="AU168" s="22" t="s">
        <v>158</v>
      </c>
    </row>
    <row r="169" s="13" customFormat="1">
      <c r="A169" s="13"/>
      <c r="B169" s="187"/>
      <c r="C169" s="13"/>
      <c r="D169" s="188" t="s">
        <v>162</v>
      </c>
      <c r="E169" s="189" t="s">
        <v>3</v>
      </c>
      <c r="F169" s="190" t="s">
        <v>296</v>
      </c>
      <c r="G169" s="13"/>
      <c r="H169" s="191">
        <v>0.35999999999999999</v>
      </c>
      <c r="I169" s="192"/>
      <c r="J169" s="13"/>
      <c r="K169" s="13"/>
      <c r="L169" s="187"/>
      <c r="M169" s="193"/>
      <c r="N169" s="194"/>
      <c r="O169" s="194"/>
      <c r="P169" s="194"/>
      <c r="Q169" s="194"/>
      <c r="R169" s="194"/>
      <c r="S169" s="194"/>
      <c r="T169" s="19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9" t="s">
        <v>162</v>
      </c>
      <c r="AU169" s="189" t="s">
        <v>158</v>
      </c>
      <c r="AV169" s="13" t="s">
        <v>158</v>
      </c>
      <c r="AW169" s="13" t="s">
        <v>31</v>
      </c>
      <c r="AX169" s="13" t="s">
        <v>77</v>
      </c>
      <c r="AY169" s="189" t="s">
        <v>149</v>
      </c>
    </row>
    <row r="170" s="2" customFormat="1" ht="33" customHeight="1">
      <c r="A170" s="41"/>
      <c r="B170" s="168"/>
      <c r="C170" s="169" t="s">
        <v>297</v>
      </c>
      <c r="D170" s="169" t="s">
        <v>152</v>
      </c>
      <c r="E170" s="170" t="s">
        <v>298</v>
      </c>
      <c r="F170" s="171" t="s">
        <v>299</v>
      </c>
      <c r="G170" s="172" t="s">
        <v>166</v>
      </c>
      <c r="H170" s="173">
        <v>7.2930000000000001</v>
      </c>
      <c r="I170" s="174"/>
      <c r="J170" s="175">
        <f>ROUND(I170*H170,2)</f>
        <v>0</v>
      </c>
      <c r="K170" s="171" t="s">
        <v>156</v>
      </c>
      <c r="L170" s="42"/>
      <c r="M170" s="176" t="s">
        <v>3</v>
      </c>
      <c r="N170" s="177" t="s">
        <v>41</v>
      </c>
      <c r="O170" s="75"/>
      <c r="P170" s="178">
        <f>O170*H170</f>
        <v>0</v>
      </c>
      <c r="Q170" s="178">
        <v>0</v>
      </c>
      <c r="R170" s="178">
        <f>Q170*H170</f>
        <v>0</v>
      </c>
      <c r="S170" s="178">
        <v>0.058999999999999997</v>
      </c>
      <c r="T170" s="179">
        <f>S170*H170</f>
        <v>0.43028699999999998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180" t="s">
        <v>157</v>
      </c>
      <c r="AT170" s="180" t="s">
        <v>152</v>
      </c>
      <c r="AU170" s="180" t="s">
        <v>158</v>
      </c>
      <c r="AY170" s="22" t="s">
        <v>149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22" t="s">
        <v>158</v>
      </c>
      <c r="BK170" s="181">
        <f>ROUND(I170*H170,2)</f>
        <v>0</v>
      </c>
      <c r="BL170" s="22" t="s">
        <v>157</v>
      </c>
      <c r="BM170" s="180" t="s">
        <v>300</v>
      </c>
    </row>
    <row r="171" s="2" customFormat="1">
      <c r="A171" s="41"/>
      <c r="B171" s="42"/>
      <c r="C171" s="41"/>
      <c r="D171" s="182" t="s">
        <v>160</v>
      </c>
      <c r="E171" s="41"/>
      <c r="F171" s="183" t="s">
        <v>301</v>
      </c>
      <c r="G171" s="41"/>
      <c r="H171" s="41"/>
      <c r="I171" s="184"/>
      <c r="J171" s="41"/>
      <c r="K171" s="41"/>
      <c r="L171" s="42"/>
      <c r="M171" s="185"/>
      <c r="N171" s="186"/>
      <c r="O171" s="75"/>
      <c r="P171" s="75"/>
      <c r="Q171" s="75"/>
      <c r="R171" s="75"/>
      <c r="S171" s="75"/>
      <c r="T171" s="76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2" t="s">
        <v>160</v>
      </c>
      <c r="AU171" s="22" t="s">
        <v>158</v>
      </c>
    </row>
    <row r="172" s="13" customFormat="1">
      <c r="A172" s="13"/>
      <c r="B172" s="187"/>
      <c r="C172" s="13"/>
      <c r="D172" s="188" t="s">
        <v>162</v>
      </c>
      <c r="E172" s="189" t="s">
        <v>3</v>
      </c>
      <c r="F172" s="190" t="s">
        <v>302</v>
      </c>
      <c r="G172" s="13"/>
      <c r="H172" s="191">
        <v>1.946</v>
      </c>
      <c r="I172" s="192"/>
      <c r="J172" s="13"/>
      <c r="K172" s="13"/>
      <c r="L172" s="187"/>
      <c r="M172" s="193"/>
      <c r="N172" s="194"/>
      <c r="O172" s="194"/>
      <c r="P172" s="194"/>
      <c r="Q172" s="194"/>
      <c r="R172" s="194"/>
      <c r="S172" s="194"/>
      <c r="T172" s="19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9" t="s">
        <v>162</v>
      </c>
      <c r="AU172" s="189" t="s">
        <v>158</v>
      </c>
      <c r="AV172" s="13" t="s">
        <v>158</v>
      </c>
      <c r="AW172" s="13" t="s">
        <v>31</v>
      </c>
      <c r="AX172" s="13" t="s">
        <v>69</v>
      </c>
      <c r="AY172" s="189" t="s">
        <v>149</v>
      </c>
    </row>
    <row r="173" s="13" customFormat="1">
      <c r="A173" s="13"/>
      <c r="B173" s="187"/>
      <c r="C173" s="13"/>
      <c r="D173" s="188" t="s">
        <v>162</v>
      </c>
      <c r="E173" s="189" t="s">
        <v>3</v>
      </c>
      <c r="F173" s="190" t="s">
        <v>303</v>
      </c>
      <c r="G173" s="13"/>
      <c r="H173" s="191">
        <v>1.7030000000000001</v>
      </c>
      <c r="I173" s="192"/>
      <c r="J173" s="13"/>
      <c r="K173" s="13"/>
      <c r="L173" s="187"/>
      <c r="M173" s="193"/>
      <c r="N173" s="194"/>
      <c r="O173" s="194"/>
      <c r="P173" s="194"/>
      <c r="Q173" s="194"/>
      <c r="R173" s="194"/>
      <c r="S173" s="194"/>
      <c r="T173" s="19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9" t="s">
        <v>162</v>
      </c>
      <c r="AU173" s="189" t="s">
        <v>158</v>
      </c>
      <c r="AV173" s="13" t="s">
        <v>158</v>
      </c>
      <c r="AW173" s="13" t="s">
        <v>31</v>
      </c>
      <c r="AX173" s="13" t="s">
        <v>69</v>
      </c>
      <c r="AY173" s="189" t="s">
        <v>149</v>
      </c>
    </row>
    <row r="174" s="13" customFormat="1">
      <c r="A174" s="13"/>
      <c r="B174" s="187"/>
      <c r="C174" s="13"/>
      <c r="D174" s="188" t="s">
        <v>162</v>
      </c>
      <c r="E174" s="189" t="s">
        <v>3</v>
      </c>
      <c r="F174" s="190" t="s">
        <v>304</v>
      </c>
      <c r="G174" s="13"/>
      <c r="H174" s="191">
        <v>1.8799999999999999</v>
      </c>
      <c r="I174" s="192"/>
      <c r="J174" s="13"/>
      <c r="K174" s="13"/>
      <c r="L174" s="187"/>
      <c r="M174" s="193"/>
      <c r="N174" s="194"/>
      <c r="O174" s="194"/>
      <c r="P174" s="194"/>
      <c r="Q174" s="194"/>
      <c r="R174" s="194"/>
      <c r="S174" s="194"/>
      <c r="T174" s="19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9" t="s">
        <v>162</v>
      </c>
      <c r="AU174" s="189" t="s">
        <v>158</v>
      </c>
      <c r="AV174" s="13" t="s">
        <v>158</v>
      </c>
      <c r="AW174" s="13" t="s">
        <v>31</v>
      </c>
      <c r="AX174" s="13" t="s">
        <v>69</v>
      </c>
      <c r="AY174" s="189" t="s">
        <v>149</v>
      </c>
    </row>
    <row r="175" s="13" customFormat="1">
      <c r="A175" s="13"/>
      <c r="B175" s="187"/>
      <c r="C175" s="13"/>
      <c r="D175" s="188" t="s">
        <v>162</v>
      </c>
      <c r="E175" s="189" t="s">
        <v>3</v>
      </c>
      <c r="F175" s="190" t="s">
        <v>305</v>
      </c>
      <c r="G175" s="13"/>
      <c r="H175" s="191">
        <v>1.764</v>
      </c>
      <c r="I175" s="192"/>
      <c r="J175" s="13"/>
      <c r="K175" s="13"/>
      <c r="L175" s="187"/>
      <c r="M175" s="193"/>
      <c r="N175" s="194"/>
      <c r="O175" s="194"/>
      <c r="P175" s="194"/>
      <c r="Q175" s="194"/>
      <c r="R175" s="194"/>
      <c r="S175" s="194"/>
      <c r="T175" s="19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9" t="s">
        <v>162</v>
      </c>
      <c r="AU175" s="189" t="s">
        <v>158</v>
      </c>
      <c r="AV175" s="13" t="s">
        <v>158</v>
      </c>
      <c r="AW175" s="13" t="s">
        <v>31</v>
      </c>
      <c r="AX175" s="13" t="s">
        <v>69</v>
      </c>
      <c r="AY175" s="189" t="s">
        <v>149</v>
      </c>
    </row>
    <row r="176" s="14" customFormat="1">
      <c r="A176" s="14"/>
      <c r="B176" s="196"/>
      <c r="C176" s="14"/>
      <c r="D176" s="188" t="s">
        <v>162</v>
      </c>
      <c r="E176" s="197" t="s">
        <v>3</v>
      </c>
      <c r="F176" s="198" t="s">
        <v>196</v>
      </c>
      <c r="G176" s="14"/>
      <c r="H176" s="199">
        <v>7.2930000000000001</v>
      </c>
      <c r="I176" s="200"/>
      <c r="J176" s="14"/>
      <c r="K176" s="14"/>
      <c r="L176" s="196"/>
      <c r="M176" s="201"/>
      <c r="N176" s="202"/>
      <c r="O176" s="202"/>
      <c r="P176" s="202"/>
      <c r="Q176" s="202"/>
      <c r="R176" s="202"/>
      <c r="S176" s="202"/>
      <c r="T176" s="20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7" t="s">
        <v>162</v>
      </c>
      <c r="AU176" s="197" t="s">
        <v>158</v>
      </c>
      <c r="AV176" s="14" t="s">
        <v>163</v>
      </c>
      <c r="AW176" s="14" t="s">
        <v>31</v>
      </c>
      <c r="AX176" s="14" t="s">
        <v>77</v>
      </c>
      <c r="AY176" s="197" t="s">
        <v>149</v>
      </c>
    </row>
    <row r="177" s="2" customFormat="1" ht="33" customHeight="1">
      <c r="A177" s="41"/>
      <c r="B177" s="168"/>
      <c r="C177" s="169" t="s">
        <v>306</v>
      </c>
      <c r="D177" s="169" t="s">
        <v>152</v>
      </c>
      <c r="E177" s="170" t="s">
        <v>307</v>
      </c>
      <c r="F177" s="171" t="s">
        <v>308</v>
      </c>
      <c r="G177" s="172" t="s">
        <v>166</v>
      </c>
      <c r="H177" s="173">
        <v>4.8129999999999997</v>
      </c>
      <c r="I177" s="174"/>
      <c r="J177" s="175">
        <f>ROUND(I177*H177,2)</f>
        <v>0</v>
      </c>
      <c r="K177" s="171" t="s">
        <v>156</v>
      </c>
      <c r="L177" s="42"/>
      <c r="M177" s="176" t="s">
        <v>3</v>
      </c>
      <c r="N177" s="177" t="s">
        <v>41</v>
      </c>
      <c r="O177" s="75"/>
      <c r="P177" s="178">
        <f>O177*H177</f>
        <v>0</v>
      </c>
      <c r="Q177" s="178">
        <v>0</v>
      </c>
      <c r="R177" s="178">
        <f>Q177*H177</f>
        <v>0</v>
      </c>
      <c r="S177" s="178">
        <v>0.050999999999999997</v>
      </c>
      <c r="T177" s="179">
        <f>S177*H177</f>
        <v>0.24546299999999996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180" t="s">
        <v>157</v>
      </c>
      <c r="AT177" s="180" t="s">
        <v>152</v>
      </c>
      <c r="AU177" s="180" t="s">
        <v>158</v>
      </c>
      <c r="AY177" s="22" t="s">
        <v>149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22" t="s">
        <v>158</v>
      </c>
      <c r="BK177" s="181">
        <f>ROUND(I177*H177,2)</f>
        <v>0</v>
      </c>
      <c r="BL177" s="22" t="s">
        <v>157</v>
      </c>
      <c r="BM177" s="180" t="s">
        <v>309</v>
      </c>
    </row>
    <row r="178" s="2" customFormat="1">
      <c r="A178" s="41"/>
      <c r="B178" s="42"/>
      <c r="C178" s="41"/>
      <c r="D178" s="182" t="s">
        <v>160</v>
      </c>
      <c r="E178" s="41"/>
      <c r="F178" s="183" t="s">
        <v>310</v>
      </c>
      <c r="G178" s="41"/>
      <c r="H178" s="41"/>
      <c r="I178" s="184"/>
      <c r="J178" s="41"/>
      <c r="K178" s="41"/>
      <c r="L178" s="42"/>
      <c r="M178" s="185"/>
      <c r="N178" s="186"/>
      <c r="O178" s="75"/>
      <c r="P178" s="75"/>
      <c r="Q178" s="75"/>
      <c r="R178" s="75"/>
      <c r="S178" s="75"/>
      <c r="T178" s="76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2" t="s">
        <v>160</v>
      </c>
      <c r="AU178" s="22" t="s">
        <v>158</v>
      </c>
    </row>
    <row r="179" s="13" customFormat="1">
      <c r="A179" s="13"/>
      <c r="B179" s="187"/>
      <c r="C179" s="13"/>
      <c r="D179" s="188" t="s">
        <v>162</v>
      </c>
      <c r="E179" s="189" t="s">
        <v>3</v>
      </c>
      <c r="F179" s="190" t="s">
        <v>311</v>
      </c>
      <c r="G179" s="13"/>
      <c r="H179" s="191">
        <v>2.5630000000000002</v>
      </c>
      <c r="I179" s="192"/>
      <c r="J179" s="13"/>
      <c r="K179" s="13"/>
      <c r="L179" s="187"/>
      <c r="M179" s="193"/>
      <c r="N179" s="194"/>
      <c r="O179" s="194"/>
      <c r="P179" s="194"/>
      <c r="Q179" s="194"/>
      <c r="R179" s="194"/>
      <c r="S179" s="194"/>
      <c r="T179" s="19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9" t="s">
        <v>162</v>
      </c>
      <c r="AU179" s="189" t="s">
        <v>158</v>
      </c>
      <c r="AV179" s="13" t="s">
        <v>158</v>
      </c>
      <c r="AW179" s="13" t="s">
        <v>31</v>
      </c>
      <c r="AX179" s="13" t="s">
        <v>69</v>
      </c>
      <c r="AY179" s="189" t="s">
        <v>149</v>
      </c>
    </row>
    <row r="180" s="13" customFormat="1">
      <c r="A180" s="13"/>
      <c r="B180" s="187"/>
      <c r="C180" s="13"/>
      <c r="D180" s="188" t="s">
        <v>162</v>
      </c>
      <c r="E180" s="189" t="s">
        <v>3</v>
      </c>
      <c r="F180" s="190" t="s">
        <v>312</v>
      </c>
      <c r="G180" s="13"/>
      <c r="H180" s="191">
        <v>2.25</v>
      </c>
      <c r="I180" s="192"/>
      <c r="J180" s="13"/>
      <c r="K180" s="13"/>
      <c r="L180" s="187"/>
      <c r="M180" s="193"/>
      <c r="N180" s="194"/>
      <c r="O180" s="194"/>
      <c r="P180" s="194"/>
      <c r="Q180" s="194"/>
      <c r="R180" s="194"/>
      <c r="S180" s="194"/>
      <c r="T180" s="19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9" t="s">
        <v>162</v>
      </c>
      <c r="AU180" s="189" t="s">
        <v>158</v>
      </c>
      <c r="AV180" s="13" t="s">
        <v>158</v>
      </c>
      <c r="AW180" s="13" t="s">
        <v>31</v>
      </c>
      <c r="AX180" s="13" t="s">
        <v>69</v>
      </c>
      <c r="AY180" s="189" t="s">
        <v>149</v>
      </c>
    </row>
    <row r="181" s="14" customFormat="1">
      <c r="A181" s="14"/>
      <c r="B181" s="196"/>
      <c r="C181" s="14"/>
      <c r="D181" s="188" t="s">
        <v>162</v>
      </c>
      <c r="E181" s="197" t="s">
        <v>3</v>
      </c>
      <c r="F181" s="198" t="s">
        <v>196</v>
      </c>
      <c r="G181" s="14"/>
      <c r="H181" s="199">
        <v>4.8129999999999997</v>
      </c>
      <c r="I181" s="200"/>
      <c r="J181" s="14"/>
      <c r="K181" s="14"/>
      <c r="L181" s="196"/>
      <c r="M181" s="201"/>
      <c r="N181" s="202"/>
      <c r="O181" s="202"/>
      <c r="P181" s="202"/>
      <c r="Q181" s="202"/>
      <c r="R181" s="202"/>
      <c r="S181" s="202"/>
      <c r="T181" s="20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7" t="s">
        <v>162</v>
      </c>
      <c r="AU181" s="197" t="s">
        <v>158</v>
      </c>
      <c r="AV181" s="14" t="s">
        <v>163</v>
      </c>
      <c r="AW181" s="14" t="s">
        <v>31</v>
      </c>
      <c r="AX181" s="14" t="s">
        <v>77</v>
      </c>
      <c r="AY181" s="197" t="s">
        <v>149</v>
      </c>
    </row>
    <row r="182" s="2" customFormat="1" ht="33" customHeight="1">
      <c r="A182" s="41"/>
      <c r="B182" s="168"/>
      <c r="C182" s="169" t="s">
        <v>313</v>
      </c>
      <c r="D182" s="169" t="s">
        <v>152</v>
      </c>
      <c r="E182" s="170" t="s">
        <v>314</v>
      </c>
      <c r="F182" s="171" t="s">
        <v>315</v>
      </c>
      <c r="G182" s="172" t="s">
        <v>166</v>
      </c>
      <c r="H182" s="173">
        <v>5.6399999999999997</v>
      </c>
      <c r="I182" s="174"/>
      <c r="J182" s="175">
        <f>ROUND(I182*H182,2)</f>
        <v>0</v>
      </c>
      <c r="K182" s="171" t="s">
        <v>156</v>
      </c>
      <c r="L182" s="42"/>
      <c r="M182" s="176" t="s">
        <v>3</v>
      </c>
      <c r="N182" s="177" t="s">
        <v>41</v>
      </c>
      <c r="O182" s="75"/>
      <c r="P182" s="178">
        <f>O182*H182</f>
        <v>0</v>
      </c>
      <c r="Q182" s="178">
        <v>0</v>
      </c>
      <c r="R182" s="178">
        <f>Q182*H182</f>
        <v>0</v>
      </c>
      <c r="S182" s="178">
        <v>0.042999999999999997</v>
      </c>
      <c r="T182" s="179">
        <f>S182*H182</f>
        <v>0.24251999999999996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180" t="s">
        <v>157</v>
      </c>
      <c r="AT182" s="180" t="s">
        <v>152</v>
      </c>
      <c r="AU182" s="180" t="s">
        <v>158</v>
      </c>
      <c r="AY182" s="22" t="s">
        <v>149</v>
      </c>
      <c r="BE182" s="181">
        <f>IF(N182="základní",J182,0)</f>
        <v>0</v>
      </c>
      <c r="BF182" s="181">
        <f>IF(N182="snížená",J182,0)</f>
        <v>0</v>
      </c>
      <c r="BG182" s="181">
        <f>IF(N182="zákl. přenesená",J182,0)</f>
        <v>0</v>
      </c>
      <c r="BH182" s="181">
        <f>IF(N182="sníž. přenesená",J182,0)</f>
        <v>0</v>
      </c>
      <c r="BI182" s="181">
        <f>IF(N182="nulová",J182,0)</f>
        <v>0</v>
      </c>
      <c r="BJ182" s="22" t="s">
        <v>158</v>
      </c>
      <c r="BK182" s="181">
        <f>ROUND(I182*H182,2)</f>
        <v>0</v>
      </c>
      <c r="BL182" s="22" t="s">
        <v>157</v>
      </c>
      <c r="BM182" s="180" t="s">
        <v>316</v>
      </c>
    </row>
    <row r="183" s="2" customFormat="1">
      <c r="A183" s="41"/>
      <c r="B183" s="42"/>
      <c r="C183" s="41"/>
      <c r="D183" s="182" t="s">
        <v>160</v>
      </c>
      <c r="E183" s="41"/>
      <c r="F183" s="183" t="s">
        <v>317</v>
      </c>
      <c r="G183" s="41"/>
      <c r="H183" s="41"/>
      <c r="I183" s="184"/>
      <c r="J183" s="41"/>
      <c r="K183" s="41"/>
      <c r="L183" s="42"/>
      <c r="M183" s="185"/>
      <c r="N183" s="186"/>
      <c r="O183" s="75"/>
      <c r="P183" s="75"/>
      <c r="Q183" s="75"/>
      <c r="R183" s="75"/>
      <c r="S183" s="75"/>
      <c r="T183" s="76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2" t="s">
        <v>160</v>
      </c>
      <c r="AU183" s="22" t="s">
        <v>158</v>
      </c>
    </row>
    <row r="184" s="13" customFormat="1">
      <c r="A184" s="13"/>
      <c r="B184" s="187"/>
      <c r="C184" s="13"/>
      <c r="D184" s="188" t="s">
        <v>162</v>
      </c>
      <c r="E184" s="189" t="s">
        <v>3</v>
      </c>
      <c r="F184" s="190" t="s">
        <v>318</v>
      </c>
      <c r="G184" s="13"/>
      <c r="H184" s="191">
        <v>5.6399999999999997</v>
      </c>
      <c r="I184" s="192"/>
      <c r="J184" s="13"/>
      <c r="K184" s="13"/>
      <c r="L184" s="187"/>
      <c r="M184" s="193"/>
      <c r="N184" s="194"/>
      <c r="O184" s="194"/>
      <c r="P184" s="194"/>
      <c r="Q184" s="194"/>
      <c r="R184" s="194"/>
      <c r="S184" s="194"/>
      <c r="T184" s="19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9" t="s">
        <v>162</v>
      </c>
      <c r="AU184" s="189" t="s">
        <v>158</v>
      </c>
      <c r="AV184" s="13" t="s">
        <v>158</v>
      </c>
      <c r="AW184" s="13" t="s">
        <v>31</v>
      </c>
      <c r="AX184" s="13" t="s">
        <v>77</v>
      </c>
      <c r="AY184" s="189" t="s">
        <v>149</v>
      </c>
    </row>
    <row r="185" s="2" customFormat="1" ht="16.5" customHeight="1">
      <c r="A185" s="41"/>
      <c r="B185" s="168"/>
      <c r="C185" s="169" t="s">
        <v>319</v>
      </c>
      <c r="D185" s="169" t="s">
        <v>152</v>
      </c>
      <c r="E185" s="170" t="s">
        <v>320</v>
      </c>
      <c r="F185" s="171" t="s">
        <v>321</v>
      </c>
      <c r="G185" s="172" t="s">
        <v>182</v>
      </c>
      <c r="H185" s="173">
        <v>6.8499999999999996</v>
      </c>
      <c r="I185" s="174"/>
      <c r="J185" s="175">
        <f>ROUND(I185*H185,2)</f>
        <v>0</v>
      </c>
      <c r="K185" s="171" t="s">
        <v>156</v>
      </c>
      <c r="L185" s="42"/>
      <c r="M185" s="176" t="s">
        <v>3</v>
      </c>
      <c r="N185" s="177" t="s">
        <v>41</v>
      </c>
      <c r="O185" s="75"/>
      <c r="P185" s="178">
        <f>O185*H185</f>
        <v>0</v>
      </c>
      <c r="Q185" s="178">
        <v>0</v>
      </c>
      <c r="R185" s="178">
        <f>Q185*H185</f>
        <v>0</v>
      </c>
      <c r="S185" s="178">
        <v>0.0050000000000000001</v>
      </c>
      <c r="T185" s="179">
        <f>S185*H185</f>
        <v>0.034249999999999996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180" t="s">
        <v>157</v>
      </c>
      <c r="AT185" s="180" t="s">
        <v>152</v>
      </c>
      <c r="AU185" s="180" t="s">
        <v>158</v>
      </c>
      <c r="AY185" s="22" t="s">
        <v>149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22" t="s">
        <v>158</v>
      </c>
      <c r="BK185" s="181">
        <f>ROUND(I185*H185,2)</f>
        <v>0</v>
      </c>
      <c r="BL185" s="22" t="s">
        <v>157</v>
      </c>
      <c r="BM185" s="180" t="s">
        <v>322</v>
      </c>
    </row>
    <row r="186" s="2" customFormat="1">
      <c r="A186" s="41"/>
      <c r="B186" s="42"/>
      <c r="C186" s="41"/>
      <c r="D186" s="182" t="s">
        <v>160</v>
      </c>
      <c r="E186" s="41"/>
      <c r="F186" s="183" t="s">
        <v>323</v>
      </c>
      <c r="G186" s="41"/>
      <c r="H186" s="41"/>
      <c r="I186" s="184"/>
      <c r="J186" s="41"/>
      <c r="K186" s="41"/>
      <c r="L186" s="42"/>
      <c r="M186" s="185"/>
      <c r="N186" s="186"/>
      <c r="O186" s="75"/>
      <c r="P186" s="75"/>
      <c r="Q186" s="75"/>
      <c r="R186" s="75"/>
      <c r="S186" s="75"/>
      <c r="T186" s="76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2" t="s">
        <v>160</v>
      </c>
      <c r="AU186" s="22" t="s">
        <v>158</v>
      </c>
    </row>
    <row r="187" s="13" customFormat="1">
      <c r="A187" s="13"/>
      <c r="B187" s="187"/>
      <c r="C187" s="13"/>
      <c r="D187" s="188" t="s">
        <v>162</v>
      </c>
      <c r="E187" s="189" t="s">
        <v>3</v>
      </c>
      <c r="F187" s="190" t="s">
        <v>324</v>
      </c>
      <c r="G187" s="13"/>
      <c r="H187" s="191">
        <v>5.3799999999999999</v>
      </c>
      <c r="I187" s="192"/>
      <c r="J187" s="13"/>
      <c r="K187" s="13"/>
      <c r="L187" s="187"/>
      <c r="M187" s="193"/>
      <c r="N187" s="194"/>
      <c r="O187" s="194"/>
      <c r="P187" s="194"/>
      <c r="Q187" s="194"/>
      <c r="R187" s="194"/>
      <c r="S187" s="194"/>
      <c r="T187" s="19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9" t="s">
        <v>162</v>
      </c>
      <c r="AU187" s="189" t="s">
        <v>158</v>
      </c>
      <c r="AV187" s="13" t="s">
        <v>158</v>
      </c>
      <c r="AW187" s="13" t="s">
        <v>31</v>
      </c>
      <c r="AX187" s="13" t="s">
        <v>69</v>
      </c>
      <c r="AY187" s="189" t="s">
        <v>149</v>
      </c>
    </row>
    <row r="188" s="13" customFormat="1">
      <c r="A188" s="13"/>
      <c r="B188" s="187"/>
      <c r="C188" s="13"/>
      <c r="D188" s="188" t="s">
        <v>162</v>
      </c>
      <c r="E188" s="189" t="s">
        <v>3</v>
      </c>
      <c r="F188" s="190" t="s">
        <v>325</v>
      </c>
      <c r="G188" s="13"/>
      <c r="H188" s="191">
        <v>1.47</v>
      </c>
      <c r="I188" s="192"/>
      <c r="J188" s="13"/>
      <c r="K188" s="13"/>
      <c r="L188" s="187"/>
      <c r="M188" s="193"/>
      <c r="N188" s="194"/>
      <c r="O188" s="194"/>
      <c r="P188" s="194"/>
      <c r="Q188" s="194"/>
      <c r="R188" s="194"/>
      <c r="S188" s="194"/>
      <c r="T188" s="19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9" t="s">
        <v>162</v>
      </c>
      <c r="AU188" s="189" t="s">
        <v>158</v>
      </c>
      <c r="AV188" s="13" t="s">
        <v>158</v>
      </c>
      <c r="AW188" s="13" t="s">
        <v>31</v>
      </c>
      <c r="AX188" s="13" t="s">
        <v>69</v>
      </c>
      <c r="AY188" s="189" t="s">
        <v>149</v>
      </c>
    </row>
    <row r="189" s="14" customFormat="1">
      <c r="A189" s="14"/>
      <c r="B189" s="196"/>
      <c r="C189" s="14"/>
      <c r="D189" s="188" t="s">
        <v>162</v>
      </c>
      <c r="E189" s="197" t="s">
        <v>3</v>
      </c>
      <c r="F189" s="198" t="s">
        <v>196</v>
      </c>
      <c r="G189" s="14"/>
      <c r="H189" s="199">
        <v>6.8499999999999996</v>
      </c>
      <c r="I189" s="200"/>
      <c r="J189" s="14"/>
      <c r="K189" s="14"/>
      <c r="L189" s="196"/>
      <c r="M189" s="201"/>
      <c r="N189" s="202"/>
      <c r="O189" s="202"/>
      <c r="P189" s="202"/>
      <c r="Q189" s="202"/>
      <c r="R189" s="202"/>
      <c r="S189" s="202"/>
      <c r="T189" s="20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7" t="s">
        <v>162</v>
      </c>
      <c r="AU189" s="197" t="s">
        <v>158</v>
      </c>
      <c r="AV189" s="14" t="s">
        <v>163</v>
      </c>
      <c r="AW189" s="14" t="s">
        <v>31</v>
      </c>
      <c r="AX189" s="14" t="s">
        <v>77</v>
      </c>
      <c r="AY189" s="197" t="s">
        <v>149</v>
      </c>
    </row>
    <row r="190" s="2" customFormat="1" ht="24.15" customHeight="1">
      <c r="A190" s="41"/>
      <c r="B190" s="168"/>
      <c r="C190" s="169" t="s">
        <v>326</v>
      </c>
      <c r="D190" s="169" t="s">
        <v>152</v>
      </c>
      <c r="E190" s="170" t="s">
        <v>327</v>
      </c>
      <c r="F190" s="171" t="s">
        <v>328</v>
      </c>
      <c r="G190" s="172" t="s">
        <v>182</v>
      </c>
      <c r="H190" s="173">
        <v>6.8499999999999996</v>
      </c>
      <c r="I190" s="174"/>
      <c r="J190" s="175">
        <f>ROUND(I190*H190,2)</f>
        <v>0</v>
      </c>
      <c r="K190" s="171" t="s">
        <v>156</v>
      </c>
      <c r="L190" s="42"/>
      <c r="M190" s="176" t="s">
        <v>3</v>
      </c>
      <c r="N190" s="177" t="s">
        <v>41</v>
      </c>
      <c r="O190" s="75"/>
      <c r="P190" s="178">
        <f>O190*H190</f>
        <v>0</v>
      </c>
      <c r="Q190" s="178">
        <v>0</v>
      </c>
      <c r="R190" s="178">
        <f>Q190*H190</f>
        <v>0</v>
      </c>
      <c r="S190" s="178">
        <v>0.00167</v>
      </c>
      <c r="T190" s="179">
        <f>S190*H190</f>
        <v>0.0114395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180" t="s">
        <v>157</v>
      </c>
      <c r="AT190" s="180" t="s">
        <v>152</v>
      </c>
      <c r="AU190" s="180" t="s">
        <v>158</v>
      </c>
      <c r="AY190" s="22" t="s">
        <v>149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22" t="s">
        <v>158</v>
      </c>
      <c r="BK190" s="181">
        <f>ROUND(I190*H190,2)</f>
        <v>0</v>
      </c>
      <c r="BL190" s="22" t="s">
        <v>157</v>
      </c>
      <c r="BM190" s="180" t="s">
        <v>329</v>
      </c>
    </row>
    <row r="191" s="2" customFormat="1">
      <c r="A191" s="41"/>
      <c r="B191" s="42"/>
      <c r="C191" s="41"/>
      <c r="D191" s="182" t="s">
        <v>160</v>
      </c>
      <c r="E191" s="41"/>
      <c r="F191" s="183" t="s">
        <v>330</v>
      </c>
      <c r="G191" s="41"/>
      <c r="H191" s="41"/>
      <c r="I191" s="184"/>
      <c r="J191" s="41"/>
      <c r="K191" s="41"/>
      <c r="L191" s="42"/>
      <c r="M191" s="185"/>
      <c r="N191" s="186"/>
      <c r="O191" s="75"/>
      <c r="P191" s="75"/>
      <c r="Q191" s="75"/>
      <c r="R191" s="75"/>
      <c r="S191" s="75"/>
      <c r="T191" s="76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2" t="s">
        <v>160</v>
      </c>
      <c r="AU191" s="22" t="s">
        <v>158</v>
      </c>
    </row>
    <row r="192" s="2" customFormat="1" ht="24.15" customHeight="1">
      <c r="A192" s="41"/>
      <c r="B192" s="168"/>
      <c r="C192" s="169" t="s">
        <v>331</v>
      </c>
      <c r="D192" s="169" t="s">
        <v>152</v>
      </c>
      <c r="E192" s="170" t="s">
        <v>332</v>
      </c>
      <c r="F192" s="171" t="s">
        <v>333</v>
      </c>
      <c r="G192" s="172" t="s">
        <v>155</v>
      </c>
      <c r="H192" s="173">
        <v>11</v>
      </c>
      <c r="I192" s="174"/>
      <c r="J192" s="175">
        <f>ROUND(I192*H192,2)</f>
        <v>0</v>
      </c>
      <c r="K192" s="171" t="s">
        <v>156</v>
      </c>
      <c r="L192" s="42"/>
      <c r="M192" s="176" t="s">
        <v>3</v>
      </c>
      <c r="N192" s="177" t="s">
        <v>41</v>
      </c>
      <c r="O192" s="75"/>
      <c r="P192" s="178">
        <f>O192*H192</f>
        <v>0</v>
      </c>
      <c r="Q192" s="178">
        <v>0</v>
      </c>
      <c r="R192" s="178">
        <f>Q192*H192</f>
        <v>0</v>
      </c>
      <c r="S192" s="178">
        <v>0.024</v>
      </c>
      <c r="T192" s="179">
        <f>S192*H192</f>
        <v>0.26400000000000001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180" t="s">
        <v>157</v>
      </c>
      <c r="AT192" s="180" t="s">
        <v>152</v>
      </c>
      <c r="AU192" s="180" t="s">
        <v>158</v>
      </c>
      <c r="AY192" s="22" t="s">
        <v>149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22" t="s">
        <v>158</v>
      </c>
      <c r="BK192" s="181">
        <f>ROUND(I192*H192,2)</f>
        <v>0</v>
      </c>
      <c r="BL192" s="22" t="s">
        <v>157</v>
      </c>
      <c r="BM192" s="180" t="s">
        <v>334</v>
      </c>
    </row>
    <row r="193" s="2" customFormat="1">
      <c r="A193" s="41"/>
      <c r="B193" s="42"/>
      <c r="C193" s="41"/>
      <c r="D193" s="182" t="s">
        <v>160</v>
      </c>
      <c r="E193" s="41"/>
      <c r="F193" s="183" t="s">
        <v>335</v>
      </c>
      <c r="G193" s="41"/>
      <c r="H193" s="41"/>
      <c r="I193" s="184"/>
      <c r="J193" s="41"/>
      <c r="K193" s="41"/>
      <c r="L193" s="42"/>
      <c r="M193" s="185"/>
      <c r="N193" s="186"/>
      <c r="O193" s="75"/>
      <c r="P193" s="75"/>
      <c r="Q193" s="75"/>
      <c r="R193" s="75"/>
      <c r="S193" s="75"/>
      <c r="T193" s="76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2" t="s">
        <v>160</v>
      </c>
      <c r="AU193" s="22" t="s">
        <v>158</v>
      </c>
    </row>
    <row r="194" s="13" customFormat="1">
      <c r="A194" s="13"/>
      <c r="B194" s="187"/>
      <c r="C194" s="13"/>
      <c r="D194" s="188" t="s">
        <v>162</v>
      </c>
      <c r="E194" s="189" t="s">
        <v>3</v>
      </c>
      <c r="F194" s="190" t="s">
        <v>336</v>
      </c>
      <c r="G194" s="13"/>
      <c r="H194" s="191">
        <v>7</v>
      </c>
      <c r="I194" s="192"/>
      <c r="J194" s="13"/>
      <c r="K194" s="13"/>
      <c r="L194" s="187"/>
      <c r="M194" s="193"/>
      <c r="N194" s="194"/>
      <c r="O194" s="194"/>
      <c r="P194" s="194"/>
      <c r="Q194" s="194"/>
      <c r="R194" s="194"/>
      <c r="S194" s="194"/>
      <c r="T194" s="19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9" t="s">
        <v>162</v>
      </c>
      <c r="AU194" s="189" t="s">
        <v>158</v>
      </c>
      <c r="AV194" s="13" t="s">
        <v>158</v>
      </c>
      <c r="AW194" s="13" t="s">
        <v>31</v>
      </c>
      <c r="AX194" s="13" t="s">
        <v>69</v>
      </c>
      <c r="AY194" s="189" t="s">
        <v>149</v>
      </c>
    </row>
    <row r="195" s="13" customFormat="1">
      <c r="A195" s="13"/>
      <c r="B195" s="187"/>
      <c r="C195" s="13"/>
      <c r="D195" s="188" t="s">
        <v>162</v>
      </c>
      <c r="E195" s="189" t="s">
        <v>3</v>
      </c>
      <c r="F195" s="190" t="s">
        <v>337</v>
      </c>
      <c r="G195" s="13"/>
      <c r="H195" s="191">
        <v>4</v>
      </c>
      <c r="I195" s="192"/>
      <c r="J195" s="13"/>
      <c r="K195" s="13"/>
      <c r="L195" s="187"/>
      <c r="M195" s="193"/>
      <c r="N195" s="194"/>
      <c r="O195" s="194"/>
      <c r="P195" s="194"/>
      <c r="Q195" s="194"/>
      <c r="R195" s="194"/>
      <c r="S195" s="194"/>
      <c r="T195" s="19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9" t="s">
        <v>162</v>
      </c>
      <c r="AU195" s="189" t="s">
        <v>158</v>
      </c>
      <c r="AV195" s="13" t="s">
        <v>158</v>
      </c>
      <c r="AW195" s="13" t="s">
        <v>31</v>
      </c>
      <c r="AX195" s="13" t="s">
        <v>69</v>
      </c>
      <c r="AY195" s="189" t="s">
        <v>149</v>
      </c>
    </row>
    <row r="196" s="14" customFormat="1">
      <c r="A196" s="14"/>
      <c r="B196" s="196"/>
      <c r="C196" s="14"/>
      <c r="D196" s="188" t="s">
        <v>162</v>
      </c>
      <c r="E196" s="197" t="s">
        <v>3</v>
      </c>
      <c r="F196" s="198" t="s">
        <v>196</v>
      </c>
      <c r="G196" s="14"/>
      <c r="H196" s="199">
        <v>11</v>
      </c>
      <c r="I196" s="200"/>
      <c r="J196" s="14"/>
      <c r="K196" s="14"/>
      <c r="L196" s="196"/>
      <c r="M196" s="201"/>
      <c r="N196" s="202"/>
      <c r="O196" s="202"/>
      <c r="P196" s="202"/>
      <c r="Q196" s="202"/>
      <c r="R196" s="202"/>
      <c r="S196" s="202"/>
      <c r="T196" s="20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7" t="s">
        <v>162</v>
      </c>
      <c r="AU196" s="197" t="s">
        <v>158</v>
      </c>
      <c r="AV196" s="14" t="s">
        <v>163</v>
      </c>
      <c r="AW196" s="14" t="s">
        <v>31</v>
      </c>
      <c r="AX196" s="14" t="s">
        <v>77</v>
      </c>
      <c r="AY196" s="197" t="s">
        <v>149</v>
      </c>
    </row>
    <row r="197" s="2" customFormat="1" ht="24.15" customHeight="1">
      <c r="A197" s="41"/>
      <c r="B197" s="168"/>
      <c r="C197" s="169" t="s">
        <v>338</v>
      </c>
      <c r="D197" s="169" t="s">
        <v>152</v>
      </c>
      <c r="E197" s="170" t="s">
        <v>339</v>
      </c>
      <c r="F197" s="171" t="s">
        <v>340</v>
      </c>
      <c r="G197" s="172" t="s">
        <v>341</v>
      </c>
      <c r="H197" s="173">
        <v>10</v>
      </c>
      <c r="I197" s="174"/>
      <c r="J197" s="175">
        <f>ROUND(I197*H197,2)</f>
        <v>0</v>
      </c>
      <c r="K197" s="171" t="s">
        <v>156</v>
      </c>
      <c r="L197" s="42"/>
      <c r="M197" s="176" t="s">
        <v>3</v>
      </c>
      <c r="N197" s="177" t="s">
        <v>41</v>
      </c>
      <c r="O197" s="75"/>
      <c r="P197" s="178">
        <f>O197*H197</f>
        <v>0</v>
      </c>
      <c r="Q197" s="178">
        <v>0</v>
      </c>
      <c r="R197" s="178">
        <f>Q197*H197</f>
        <v>0</v>
      </c>
      <c r="S197" s="178">
        <v>0</v>
      </c>
      <c r="T197" s="179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180" t="s">
        <v>157</v>
      </c>
      <c r="AT197" s="180" t="s">
        <v>152</v>
      </c>
      <c r="AU197" s="180" t="s">
        <v>158</v>
      </c>
      <c r="AY197" s="22" t="s">
        <v>149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22" t="s">
        <v>158</v>
      </c>
      <c r="BK197" s="181">
        <f>ROUND(I197*H197,2)</f>
        <v>0</v>
      </c>
      <c r="BL197" s="22" t="s">
        <v>157</v>
      </c>
      <c r="BM197" s="180" t="s">
        <v>342</v>
      </c>
    </row>
    <row r="198" s="2" customFormat="1">
      <c r="A198" s="41"/>
      <c r="B198" s="42"/>
      <c r="C198" s="41"/>
      <c r="D198" s="182" t="s">
        <v>160</v>
      </c>
      <c r="E198" s="41"/>
      <c r="F198" s="183" t="s">
        <v>343</v>
      </c>
      <c r="G198" s="41"/>
      <c r="H198" s="41"/>
      <c r="I198" s="184"/>
      <c r="J198" s="41"/>
      <c r="K198" s="41"/>
      <c r="L198" s="42"/>
      <c r="M198" s="185"/>
      <c r="N198" s="186"/>
      <c r="O198" s="75"/>
      <c r="P198" s="75"/>
      <c r="Q198" s="75"/>
      <c r="R198" s="75"/>
      <c r="S198" s="75"/>
      <c r="T198" s="76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2" t="s">
        <v>160</v>
      </c>
      <c r="AU198" s="22" t="s">
        <v>158</v>
      </c>
    </row>
    <row r="199" s="13" customFormat="1">
      <c r="A199" s="13"/>
      <c r="B199" s="187"/>
      <c r="C199" s="13"/>
      <c r="D199" s="188" t="s">
        <v>162</v>
      </c>
      <c r="E199" s="189" t="s">
        <v>3</v>
      </c>
      <c r="F199" s="190" t="s">
        <v>344</v>
      </c>
      <c r="G199" s="13"/>
      <c r="H199" s="191">
        <v>10</v>
      </c>
      <c r="I199" s="192"/>
      <c r="J199" s="13"/>
      <c r="K199" s="13"/>
      <c r="L199" s="187"/>
      <c r="M199" s="193"/>
      <c r="N199" s="194"/>
      <c r="O199" s="194"/>
      <c r="P199" s="194"/>
      <c r="Q199" s="194"/>
      <c r="R199" s="194"/>
      <c r="S199" s="194"/>
      <c r="T199" s="19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9" t="s">
        <v>162</v>
      </c>
      <c r="AU199" s="189" t="s">
        <v>158</v>
      </c>
      <c r="AV199" s="13" t="s">
        <v>158</v>
      </c>
      <c r="AW199" s="13" t="s">
        <v>31</v>
      </c>
      <c r="AX199" s="13" t="s">
        <v>77</v>
      </c>
      <c r="AY199" s="189" t="s">
        <v>149</v>
      </c>
    </row>
    <row r="200" s="12" customFormat="1" ht="22.8" customHeight="1">
      <c r="A200" s="12"/>
      <c r="B200" s="155"/>
      <c r="C200" s="12"/>
      <c r="D200" s="156" t="s">
        <v>68</v>
      </c>
      <c r="E200" s="166" t="s">
        <v>345</v>
      </c>
      <c r="F200" s="166" t="s">
        <v>346</v>
      </c>
      <c r="G200" s="12"/>
      <c r="H200" s="12"/>
      <c r="I200" s="158"/>
      <c r="J200" s="167">
        <f>BK200</f>
        <v>0</v>
      </c>
      <c r="K200" s="12"/>
      <c r="L200" s="155"/>
      <c r="M200" s="160"/>
      <c r="N200" s="161"/>
      <c r="O200" s="161"/>
      <c r="P200" s="162">
        <f>SUM(P201:P227)</f>
        <v>0</v>
      </c>
      <c r="Q200" s="161"/>
      <c r="R200" s="162">
        <f>SUM(R201:R227)</f>
        <v>0</v>
      </c>
      <c r="S200" s="161"/>
      <c r="T200" s="163">
        <f>SUM(T201:T227)</f>
        <v>8.5064200000000003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56" t="s">
        <v>77</v>
      </c>
      <c r="AT200" s="164" t="s">
        <v>68</v>
      </c>
      <c r="AU200" s="164" t="s">
        <v>77</v>
      </c>
      <c r="AY200" s="156" t="s">
        <v>149</v>
      </c>
      <c r="BK200" s="165">
        <f>SUM(BK201:BK227)</f>
        <v>0</v>
      </c>
    </row>
    <row r="201" s="2" customFormat="1" ht="44.25" customHeight="1">
      <c r="A201" s="41"/>
      <c r="B201" s="168"/>
      <c r="C201" s="169" t="s">
        <v>347</v>
      </c>
      <c r="D201" s="169" t="s">
        <v>152</v>
      </c>
      <c r="E201" s="170" t="s">
        <v>348</v>
      </c>
      <c r="F201" s="171" t="s">
        <v>349</v>
      </c>
      <c r="G201" s="172" t="s">
        <v>166</v>
      </c>
      <c r="H201" s="173">
        <v>371.45999999999998</v>
      </c>
      <c r="I201" s="174"/>
      <c r="J201" s="175">
        <f>ROUND(I201*H201,2)</f>
        <v>0</v>
      </c>
      <c r="K201" s="171" t="s">
        <v>156</v>
      </c>
      <c r="L201" s="42"/>
      <c r="M201" s="176" t="s">
        <v>3</v>
      </c>
      <c r="N201" s="177" t="s">
        <v>41</v>
      </c>
      <c r="O201" s="75"/>
      <c r="P201" s="178">
        <f>O201*H201</f>
        <v>0</v>
      </c>
      <c r="Q201" s="178">
        <v>0</v>
      </c>
      <c r="R201" s="178">
        <f>Q201*H201</f>
        <v>0</v>
      </c>
      <c r="S201" s="178">
        <v>0.01</v>
      </c>
      <c r="T201" s="179">
        <f>S201*H201</f>
        <v>3.7145999999999999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180" t="s">
        <v>163</v>
      </c>
      <c r="AT201" s="180" t="s">
        <v>152</v>
      </c>
      <c r="AU201" s="180" t="s">
        <v>158</v>
      </c>
      <c r="AY201" s="22" t="s">
        <v>149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2" t="s">
        <v>158</v>
      </c>
      <c r="BK201" s="181">
        <f>ROUND(I201*H201,2)</f>
        <v>0</v>
      </c>
      <c r="BL201" s="22" t="s">
        <v>163</v>
      </c>
      <c r="BM201" s="180" t="s">
        <v>350</v>
      </c>
    </row>
    <row r="202" s="2" customFormat="1">
      <c r="A202" s="41"/>
      <c r="B202" s="42"/>
      <c r="C202" s="41"/>
      <c r="D202" s="182" t="s">
        <v>160</v>
      </c>
      <c r="E202" s="41"/>
      <c r="F202" s="183" t="s">
        <v>351</v>
      </c>
      <c r="G202" s="41"/>
      <c r="H202" s="41"/>
      <c r="I202" s="184"/>
      <c r="J202" s="41"/>
      <c r="K202" s="41"/>
      <c r="L202" s="42"/>
      <c r="M202" s="185"/>
      <c r="N202" s="186"/>
      <c r="O202" s="75"/>
      <c r="P202" s="75"/>
      <c r="Q202" s="75"/>
      <c r="R202" s="75"/>
      <c r="S202" s="75"/>
      <c r="T202" s="76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2" t="s">
        <v>160</v>
      </c>
      <c r="AU202" s="22" t="s">
        <v>158</v>
      </c>
    </row>
    <row r="203" s="15" customFormat="1">
      <c r="A203" s="15"/>
      <c r="B203" s="204"/>
      <c r="C203" s="15"/>
      <c r="D203" s="188" t="s">
        <v>162</v>
      </c>
      <c r="E203" s="205" t="s">
        <v>3</v>
      </c>
      <c r="F203" s="206" t="s">
        <v>352</v>
      </c>
      <c r="G203" s="15"/>
      <c r="H203" s="205" t="s">
        <v>3</v>
      </c>
      <c r="I203" s="207"/>
      <c r="J203" s="15"/>
      <c r="K203" s="15"/>
      <c r="L203" s="204"/>
      <c r="M203" s="208"/>
      <c r="N203" s="209"/>
      <c r="O203" s="209"/>
      <c r="P203" s="209"/>
      <c r="Q203" s="209"/>
      <c r="R203" s="209"/>
      <c r="S203" s="209"/>
      <c r="T203" s="210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05" t="s">
        <v>162</v>
      </c>
      <c r="AU203" s="205" t="s">
        <v>158</v>
      </c>
      <c r="AV203" s="15" t="s">
        <v>77</v>
      </c>
      <c r="AW203" s="15" t="s">
        <v>31</v>
      </c>
      <c r="AX203" s="15" t="s">
        <v>69</v>
      </c>
      <c r="AY203" s="205" t="s">
        <v>149</v>
      </c>
    </row>
    <row r="204" s="13" customFormat="1">
      <c r="A204" s="13"/>
      <c r="B204" s="187"/>
      <c r="C204" s="13"/>
      <c r="D204" s="188" t="s">
        <v>162</v>
      </c>
      <c r="E204" s="189" t="s">
        <v>3</v>
      </c>
      <c r="F204" s="190" t="s">
        <v>353</v>
      </c>
      <c r="G204" s="13"/>
      <c r="H204" s="191">
        <v>294.34899999999999</v>
      </c>
      <c r="I204" s="192"/>
      <c r="J204" s="13"/>
      <c r="K204" s="13"/>
      <c r="L204" s="187"/>
      <c r="M204" s="193"/>
      <c r="N204" s="194"/>
      <c r="O204" s="194"/>
      <c r="P204" s="194"/>
      <c r="Q204" s="194"/>
      <c r="R204" s="194"/>
      <c r="S204" s="194"/>
      <c r="T204" s="19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9" t="s">
        <v>162</v>
      </c>
      <c r="AU204" s="189" t="s">
        <v>158</v>
      </c>
      <c r="AV204" s="13" t="s">
        <v>158</v>
      </c>
      <c r="AW204" s="13" t="s">
        <v>31</v>
      </c>
      <c r="AX204" s="13" t="s">
        <v>69</v>
      </c>
      <c r="AY204" s="189" t="s">
        <v>149</v>
      </c>
    </row>
    <row r="205" s="13" customFormat="1">
      <c r="A205" s="13"/>
      <c r="B205" s="187"/>
      <c r="C205" s="13"/>
      <c r="D205" s="188" t="s">
        <v>162</v>
      </c>
      <c r="E205" s="189" t="s">
        <v>3</v>
      </c>
      <c r="F205" s="190" t="s">
        <v>354</v>
      </c>
      <c r="G205" s="13"/>
      <c r="H205" s="191">
        <v>-16.745999999999999</v>
      </c>
      <c r="I205" s="192"/>
      <c r="J205" s="13"/>
      <c r="K205" s="13"/>
      <c r="L205" s="187"/>
      <c r="M205" s="193"/>
      <c r="N205" s="194"/>
      <c r="O205" s="194"/>
      <c r="P205" s="194"/>
      <c r="Q205" s="194"/>
      <c r="R205" s="194"/>
      <c r="S205" s="194"/>
      <c r="T205" s="19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9" t="s">
        <v>162</v>
      </c>
      <c r="AU205" s="189" t="s">
        <v>158</v>
      </c>
      <c r="AV205" s="13" t="s">
        <v>158</v>
      </c>
      <c r="AW205" s="13" t="s">
        <v>31</v>
      </c>
      <c r="AX205" s="13" t="s">
        <v>69</v>
      </c>
      <c r="AY205" s="189" t="s">
        <v>149</v>
      </c>
    </row>
    <row r="206" s="13" customFormat="1">
      <c r="A206" s="13"/>
      <c r="B206" s="187"/>
      <c r="C206" s="13"/>
      <c r="D206" s="188" t="s">
        <v>162</v>
      </c>
      <c r="E206" s="189" t="s">
        <v>3</v>
      </c>
      <c r="F206" s="190" t="s">
        <v>355</v>
      </c>
      <c r="G206" s="13"/>
      <c r="H206" s="191">
        <v>-36.866</v>
      </c>
      <c r="I206" s="192"/>
      <c r="J206" s="13"/>
      <c r="K206" s="13"/>
      <c r="L206" s="187"/>
      <c r="M206" s="193"/>
      <c r="N206" s="194"/>
      <c r="O206" s="194"/>
      <c r="P206" s="194"/>
      <c r="Q206" s="194"/>
      <c r="R206" s="194"/>
      <c r="S206" s="194"/>
      <c r="T206" s="19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9" t="s">
        <v>162</v>
      </c>
      <c r="AU206" s="189" t="s">
        <v>158</v>
      </c>
      <c r="AV206" s="13" t="s">
        <v>158</v>
      </c>
      <c r="AW206" s="13" t="s">
        <v>31</v>
      </c>
      <c r="AX206" s="13" t="s">
        <v>69</v>
      </c>
      <c r="AY206" s="189" t="s">
        <v>149</v>
      </c>
    </row>
    <row r="207" s="13" customFormat="1">
      <c r="A207" s="13"/>
      <c r="B207" s="187"/>
      <c r="C207" s="13"/>
      <c r="D207" s="188" t="s">
        <v>162</v>
      </c>
      <c r="E207" s="189" t="s">
        <v>3</v>
      </c>
      <c r="F207" s="190" t="s">
        <v>356</v>
      </c>
      <c r="G207" s="13"/>
      <c r="H207" s="191">
        <v>8.1799999999999997</v>
      </c>
      <c r="I207" s="192"/>
      <c r="J207" s="13"/>
      <c r="K207" s="13"/>
      <c r="L207" s="187"/>
      <c r="M207" s="193"/>
      <c r="N207" s="194"/>
      <c r="O207" s="194"/>
      <c r="P207" s="194"/>
      <c r="Q207" s="194"/>
      <c r="R207" s="194"/>
      <c r="S207" s="194"/>
      <c r="T207" s="19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9" t="s">
        <v>162</v>
      </c>
      <c r="AU207" s="189" t="s">
        <v>158</v>
      </c>
      <c r="AV207" s="13" t="s">
        <v>158</v>
      </c>
      <c r="AW207" s="13" t="s">
        <v>31</v>
      </c>
      <c r="AX207" s="13" t="s">
        <v>69</v>
      </c>
      <c r="AY207" s="189" t="s">
        <v>149</v>
      </c>
    </row>
    <row r="208" s="16" customFormat="1">
      <c r="A208" s="16"/>
      <c r="B208" s="211"/>
      <c r="C208" s="16"/>
      <c r="D208" s="188" t="s">
        <v>162</v>
      </c>
      <c r="E208" s="212" t="s">
        <v>3</v>
      </c>
      <c r="F208" s="213" t="s">
        <v>357</v>
      </c>
      <c r="G208" s="16"/>
      <c r="H208" s="214">
        <v>248.91700000000003</v>
      </c>
      <c r="I208" s="215"/>
      <c r="J208" s="16"/>
      <c r="K208" s="16"/>
      <c r="L208" s="211"/>
      <c r="M208" s="216"/>
      <c r="N208" s="217"/>
      <c r="O208" s="217"/>
      <c r="P208" s="217"/>
      <c r="Q208" s="217"/>
      <c r="R208" s="217"/>
      <c r="S208" s="217"/>
      <c r="T208" s="218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12" t="s">
        <v>162</v>
      </c>
      <c r="AU208" s="212" t="s">
        <v>158</v>
      </c>
      <c r="AV208" s="16" t="s">
        <v>96</v>
      </c>
      <c r="AW208" s="16" t="s">
        <v>31</v>
      </c>
      <c r="AX208" s="16" t="s">
        <v>69</v>
      </c>
      <c r="AY208" s="212" t="s">
        <v>149</v>
      </c>
    </row>
    <row r="209" s="15" customFormat="1">
      <c r="A209" s="15"/>
      <c r="B209" s="204"/>
      <c r="C209" s="15"/>
      <c r="D209" s="188" t="s">
        <v>162</v>
      </c>
      <c r="E209" s="205" t="s">
        <v>3</v>
      </c>
      <c r="F209" s="206" t="s">
        <v>358</v>
      </c>
      <c r="G209" s="15"/>
      <c r="H209" s="205" t="s">
        <v>3</v>
      </c>
      <c r="I209" s="207"/>
      <c r="J209" s="15"/>
      <c r="K209" s="15"/>
      <c r="L209" s="204"/>
      <c r="M209" s="208"/>
      <c r="N209" s="209"/>
      <c r="O209" s="209"/>
      <c r="P209" s="209"/>
      <c r="Q209" s="209"/>
      <c r="R209" s="209"/>
      <c r="S209" s="209"/>
      <c r="T209" s="210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05" t="s">
        <v>162</v>
      </c>
      <c r="AU209" s="205" t="s">
        <v>158</v>
      </c>
      <c r="AV209" s="15" t="s">
        <v>77</v>
      </c>
      <c r="AW209" s="15" t="s">
        <v>31</v>
      </c>
      <c r="AX209" s="15" t="s">
        <v>69</v>
      </c>
      <c r="AY209" s="205" t="s">
        <v>149</v>
      </c>
    </row>
    <row r="210" s="13" customFormat="1">
      <c r="A210" s="13"/>
      <c r="B210" s="187"/>
      <c r="C210" s="13"/>
      <c r="D210" s="188" t="s">
        <v>162</v>
      </c>
      <c r="E210" s="189" t="s">
        <v>3</v>
      </c>
      <c r="F210" s="190" t="s">
        <v>359</v>
      </c>
      <c r="G210" s="13"/>
      <c r="H210" s="191">
        <v>179.48599999999999</v>
      </c>
      <c r="I210" s="192"/>
      <c r="J210" s="13"/>
      <c r="K210" s="13"/>
      <c r="L210" s="187"/>
      <c r="M210" s="193"/>
      <c r="N210" s="194"/>
      <c r="O210" s="194"/>
      <c r="P210" s="194"/>
      <c r="Q210" s="194"/>
      <c r="R210" s="194"/>
      <c r="S210" s="194"/>
      <c r="T210" s="19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9" t="s">
        <v>162</v>
      </c>
      <c r="AU210" s="189" t="s">
        <v>158</v>
      </c>
      <c r="AV210" s="13" t="s">
        <v>158</v>
      </c>
      <c r="AW210" s="13" t="s">
        <v>31</v>
      </c>
      <c r="AX210" s="13" t="s">
        <v>69</v>
      </c>
      <c r="AY210" s="189" t="s">
        <v>149</v>
      </c>
    </row>
    <row r="211" s="13" customFormat="1">
      <c r="A211" s="13"/>
      <c r="B211" s="187"/>
      <c r="C211" s="13"/>
      <c r="D211" s="188" t="s">
        <v>162</v>
      </c>
      <c r="E211" s="189" t="s">
        <v>3</v>
      </c>
      <c r="F211" s="190" t="s">
        <v>360</v>
      </c>
      <c r="G211" s="13"/>
      <c r="H211" s="191">
        <v>-1.764</v>
      </c>
      <c r="I211" s="192"/>
      <c r="J211" s="13"/>
      <c r="K211" s="13"/>
      <c r="L211" s="187"/>
      <c r="M211" s="193"/>
      <c r="N211" s="194"/>
      <c r="O211" s="194"/>
      <c r="P211" s="194"/>
      <c r="Q211" s="194"/>
      <c r="R211" s="194"/>
      <c r="S211" s="194"/>
      <c r="T211" s="19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9" t="s">
        <v>162</v>
      </c>
      <c r="AU211" s="189" t="s">
        <v>158</v>
      </c>
      <c r="AV211" s="13" t="s">
        <v>158</v>
      </c>
      <c r="AW211" s="13" t="s">
        <v>31</v>
      </c>
      <c r="AX211" s="13" t="s">
        <v>69</v>
      </c>
      <c r="AY211" s="189" t="s">
        <v>149</v>
      </c>
    </row>
    <row r="212" s="13" customFormat="1">
      <c r="A212" s="13"/>
      <c r="B212" s="187"/>
      <c r="C212" s="13"/>
      <c r="D212" s="188" t="s">
        <v>162</v>
      </c>
      <c r="E212" s="189" t="s">
        <v>3</v>
      </c>
      <c r="F212" s="190" t="s">
        <v>361</v>
      </c>
      <c r="G212" s="13"/>
      <c r="H212" s="191">
        <v>-13.992000000000001</v>
      </c>
      <c r="I212" s="192"/>
      <c r="J212" s="13"/>
      <c r="K212" s="13"/>
      <c r="L212" s="187"/>
      <c r="M212" s="193"/>
      <c r="N212" s="194"/>
      <c r="O212" s="194"/>
      <c r="P212" s="194"/>
      <c r="Q212" s="194"/>
      <c r="R212" s="194"/>
      <c r="S212" s="194"/>
      <c r="T212" s="19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9" t="s">
        <v>162</v>
      </c>
      <c r="AU212" s="189" t="s">
        <v>158</v>
      </c>
      <c r="AV212" s="13" t="s">
        <v>158</v>
      </c>
      <c r="AW212" s="13" t="s">
        <v>31</v>
      </c>
      <c r="AX212" s="13" t="s">
        <v>69</v>
      </c>
      <c r="AY212" s="189" t="s">
        <v>149</v>
      </c>
    </row>
    <row r="213" s="13" customFormat="1">
      <c r="A213" s="13"/>
      <c r="B213" s="187"/>
      <c r="C213" s="13"/>
      <c r="D213" s="188" t="s">
        <v>162</v>
      </c>
      <c r="E213" s="189" t="s">
        <v>3</v>
      </c>
      <c r="F213" s="190" t="s">
        <v>362</v>
      </c>
      <c r="G213" s="13"/>
      <c r="H213" s="191">
        <v>0.58099999999999996</v>
      </c>
      <c r="I213" s="192"/>
      <c r="J213" s="13"/>
      <c r="K213" s="13"/>
      <c r="L213" s="187"/>
      <c r="M213" s="193"/>
      <c r="N213" s="194"/>
      <c r="O213" s="194"/>
      <c r="P213" s="194"/>
      <c r="Q213" s="194"/>
      <c r="R213" s="194"/>
      <c r="S213" s="194"/>
      <c r="T213" s="19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9" t="s">
        <v>162</v>
      </c>
      <c r="AU213" s="189" t="s">
        <v>158</v>
      </c>
      <c r="AV213" s="13" t="s">
        <v>158</v>
      </c>
      <c r="AW213" s="13" t="s">
        <v>31</v>
      </c>
      <c r="AX213" s="13" t="s">
        <v>69</v>
      </c>
      <c r="AY213" s="189" t="s">
        <v>149</v>
      </c>
    </row>
    <row r="214" s="13" customFormat="1">
      <c r="A214" s="13"/>
      <c r="B214" s="187"/>
      <c r="C214" s="13"/>
      <c r="D214" s="188" t="s">
        <v>162</v>
      </c>
      <c r="E214" s="189" t="s">
        <v>3</v>
      </c>
      <c r="F214" s="190" t="s">
        <v>363</v>
      </c>
      <c r="G214" s="13"/>
      <c r="H214" s="191">
        <v>-41.768000000000001</v>
      </c>
      <c r="I214" s="192"/>
      <c r="J214" s="13"/>
      <c r="K214" s="13"/>
      <c r="L214" s="187"/>
      <c r="M214" s="193"/>
      <c r="N214" s="194"/>
      <c r="O214" s="194"/>
      <c r="P214" s="194"/>
      <c r="Q214" s="194"/>
      <c r="R214" s="194"/>
      <c r="S214" s="194"/>
      <c r="T214" s="19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9" t="s">
        <v>162</v>
      </c>
      <c r="AU214" s="189" t="s">
        <v>158</v>
      </c>
      <c r="AV214" s="13" t="s">
        <v>158</v>
      </c>
      <c r="AW214" s="13" t="s">
        <v>31</v>
      </c>
      <c r="AX214" s="13" t="s">
        <v>69</v>
      </c>
      <c r="AY214" s="189" t="s">
        <v>149</v>
      </c>
    </row>
    <row r="215" s="16" customFormat="1">
      <c r="A215" s="16"/>
      <c r="B215" s="211"/>
      <c r="C215" s="16"/>
      <c r="D215" s="188" t="s">
        <v>162</v>
      </c>
      <c r="E215" s="212" t="s">
        <v>3</v>
      </c>
      <c r="F215" s="213" t="s">
        <v>357</v>
      </c>
      <c r="G215" s="16"/>
      <c r="H215" s="214">
        <v>122.54299999999998</v>
      </c>
      <c r="I215" s="215"/>
      <c r="J215" s="16"/>
      <c r="K215" s="16"/>
      <c r="L215" s="211"/>
      <c r="M215" s="216"/>
      <c r="N215" s="217"/>
      <c r="O215" s="217"/>
      <c r="P215" s="217"/>
      <c r="Q215" s="217"/>
      <c r="R215" s="217"/>
      <c r="S215" s="217"/>
      <c r="T215" s="218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12" t="s">
        <v>162</v>
      </c>
      <c r="AU215" s="212" t="s">
        <v>158</v>
      </c>
      <c r="AV215" s="16" t="s">
        <v>96</v>
      </c>
      <c r="AW215" s="16" t="s">
        <v>31</v>
      </c>
      <c r="AX215" s="16" t="s">
        <v>69</v>
      </c>
      <c r="AY215" s="212" t="s">
        <v>149</v>
      </c>
    </row>
    <row r="216" s="14" customFormat="1">
      <c r="A216" s="14"/>
      <c r="B216" s="196"/>
      <c r="C216" s="14"/>
      <c r="D216" s="188" t="s">
        <v>162</v>
      </c>
      <c r="E216" s="197" t="s">
        <v>3</v>
      </c>
      <c r="F216" s="198" t="s">
        <v>196</v>
      </c>
      <c r="G216" s="14"/>
      <c r="H216" s="199">
        <v>371.46000000000004</v>
      </c>
      <c r="I216" s="200"/>
      <c r="J216" s="14"/>
      <c r="K216" s="14"/>
      <c r="L216" s="196"/>
      <c r="M216" s="201"/>
      <c r="N216" s="202"/>
      <c r="O216" s="202"/>
      <c r="P216" s="202"/>
      <c r="Q216" s="202"/>
      <c r="R216" s="202"/>
      <c r="S216" s="202"/>
      <c r="T216" s="20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97" t="s">
        <v>162</v>
      </c>
      <c r="AU216" s="197" t="s">
        <v>158</v>
      </c>
      <c r="AV216" s="14" t="s">
        <v>163</v>
      </c>
      <c r="AW216" s="14" t="s">
        <v>31</v>
      </c>
      <c r="AX216" s="14" t="s">
        <v>77</v>
      </c>
      <c r="AY216" s="197" t="s">
        <v>149</v>
      </c>
    </row>
    <row r="217" s="2" customFormat="1" ht="37.8" customHeight="1">
      <c r="A217" s="41"/>
      <c r="B217" s="168"/>
      <c r="C217" s="169" t="s">
        <v>364</v>
      </c>
      <c r="D217" s="169" t="s">
        <v>152</v>
      </c>
      <c r="E217" s="170" t="s">
        <v>365</v>
      </c>
      <c r="F217" s="171" t="s">
        <v>366</v>
      </c>
      <c r="G217" s="172" t="s">
        <v>166</v>
      </c>
      <c r="H217" s="173">
        <v>77.491</v>
      </c>
      <c r="I217" s="174"/>
      <c r="J217" s="175">
        <f>ROUND(I217*H217,2)</f>
        <v>0</v>
      </c>
      <c r="K217" s="171" t="s">
        <v>156</v>
      </c>
      <c r="L217" s="42"/>
      <c r="M217" s="176" t="s">
        <v>3</v>
      </c>
      <c r="N217" s="177" t="s">
        <v>41</v>
      </c>
      <c r="O217" s="75"/>
      <c r="P217" s="178">
        <f>O217*H217</f>
        <v>0</v>
      </c>
      <c r="Q217" s="178">
        <v>0</v>
      </c>
      <c r="R217" s="178">
        <f>Q217*H217</f>
        <v>0</v>
      </c>
      <c r="S217" s="178">
        <v>0.014</v>
      </c>
      <c r="T217" s="179">
        <f>S217*H217</f>
        <v>1.0848740000000001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180" t="s">
        <v>163</v>
      </c>
      <c r="AT217" s="180" t="s">
        <v>152</v>
      </c>
      <c r="AU217" s="180" t="s">
        <v>158</v>
      </c>
      <c r="AY217" s="22" t="s">
        <v>149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22" t="s">
        <v>158</v>
      </c>
      <c r="BK217" s="181">
        <f>ROUND(I217*H217,2)</f>
        <v>0</v>
      </c>
      <c r="BL217" s="22" t="s">
        <v>163</v>
      </c>
      <c r="BM217" s="180" t="s">
        <v>367</v>
      </c>
    </row>
    <row r="218" s="2" customFormat="1">
      <c r="A218" s="41"/>
      <c r="B218" s="42"/>
      <c r="C218" s="41"/>
      <c r="D218" s="182" t="s">
        <v>160</v>
      </c>
      <c r="E218" s="41"/>
      <c r="F218" s="183" t="s">
        <v>368</v>
      </c>
      <c r="G218" s="41"/>
      <c r="H218" s="41"/>
      <c r="I218" s="184"/>
      <c r="J218" s="41"/>
      <c r="K218" s="41"/>
      <c r="L218" s="42"/>
      <c r="M218" s="185"/>
      <c r="N218" s="186"/>
      <c r="O218" s="75"/>
      <c r="P218" s="75"/>
      <c r="Q218" s="75"/>
      <c r="R218" s="75"/>
      <c r="S218" s="75"/>
      <c r="T218" s="76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2" t="s">
        <v>160</v>
      </c>
      <c r="AU218" s="22" t="s">
        <v>158</v>
      </c>
    </row>
    <row r="219" s="13" customFormat="1">
      <c r="A219" s="13"/>
      <c r="B219" s="187"/>
      <c r="C219" s="13"/>
      <c r="D219" s="188" t="s">
        <v>162</v>
      </c>
      <c r="E219" s="189" t="s">
        <v>3</v>
      </c>
      <c r="F219" s="190" t="s">
        <v>369</v>
      </c>
      <c r="G219" s="13"/>
      <c r="H219" s="191">
        <v>90.25</v>
      </c>
      <c r="I219" s="192"/>
      <c r="J219" s="13"/>
      <c r="K219" s="13"/>
      <c r="L219" s="187"/>
      <c r="M219" s="193"/>
      <c r="N219" s="194"/>
      <c r="O219" s="194"/>
      <c r="P219" s="194"/>
      <c r="Q219" s="194"/>
      <c r="R219" s="194"/>
      <c r="S219" s="194"/>
      <c r="T219" s="19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9" t="s">
        <v>162</v>
      </c>
      <c r="AU219" s="189" t="s">
        <v>158</v>
      </c>
      <c r="AV219" s="13" t="s">
        <v>158</v>
      </c>
      <c r="AW219" s="13" t="s">
        <v>31</v>
      </c>
      <c r="AX219" s="13" t="s">
        <v>69</v>
      </c>
      <c r="AY219" s="189" t="s">
        <v>149</v>
      </c>
    </row>
    <row r="220" s="13" customFormat="1">
      <c r="A220" s="13"/>
      <c r="B220" s="187"/>
      <c r="C220" s="13"/>
      <c r="D220" s="188" t="s">
        <v>162</v>
      </c>
      <c r="E220" s="189" t="s">
        <v>3</v>
      </c>
      <c r="F220" s="190" t="s">
        <v>370</v>
      </c>
      <c r="G220" s="13"/>
      <c r="H220" s="191">
        <v>-12.759</v>
      </c>
      <c r="I220" s="192"/>
      <c r="J220" s="13"/>
      <c r="K220" s="13"/>
      <c r="L220" s="187"/>
      <c r="M220" s="193"/>
      <c r="N220" s="194"/>
      <c r="O220" s="194"/>
      <c r="P220" s="194"/>
      <c r="Q220" s="194"/>
      <c r="R220" s="194"/>
      <c r="S220" s="194"/>
      <c r="T220" s="19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9" t="s">
        <v>162</v>
      </c>
      <c r="AU220" s="189" t="s">
        <v>158</v>
      </c>
      <c r="AV220" s="13" t="s">
        <v>158</v>
      </c>
      <c r="AW220" s="13" t="s">
        <v>31</v>
      </c>
      <c r="AX220" s="13" t="s">
        <v>69</v>
      </c>
      <c r="AY220" s="189" t="s">
        <v>149</v>
      </c>
    </row>
    <row r="221" s="14" customFormat="1">
      <c r="A221" s="14"/>
      <c r="B221" s="196"/>
      <c r="C221" s="14"/>
      <c r="D221" s="188" t="s">
        <v>162</v>
      </c>
      <c r="E221" s="197" t="s">
        <v>3</v>
      </c>
      <c r="F221" s="198" t="s">
        <v>196</v>
      </c>
      <c r="G221" s="14"/>
      <c r="H221" s="199">
        <v>77.491</v>
      </c>
      <c r="I221" s="200"/>
      <c r="J221" s="14"/>
      <c r="K221" s="14"/>
      <c r="L221" s="196"/>
      <c r="M221" s="201"/>
      <c r="N221" s="202"/>
      <c r="O221" s="202"/>
      <c r="P221" s="202"/>
      <c r="Q221" s="202"/>
      <c r="R221" s="202"/>
      <c r="S221" s="202"/>
      <c r="T221" s="20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97" t="s">
        <v>162</v>
      </c>
      <c r="AU221" s="197" t="s">
        <v>158</v>
      </c>
      <c r="AV221" s="14" t="s">
        <v>163</v>
      </c>
      <c r="AW221" s="14" t="s">
        <v>31</v>
      </c>
      <c r="AX221" s="14" t="s">
        <v>77</v>
      </c>
      <c r="AY221" s="197" t="s">
        <v>149</v>
      </c>
    </row>
    <row r="222" s="2" customFormat="1" ht="24.15" customHeight="1">
      <c r="A222" s="41"/>
      <c r="B222" s="168"/>
      <c r="C222" s="169" t="s">
        <v>371</v>
      </c>
      <c r="D222" s="169" t="s">
        <v>152</v>
      </c>
      <c r="E222" s="170" t="s">
        <v>372</v>
      </c>
      <c r="F222" s="171" t="s">
        <v>373</v>
      </c>
      <c r="G222" s="172" t="s">
        <v>166</v>
      </c>
      <c r="H222" s="173">
        <v>45.484000000000002</v>
      </c>
      <c r="I222" s="174"/>
      <c r="J222" s="175">
        <f>ROUND(I222*H222,2)</f>
        <v>0</v>
      </c>
      <c r="K222" s="171" t="s">
        <v>156</v>
      </c>
      <c r="L222" s="42"/>
      <c r="M222" s="176" t="s">
        <v>3</v>
      </c>
      <c r="N222" s="177" t="s">
        <v>41</v>
      </c>
      <c r="O222" s="75"/>
      <c r="P222" s="178">
        <f>O222*H222</f>
        <v>0</v>
      </c>
      <c r="Q222" s="178">
        <v>0</v>
      </c>
      <c r="R222" s="178">
        <f>Q222*H222</f>
        <v>0</v>
      </c>
      <c r="S222" s="178">
        <v>0.081500000000000003</v>
      </c>
      <c r="T222" s="179">
        <f>S222*H222</f>
        <v>3.7069460000000003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180" t="s">
        <v>163</v>
      </c>
      <c r="AT222" s="180" t="s">
        <v>152</v>
      </c>
      <c r="AU222" s="180" t="s">
        <v>158</v>
      </c>
      <c r="AY222" s="22" t="s">
        <v>149</v>
      </c>
      <c r="BE222" s="181">
        <f>IF(N222="základní",J222,0)</f>
        <v>0</v>
      </c>
      <c r="BF222" s="181">
        <f>IF(N222="snížená",J222,0)</f>
        <v>0</v>
      </c>
      <c r="BG222" s="181">
        <f>IF(N222="zákl. přenesená",J222,0)</f>
        <v>0</v>
      </c>
      <c r="BH222" s="181">
        <f>IF(N222="sníž. přenesená",J222,0)</f>
        <v>0</v>
      </c>
      <c r="BI222" s="181">
        <f>IF(N222="nulová",J222,0)</f>
        <v>0</v>
      </c>
      <c r="BJ222" s="22" t="s">
        <v>158</v>
      </c>
      <c r="BK222" s="181">
        <f>ROUND(I222*H222,2)</f>
        <v>0</v>
      </c>
      <c r="BL222" s="22" t="s">
        <v>163</v>
      </c>
      <c r="BM222" s="180" t="s">
        <v>374</v>
      </c>
    </row>
    <row r="223" s="2" customFormat="1">
      <c r="A223" s="41"/>
      <c r="B223" s="42"/>
      <c r="C223" s="41"/>
      <c r="D223" s="182" t="s">
        <v>160</v>
      </c>
      <c r="E223" s="41"/>
      <c r="F223" s="183" t="s">
        <v>375</v>
      </c>
      <c r="G223" s="41"/>
      <c r="H223" s="41"/>
      <c r="I223" s="184"/>
      <c r="J223" s="41"/>
      <c r="K223" s="41"/>
      <c r="L223" s="42"/>
      <c r="M223" s="185"/>
      <c r="N223" s="186"/>
      <c r="O223" s="75"/>
      <c r="P223" s="75"/>
      <c r="Q223" s="75"/>
      <c r="R223" s="75"/>
      <c r="S223" s="75"/>
      <c r="T223" s="76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2" t="s">
        <v>160</v>
      </c>
      <c r="AU223" s="22" t="s">
        <v>158</v>
      </c>
    </row>
    <row r="224" s="13" customFormat="1">
      <c r="A224" s="13"/>
      <c r="B224" s="187"/>
      <c r="C224" s="13"/>
      <c r="D224" s="188" t="s">
        <v>162</v>
      </c>
      <c r="E224" s="189" t="s">
        <v>3</v>
      </c>
      <c r="F224" s="190" t="s">
        <v>376</v>
      </c>
      <c r="G224" s="13"/>
      <c r="H224" s="191">
        <v>24</v>
      </c>
      <c r="I224" s="192"/>
      <c r="J224" s="13"/>
      <c r="K224" s="13"/>
      <c r="L224" s="187"/>
      <c r="M224" s="193"/>
      <c r="N224" s="194"/>
      <c r="O224" s="194"/>
      <c r="P224" s="194"/>
      <c r="Q224" s="194"/>
      <c r="R224" s="194"/>
      <c r="S224" s="194"/>
      <c r="T224" s="19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9" t="s">
        <v>162</v>
      </c>
      <c r="AU224" s="189" t="s">
        <v>158</v>
      </c>
      <c r="AV224" s="13" t="s">
        <v>158</v>
      </c>
      <c r="AW224" s="13" t="s">
        <v>31</v>
      </c>
      <c r="AX224" s="13" t="s">
        <v>69</v>
      </c>
      <c r="AY224" s="189" t="s">
        <v>149</v>
      </c>
    </row>
    <row r="225" s="13" customFormat="1">
      <c r="A225" s="13"/>
      <c r="B225" s="187"/>
      <c r="C225" s="13"/>
      <c r="D225" s="188" t="s">
        <v>162</v>
      </c>
      <c r="E225" s="189" t="s">
        <v>3</v>
      </c>
      <c r="F225" s="190" t="s">
        <v>377</v>
      </c>
      <c r="G225" s="13"/>
      <c r="H225" s="191">
        <v>5.0250000000000004</v>
      </c>
      <c r="I225" s="192"/>
      <c r="J225" s="13"/>
      <c r="K225" s="13"/>
      <c r="L225" s="187"/>
      <c r="M225" s="193"/>
      <c r="N225" s="194"/>
      <c r="O225" s="194"/>
      <c r="P225" s="194"/>
      <c r="Q225" s="194"/>
      <c r="R225" s="194"/>
      <c r="S225" s="194"/>
      <c r="T225" s="19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9" t="s">
        <v>162</v>
      </c>
      <c r="AU225" s="189" t="s">
        <v>158</v>
      </c>
      <c r="AV225" s="13" t="s">
        <v>158</v>
      </c>
      <c r="AW225" s="13" t="s">
        <v>31</v>
      </c>
      <c r="AX225" s="13" t="s">
        <v>69</v>
      </c>
      <c r="AY225" s="189" t="s">
        <v>149</v>
      </c>
    </row>
    <row r="226" s="13" customFormat="1">
      <c r="A226" s="13"/>
      <c r="B226" s="187"/>
      <c r="C226" s="13"/>
      <c r="D226" s="188" t="s">
        <v>162</v>
      </c>
      <c r="E226" s="189" t="s">
        <v>3</v>
      </c>
      <c r="F226" s="190" t="s">
        <v>378</v>
      </c>
      <c r="G226" s="13"/>
      <c r="H226" s="191">
        <v>16.459</v>
      </c>
      <c r="I226" s="192"/>
      <c r="J226" s="13"/>
      <c r="K226" s="13"/>
      <c r="L226" s="187"/>
      <c r="M226" s="193"/>
      <c r="N226" s="194"/>
      <c r="O226" s="194"/>
      <c r="P226" s="194"/>
      <c r="Q226" s="194"/>
      <c r="R226" s="194"/>
      <c r="S226" s="194"/>
      <c r="T226" s="19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9" t="s">
        <v>162</v>
      </c>
      <c r="AU226" s="189" t="s">
        <v>158</v>
      </c>
      <c r="AV226" s="13" t="s">
        <v>158</v>
      </c>
      <c r="AW226" s="13" t="s">
        <v>31</v>
      </c>
      <c r="AX226" s="13" t="s">
        <v>69</v>
      </c>
      <c r="AY226" s="189" t="s">
        <v>149</v>
      </c>
    </row>
    <row r="227" s="14" customFormat="1">
      <c r="A227" s="14"/>
      <c r="B227" s="196"/>
      <c r="C227" s="14"/>
      <c r="D227" s="188" t="s">
        <v>162</v>
      </c>
      <c r="E227" s="197" t="s">
        <v>3</v>
      </c>
      <c r="F227" s="198" t="s">
        <v>196</v>
      </c>
      <c r="G227" s="14"/>
      <c r="H227" s="199">
        <v>45.484000000000002</v>
      </c>
      <c r="I227" s="200"/>
      <c r="J227" s="14"/>
      <c r="K227" s="14"/>
      <c r="L227" s="196"/>
      <c r="M227" s="201"/>
      <c r="N227" s="202"/>
      <c r="O227" s="202"/>
      <c r="P227" s="202"/>
      <c r="Q227" s="202"/>
      <c r="R227" s="202"/>
      <c r="S227" s="202"/>
      <c r="T227" s="20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7" t="s">
        <v>162</v>
      </c>
      <c r="AU227" s="197" t="s">
        <v>158</v>
      </c>
      <c r="AV227" s="14" t="s">
        <v>163</v>
      </c>
      <c r="AW227" s="14" t="s">
        <v>31</v>
      </c>
      <c r="AX227" s="14" t="s">
        <v>77</v>
      </c>
      <c r="AY227" s="197" t="s">
        <v>149</v>
      </c>
    </row>
    <row r="228" s="12" customFormat="1" ht="22.8" customHeight="1">
      <c r="A228" s="12"/>
      <c r="B228" s="155"/>
      <c r="C228" s="12"/>
      <c r="D228" s="156" t="s">
        <v>68</v>
      </c>
      <c r="E228" s="166" t="s">
        <v>379</v>
      </c>
      <c r="F228" s="166" t="s">
        <v>380</v>
      </c>
      <c r="G228" s="12"/>
      <c r="H228" s="12"/>
      <c r="I228" s="158"/>
      <c r="J228" s="167">
        <f>BK228</f>
        <v>0</v>
      </c>
      <c r="K228" s="12"/>
      <c r="L228" s="155"/>
      <c r="M228" s="160"/>
      <c r="N228" s="161"/>
      <c r="O228" s="161"/>
      <c r="P228" s="162">
        <f>SUM(P229:P238)</f>
        <v>0</v>
      </c>
      <c r="Q228" s="161"/>
      <c r="R228" s="162">
        <f>SUM(R229:R238)</f>
        <v>0</v>
      </c>
      <c r="S228" s="161"/>
      <c r="T228" s="163">
        <f>SUM(T229:T238)</f>
        <v>1.4420000000000002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56" t="s">
        <v>77</v>
      </c>
      <c r="AT228" s="164" t="s">
        <v>68</v>
      </c>
      <c r="AU228" s="164" t="s">
        <v>77</v>
      </c>
      <c r="AY228" s="156" t="s">
        <v>149</v>
      </c>
      <c r="BK228" s="165">
        <f>SUM(BK229:BK238)</f>
        <v>0</v>
      </c>
    </row>
    <row r="229" s="2" customFormat="1" ht="55.5" customHeight="1">
      <c r="A229" s="41"/>
      <c r="B229" s="168"/>
      <c r="C229" s="169" t="s">
        <v>381</v>
      </c>
      <c r="D229" s="169" t="s">
        <v>152</v>
      </c>
      <c r="E229" s="170" t="s">
        <v>382</v>
      </c>
      <c r="F229" s="171" t="s">
        <v>383</v>
      </c>
      <c r="G229" s="172" t="s">
        <v>155</v>
      </c>
      <c r="H229" s="173">
        <v>1</v>
      </c>
      <c r="I229" s="174"/>
      <c r="J229" s="175">
        <f>ROUND(I229*H229,2)</f>
        <v>0</v>
      </c>
      <c r="K229" s="171" t="s">
        <v>156</v>
      </c>
      <c r="L229" s="42"/>
      <c r="M229" s="176" t="s">
        <v>3</v>
      </c>
      <c r="N229" s="177" t="s">
        <v>41</v>
      </c>
      <c r="O229" s="75"/>
      <c r="P229" s="178">
        <f>O229*H229</f>
        <v>0</v>
      </c>
      <c r="Q229" s="178">
        <v>0</v>
      </c>
      <c r="R229" s="178">
        <f>Q229*H229</f>
        <v>0</v>
      </c>
      <c r="S229" s="178">
        <v>0.073999999999999996</v>
      </c>
      <c r="T229" s="179">
        <f>S229*H229</f>
        <v>0.073999999999999996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180" t="s">
        <v>163</v>
      </c>
      <c r="AT229" s="180" t="s">
        <v>152</v>
      </c>
      <c r="AU229" s="180" t="s">
        <v>158</v>
      </c>
      <c r="AY229" s="22" t="s">
        <v>149</v>
      </c>
      <c r="BE229" s="181">
        <f>IF(N229="základní",J229,0)</f>
        <v>0</v>
      </c>
      <c r="BF229" s="181">
        <f>IF(N229="snížená",J229,0)</f>
        <v>0</v>
      </c>
      <c r="BG229" s="181">
        <f>IF(N229="zákl. přenesená",J229,0)</f>
        <v>0</v>
      </c>
      <c r="BH229" s="181">
        <f>IF(N229="sníž. přenesená",J229,0)</f>
        <v>0</v>
      </c>
      <c r="BI229" s="181">
        <f>IF(N229="nulová",J229,0)</f>
        <v>0</v>
      </c>
      <c r="BJ229" s="22" t="s">
        <v>158</v>
      </c>
      <c r="BK229" s="181">
        <f>ROUND(I229*H229,2)</f>
        <v>0</v>
      </c>
      <c r="BL229" s="22" t="s">
        <v>163</v>
      </c>
      <c r="BM229" s="180" t="s">
        <v>384</v>
      </c>
    </row>
    <row r="230" s="2" customFormat="1">
      <c r="A230" s="41"/>
      <c r="B230" s="42"/>
      <c r="C230" s="41"/>
      <c r="D230" s="182" t="s">
        <v>160</v>
      </c>
      <c r="E230" s="41"/>
      <c r="F230" s="183" t="s">
        <v>385</v>
      </c>
      <c r="G230" s="41"/>
      <c r="H230" s="41"/>
      <c r="I230" s="184"/>
      <c r="J230" s="41"/>
      <c r="K230" s="41"/>
      <c r="L230" s="42"/>
      <c r="M230" s="185"/>
      <c r="N230" s="186"/>
      <c r="O230" s="75"/>
      <c r="P230" s="75"/>
      <c r="Q230" s="75"/>
      <c r="R230" s="75"/>
      <c r="S230" s="75"/>
      <c r="T230" s="76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2" t="s">
        <v>160</v>
      </c>
      <c r="AU230" s="22" t="s">
        <v>158</v>
      </c>
    </row>
    <row r="231" s="13" customFormat="1">
      <c r="A231" s="13"/>
      <c r="B231" s="187"/>
      <c r="C231" s="13"/>
      <c r="D231" s="188" t="s">
        <v>162</v>
      </c>
      <c r="E231" s="189" t="s">
        <v>3</v>
      </c>
      <c r="F231" s="190" t="s">
        <v>386</v>
      </c>
      <c r="G231" s="13"/>
      <c r="H231" s="191">
        <v>1</v>
      </c>
      <c r="I231" s="192"/>
      <c r="J231" s="13"/>
      <c r="K231" s="13"/>
      <c r="L231" s="187"/>
      <c r="M231" s="193"/>
      <c r="N231" s="194"/>
      <c r="O231" s="194"/>
      <c r="P231" s="194"/>
      <c r="Q231" s="194"/>
      <c r="R231" s="194"/>
      <c r="S231" s="194"/>
      <c r="T231" s="19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9" t="s">
        <v>162</v>
      </c>
      <c r="AU231" s="189" t="s">
        <v>158</v>
      </c>
      <c r="AV231" s="13" t="s">
        <v>158</v>
      </c>
      <c r="AW231" s="13" t="s">
        <v>31</v>
      </c>
      <c r="AX231" s="13" t="s">
        <v>77</v>
      </c>
      <c r="AY231" s="189" t="s">
        <v>149</v>
      </c>
    </row>
    <row r="232" s="2" customFormat="1" ht="55.5" customHeight="1">
      <c r="A232" s="41"/>
      <c r="B232" s="168"/>
      <c r="C232" s="169" t="s">
        <v>387</v>
      </c>
      <c r="D232" s="169" t="s">
        <v>152</v>
      </c>
      <c r="E232" s="170" t="s">
        <v>388</v>
      </c>
      <c r="F232" s="171" t="s">
        <v>389</v>
      </c>
      <c r="G232" s="172" t="s">
        <v>390</v>
      </c>
      <c r="H232" s="173">
        <v>0.36399999999999999</v>
      </c>
      <c r="I232" s="174"/>
      <c r="J232" s="175">
        <f>ROUND(I232*H232,2)</f>
        <v>0</v>
      </c>
      <c r="K232" s="171" t="s">
        <v>156</v>
      </c>
      <c r="L232" s="42"/>
      <c r="M232" s="176" t="s">
        <v>3</v>
      </c>
      <c r="N232" s="177" t="s">
        <v>41</v>
      </c>
      <c r="O232" s="75"/>
      <c r="P232" s="178">
        <f>O232*H232</f>
        <v>0</v>
      </c>
      <c r="Q232" s="178">
        <v>0</v>
      </c>
      <c r="R232" s="178">
        <f>Q232*H232</f>
        <v>0</v>
      </c>
      <c r="S232" s="178">
        <v>1.8</v>
      </c>
      <c r="T232" s="179">
        <f>S232*H232</f>
        <v>0.6552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180" t="s">
        <v>163</v>
      </c>
      <c r="AT232" s="180" t="s">
        <v>152</v>
      </c>
      <c r="AU232" s="180" t="s">
        <v>158</v>
      </c>
      <c r="AY232" s="22" t="s">
        <v>149</v>
      </c>
      <c r="BE232" s="181">
        <f>IF(N232="základní",J232,0)</f>
        <v>0</v>
      </c>
      <c r="BF232" s="181">
        <f>IF(N232="snížená",J232,0)</f>
        <v>0</v>
      </c>
      <c r="BG232" s="181">
        <f>IF(N232="zákl. přenesená",J232,0)</f>
        <v>0</v>
      </c>
      <c r="BH232" s="181">
        <f>IF(N232="sníž. přenesená",J232,0)</f>
        <v>0</v>
      </c>
      <c r="BI232" s="181">
        <f>IF(N232="nulová",J232,0)</f>
        <v>0</v>
      </c>
      <c r="BJ232" s="22" t="s">
        <v>158</v>
      </c>
      <c r="BK232" s="181">
        <f>ROUND(I232*H232,2)</f>
        <v>0</v>
      </c>
      <c r="BL232" s="22" t="s">
        <v>163</v>
      </c>
      <c r="BM232" s="180" t="s">
        <v>391</v>
      </c>
    </row>
    <row r="233" s="2" customFormat="1">
      <c r="A233" s="41"/>
      <c r="B233" s="42"/>
      <c r="C233" s="41"/>
      <c r="D233" s="182" t="s">
        <v>160</v>
      </c>
      <c r="E233" s="41"/>
      <c r="F233" s="183" t="s">
        <v>392</v>
      </c>
      <c r="G233" s="41"/>
      <c r="H233" s="41"/>
      <c r="I233" s="184"/>
      <c r="J233" s="41"/>
      <c r="K233" s="41"/>
      <c r="L233" s="42"/>
      <c r="M233" s="185"/>
      <c r="N233" s="186"/>
      <c r="O233" s="75"/>
      <c r="P233" s="75"/>
      <c r="Q233" s="75"/>
      <c r="R233" s="75"/>
      <c r="S233" s="75"/>
      <c r="T233" s="76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2" t="s">
        <v>160</v>
      </c>
      <c r="AU233" s="22" t="s">
        <v>158</v>
      </c>
    </row>
    <row r="234" s="13" customFormat="1">
      <c r="A234" s="13"/>
      <c r="B234" s="187"/>
      <c r="C234" s="13"/>
      <c r="D234" s="188" t="s">
        <v>162</v>
      </c>
      <c r="E234" s="189" t="s">
        <v>3</v>
      </c>
      <c r="F234" s="190" t="s">
        <v>393</v>
      </c>
      <c r="G234" s="13"/>
      <c r="H234" s="191">
        <v>0.36399999999999999</v>
      </c>
      <c r="I234" s="192"/>
      <c r="J234" s="13"/>
      <c r="K234" s="13"/>
      <c r="L234" s="187"/>
      <c r="M234" s="193"/>
      <c r="N234" s="194"/>
      <c r="O234" s="194"/>
      <c r="P234" s="194"/>
      <c r="Q234" s="194"/>
      <c r="R234" s="194"/>
      <c r="S234" s="194"/>
      <c r="T234" s="19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9" t="s">
        <v>162</v>
      </c>
      <c r="AU234" s="189" t="s">
        <v>158</v>
      </c>
      <c r="AV234" s="13" t="s">
        <v>158</v>
      </c>
      <c r="AW234" s="13" t="s">
        <v>31</v>
      </c>
      <c r="AX234" s="13" t="s">
        <v>77</v>
      </c>
      <c r="AY234" s="189" t="s">
        <v>149</v>
      </c>
    </row>
    <row r="235" s="2" customFormat="1" ht="55.5" customHeight="1">
      <c r="A235" s="41"/>
      <c r="B235" s="168"/>
      <c r="C235" s="169" t="s">
        <v>394</v>
      </c>
      <c r="D235" s="169" t="s">
        <v>152</v>
      </c>
      <c r="E235" s="170" t="s">
        <v>395</v>
      </c>
      <c r="F235" s="171" t="s">
        <v>396</v>
      </c>
      <c r="G235" s="172" t="s">
        <v>390</v>
      </c>
      <c r="H235" s="173">
        <v>0.39600000000000002</v>
      </c>
      <c r="I235" s="174"/>
      <c r="J235" s="175">
        <f>ROUND(I235*H235,2)</f>
        <v>0</v>
      </c>
      <c r="K235" s="171" t="s">
        <v>156</v>
      </c>
      <c r="L235" s="42"/>
      <c r="M235" s="176" t="s">
        <v>3</v>
      </c>
      <c r="N235" s="177" t="s">
        <v>41</v>
      </c>
      <c r="O235" s="75"/>
      <c r="P235" s="178">
        <f>O235*H235</f>
        <v>0</v>
      </c>
      <c r="Q235" s="178">
        <v>0</v>
      </c>
      <c r="R235" s="178">
        <f>Q235*H235</f>
        <v>0</v>
      </c>
      <c r="S235" s="178">
        <v>1.8</v>
      </c>
      <c r="T235" s="179">
        <f>S235*H235</f>
        <v>0.7128000000000001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180" t="s">
        <v>163</v>
      </c>
      <c r="AT235" s="180" t="s">
        <v>152</v>
      </c>
      <c r="AU235" s="180" t="s">
        <v>158</v>
      </c>
      <c r="AY235" s="22" t="s">
        <v>149</v>
      </c>
      <c r="BE235" s="181">
        <f>IF(N235="základní",J235,0)</f>
        <v>0</v>
      </c>
      <c r="BF235" s="181">
        <f>IF(N235="snížená",J235,0)</f>
        <v>0</v>
      </c>
      <c r="BG235" s="181">
        <f>IF(N235="zákl. přenesená",J235,0)</f>
        <v>0</v>
      </c>
      <c r="BH235" s="181">
        <f>IF(N235="sníž. přenesená",J235,0)</f>
        <v>0</v>
      </c>
      <c r="BI235" s="181">
        <f>IF(N235="nulová",J235,0)</f>
        <v>0</v>
      </c>
      <c r="BJ235" s="22" t="s">
        <v>158</v>
      </c>
      <c r="BK235" s="181">
        <f>ROUND(I235*H235,2)</f>
        <v>0</v>
      </c>
      <c r="BL235" s="22" t="s">
        <v>163</v>
      </c>
      <c r="BM235" s="180" t="s">
        <v>397</v>
      </c>
    </row>
    <row r="236" s="2" customFormat="1">
      <c r="A236" s="41"/>
      <c r="B236" s="42"/>
      <c r="C236" s="41"/>
      <c r="D236" s="182" t="s">
        <v>160</v>
      </c>
      <c r="E236" s="41"/>
      <c r="F236" s="183" t="s">
        <v>398</v>
      </c>
      <c r="G236" s="41"/>
      <c r="H236" s="41"/>
      <c r="I236" s="184"/>
      <c r="J236" s="41"/>
      <c r="K236" s="41"/>
      <c r="L236" s="42"/>
      <c r="M236" s="185"/>
      <c r="N236" s="186"/>
      <c r="O236" s="75"/>
      <c r="P236" s="75"/>
      <c r="Q236" s="75"/>
      <c r="R236" s="75"/>
      <c r="S236" s="75"/>
      <c r="T236" s="76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2" t="s">
        <v>160</v>
      </c>
      <c r="AU236" s="22" t="s">
        <v>158</v>
      </c>
    </row>
    <row r="237" s="15" customFormat="1">
      <c r="A237" s="15"/>
      <c r="B237" s="204"/>
      <c r="C237" s="15"/>
      <c r="D237" s="188" t="s">
        <v>162</v>
      </c>
      <c r="E237" s="205" t="s">
        <v>3</v>
      </c>
      <c r="F237" s="206" t="s">
        <v>399</v>
      </c>
      <c r="G237" s="15"/>
      <c r="H237" s="205" t="s">
        <v>3</v>
      </c>
      <c r="I237" s="207"/>
      <c r="J237" s="15"/>
      <c r="K237" s="15"/>
      <c r="L237" s="204"/>
      <c r="M237" s="208"/>
      <c r="N237" s="209"/>
      <c r="O237" s="209"/>
      <c r="P237" s="209"/>
      <c r="Q237" s="209"/>
      <c r="R237" s="209"/>
      <c r="S237" s="209"/>
      <c r="T237" s="210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05" t="s">
        <v>162</v>
      </c>
      <c r="AU237" s="205" t="s">
        <v>158</v>
      </c>
      <c r="AV237" s="15" t="s">
        <v>77</v>
      </c>
      <c r="AW237" s="15" t="s">
        <v>31</v>
      </c>
      <c r="AX237" s="15" t="s">
        <v>69</v>
      </c>
      <c r="AY237" s="205" t="s">
        <v>149</v>
      </c>
    </row>
    <row r="238" s="13" customFormat="1">
      <c r="A238" s="13"/>
      <c r="B238" s="187"/>
      <c r="C238" s="13"/>
      <c r="D238" s="188" t="s">
        <v>162</v>
      </c>
      <c r="E238" s="189" t="s">
        <v>3</v>
      </c>
      <c r="F238" s="190" t="s">
        <v>400</v>
      </c>
      <c r="G238" s="13"/>
      <c r="H238" s="191">
        <v>0.39600000000000002</v>
      </c>
      <c r="I238" s="192"/>
      <c r="J238" s="13"/>
      <c r="K238" s="13"/>
      <c r="L238" s="187"/>
      <c r="M238" s="193"/>
      <c r="N238" s="194"/>
      <c r="O238" s="194"/>
      <c r="P238" s="194"/>
      <c r="Q238" s="194"/>
      <c r="R238" s="194"/>
      <c r="S238" s="194"/>
      <c r="T238" s="19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9" t="s">
        <v>162</v>
      </c>
      <c r="AU238" s="189" t="s">
        <v>158</v>
      </c>
      <c r="AV238" s="13" t="s">
        <v>158</v>
      </c>
      <c r="AW238" s="13" t="s">
        <v>31</v>
      </c>
      <c r="AX238" s="13" t="s">
        <v>77</v>
      </c>
      <c r="AY238" s="189" t="s">
        <v>149</v>
      </c>
    </row>
    <row r="239" s="12" customFormat="1" ht="22.8" customHeight="1">
      <c r="A239" s="12"/>
      <c r="B239" s="155"/>
      <c r="C239" s="12"/>
      <c r="D239" s="156" t="s">
        <v>68</v>
      </c>
      <c r="E239" s="166" t="s">
        <v>401</v>
      </c>
      <c r="F239" s="166" t="s">
        <v>402</v>
      </c>
      <c r="G239" s="12"/>
      <c r="H239" s="12"/>
      <c r="I239" s="158"/>
      <c r="J239" s="167">
        <f>BK239</f>
        <v>0</v>
      </c>
      <c r="K239" s="12"/>
      <c r="L239" s="155"/>
      <c r="M239" s="160"/>
      <c r="N239" s="161"/>
      <c r="O239" s="161"/>
      <c r="P239" s="162">
        <f>SUM(P240:P257)</f>
        <v>0</v>
      </c>
      <c r="Q239" s="161"/>
      <c r="R239" s="162">
        <f>SUM(R240:R257)</f>
        <v>0</v>
      </c>
      <c r="S239" s="161"/>
      <c r="T239" s="163">
        <f>SUM(T240:T257)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56" t="s">
        <v>77</v>
      </c>
      <c r="AT239" s="164" t="s">
        <v>68</v>
      </c>
      <c r="AU239" s="164" t="s">
        <v>77</v>
      </c>
      <c r="AY239" s="156" t="s">
        <v>149</v>
      </c>
      <c r="BK239" s="165">
        <f>SUM(BK240:BK257)</f>
        <v>0</v>
      </c>
    </row>
    <row r="240" s="2" customFormat="1" ht="44.25" customHeight="1">
      <c r="A240" s="41"/>
      <c r="B240" s="168"/>
      <c r="C240" s="169" t="s">
        <v>403</v>
      </c>
      <c r="D240" s="169" t="s">
        <v>152</v>
      </c>
      <c r="E240" s="170" t="s">
        <v>404</v>
      </c>
      <c r="F240" s="171" t="s">
        <v>405</v>
      </c>
      <c r="G240" s="172" t="s">
        <v>406</v>
      </c>
      <c r="H240" s="173">
        <v>21.934000000000001</v>
      </c>
      <c r="I240" s="174"/>
      <c r="J240" s="175">
        <f>ROUND(I240*H240,2)</f>
        <v>0</v>
      </c>
      <c r="K240" s="171" t="s">
        <v>156</v>
      </c>
      <c r="L240" s="42"/>
      <c r="M240" s="176" t="s">
        <v>3</v>
      </c>
      <c r="N240" s="177" t="s">
        <v>41</v>
      </c>
      <c r="O240" s="75"/>
      <c r="P240" s="178">
        <f>O240*H240</f>
        <v>0</v>
      </c>
      <c r="Q240" s="178">
        <v>0</v>
      </c>
      <c r="R240" s="178">
        <f>Q240*H240</f>
        <v>0</v>
      </c>
      <c r="S240" s="178">
        <v>0</v>
      </c>
      <c r="T240" s="179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180" t="s">
        <v>163</v>
      </c>
      <c r="AT240" s="180" t="s">
        <v>152</v>
      </c>
      <c r="AU240" s="180" t="s">
        <v>158</v>
      </c>
      <c r="AY240" s="22" t="s">
        <v>149</v>
      </c>
      <c r="BE240" s="181">
        <f>IF(N240="základní",J240,0)</f>
        <v>0</v>
      </c>
      <c r="BF240" s="181">
        <f>IF(N240="snížená",J240,0)</f>
        <v>0</v>
      </c>
      <c r="BG240" s="181">
        <f>IF(N240="zákl. přenesená",J240,0)</f>
        <v>0</v>
      </c>
      <c r="BH240" s="181">
        <f>IF(N240="sníž. přenesená",J240,0)</f>
        <v>0</v>
      </c>
      <c r="BI240" s="181">
        <f>IF(N240="nulová",J240,0)</f>
        <v>0</v>
      </c>
      <c r="BJ240" s="22" t="s">
        <v>158</v>
      </c>
      <c r="BK240" s="181">
        <f>ROUND(I240*H240,2)</f>
        <v>0</v>
      </c>
      <c r="BL240" s="22" t="s">
        <v>163</v>
      </c>
      <c r="BM240" s="180" t="s">
        <v>407</v>
      </c>
    </row>
    <row r="241" s="2" customFormat="1">
      <c r="A241" s="41"/>
      <c r="B241" s="42"/>
      <c r="C241" s="41"/>
      <c r="D241" s="182" t="s">
        <v>160</v>
      </c>
      <c r="E241" s="41"/>
      <c r="F241" s="183" t="s">
        <v>408</v>
      </c>
      <c r="G241" s="41"/>
      <c r="H241" s="41"/>
      <c r="I241" s="184"/>
      <c r="J241" s="41"/>
      <c r="K241" s="41"/>
      <c r="L241" s="42"/>
      <c r="M241" s="185"/>
      <c r="N241" s="186"/>
      <c r="O241" s="75"/>
      <c r="P241" s="75"/>
      <c r="Q241" s="75"/>
      <c r="R241" s="75"/>
      <c r="S241" s="75"/>
      <c r="T241" s="76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2" t="s">
        <v>160</v>
      </c>
      <c r="AU241" s="22" t="s">
        <v>158</v>
      </c>
    </row>
    <row r="242" s="2" customFormat="1" ht="33" customHeight="1">
      <c r="A242" s="41"/>
      <c r="B242" s="168"/>
      <c r="C242" s="169" t="s">
        <v>409</v>
      </c>
      <c r="D242" s="169" t="s">
        <v>152</v>
      </c>
      <c r="E242" s="170" t="s">
        <v>410</v>
      </c>
      <c r="F242" s="171" t="s">
        <v>411</v>
      </c>
      <c r="G242" s="172" t="s">
        <v>406</v>
      </c>
      <c r="H242" s="173">
        <v>21.934000000000001</v>
      </c>
      <c r="I242" s="174"/>
      <c r="J242" s="175">
        <f>ROUND(I242*H242,2)</f>
        <v>0</v>
      </c>
      <c r="K242" s="171" t="s">
        <v>156</v>
      </c>
      <c r="L242" s="42"/>
      <c r="M242" s="176" t="s">
        <v>3</v>
      </c>
      <c r="N242" s="177" t="s">
        <v>41</v>
      </c>
      <c r="O242" s="75"/>
      <c r="P242" s="178">
        <f>O242*H242</f>
        <v>0</v>
      </c>
      <c r="Q242" s="178">
        <v>0</v>
      </c>
      <c r="R242" s="178">
        <f>Q242*H242</f>
        <v>0</v>
      </c>
      <c r="S242" s="178">
        <v>0</v>
      </c>
      <c r="T242" s="179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180" t="s">
        <v>163</v>
      </c>
      <c r="AT242" s="180" t="s">
        <v>152</v>
      </c>
      <c r="AU242" s="180" t="s">
        <v>158</v>
      </c>
      <c r="AY242" s="22" t="s">
        <v>149</v>
      </c>
      <c r="BE242" s="181">
        <f>IF(N242="základní",J242,0)</f>
        <v>0</v>
      </c>
      <c r="BF242" s="181">
        <f>IF(N242="snížená",J242,0)</f>
        <v>0</v>
      </c>
      <c r="BG242" s="181">
        <f>IF(N242="zákl. přenesená",J242,0)</f>
        <v>0</v>
      </c>
      <c r="BH242" s="181">
        <f>IF(N242="sníž. přenesená",J242,0)</f>
        <v>0</v>
      </c>
      <c r="BI242" s="181">
        <f>IF(N242="nulová",J242,0)</f>
        <v>0</v>
      </c>
      <c r="BJ242" s="22" t="s">
        <v>158</v>
      </c>
      <c r="BK242" s="181">
        <f>ROUND(I242*H242,2)</f>
        <v>0</v>
      </c>
      <c r="BL242" s="22" t="s">
        <v>163</v>
      </c>
      <c r="BM242" s="180" t="s">
        <v>412</v>
      </c>
    </row>
    <row r="243" s="2" customFormat="1">
      <c r="A243" s="41"/>
      <c r="B243" s="42"/>
      <c r="C243" s="41"/>
      <c r="D243" s="182" t="s">
        <v>160</v>
      </c>
      <c r="E243" s="41"/>
      <c r="F243" s="183" t="s">
        <v>413</v>
      </c>
      <c r="G243" s="41"/>
      <c r="H243" s="41"/>
      <c r="I243" s="184"/>
      <c r="J243" s="41"/>
      <c r="K243" s="41"/>
      <c r="L243" s="42"/>
      <c r="M243" s="185"/>
      <c r="N243" s="186"/>
      <c r="O243" s="75"/>
      <c r="P243" s="75"/>
      <c r="Q243" s="75"/>
      <c r="R243" s="75"/>
      <c r="S243" s="75"/>
      <c r="T243" s="76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2" t="s">
        <v>160</v>
      </c>
      <c r="AU243" s="22" t="s">
        <v>158</v>
      </c>
    </row>
    <row r="244" s="2" customFormat="1" ht="44.25" customHeight="1">
      <c r="A244" s="41"/>
      <c r="B244" s="168"/>
      <c r="C244" s="169" t="s">
        <v>414</v>
      </c>
      <c r="D244" s="169" t="s">
        <v>152</v>
      </c>
      <c r="E244" s="170" t="s">
        <v>415</v>
      </c>
      <c r="F244" s="171" t="s">
        <v>416</v>
      </c>
      <c r="G244" s="172" t="s">
        <v>406</v>
      </c>
      <c r="H244" s="173">
        <v>21.934000000000001</v>
      </c>
      <c r="I244" s="174"/>
      <c r="J244" s="175">
        <f>ROUND(I244*H244,2)</f>
        <v>0</v>
      </c>
      <c r="K244" s="171" t="s">
        <v>156</v>
      </c>
      <c r="L244" s="42"/>
      <c r="M244" s="176" t="s">
        <v>3</v>
      </c>
      <c r="N244" s="177" t="s">
        <v>41</v>
      </c>
      <c r="O244" s="75"/>
      <c r="P244" s="178">
        <f>O244*H244</f>
        <v>0</v>
      </c>
      <c r="Q244" s="178">
        <v>0</v>
      </c>
      <c r="R244" s="178">
        <f>Q244*H244</f>
        <v>0</v>
      </c>
      <c r="S244" s="178">
        <v>0</v>
      </c>
      <c r="T244" s="179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180" t="s">
        <v>163</v>
      </c>
      <c r="AT244" s="180" t="s">
        <v>152</v>
      </c>
      <c r="AU244" s="180" t="s">
        <v>158</v>
      </c>
      <c r="AY244" s="22" t="s">
        <v>149</v>
      </c>
      <c r="BE244" s="181">
        <f>IF(N244="základní",J244,0)</f>
        <v>0</v>
      </c>
      <c r="BF244" s="181">
        <f>IF(N244="snížená",J244,0)</f>
        <v>0</v>
      </c>
      <c r="BG244" s="181">
        <f>IF(N244="zákl. přenesená",J244,0)</f>
        <v>0</v>
      </c>
      <c r="BH244" s="181">
        <f>IF(N244="sníž. přenesená",J244,0)</f>
        <v>0</v>
      </c>
      <c r="BI244" s="181">
        <f>IF(N244="nulová",J244,0)</f>
        <v>0</v>
      </c>
      <c r="BJ244" s="22" t="s">
        <v>158</v>
      </c>
      <c r="BK244" s="181">
        <f>ROUND(I244*H244,2)</f>
        <v>0</v>
      </c>
      <c r="BL244" s="22" t="s">
        <v>163</v>
      </c>
      <c r="BM244" s="180" t="s">
        <v>417</v>
      </c>
    </row>
    <row r="245" s="2" customFormat="1">
      <c r="A245" s="41"/>
      <c r="B245" s="42"/>
      <c r="C245" s="41"/>
      <c r="D245" s="182" t="s">
        <v>160</v>
      </c>
      <c r="E245" s="41"/>
      <c r="F245" s="183" t="s">
        <v>418</v>
      </c>
      <c r="G245" s="41"/>
      <c r="H245" s="41"/>
      <c r="I245" s="184"/>
      <c r="J245" s="41"/>
      <c r="K245" s="41"/>
      <c r="L245" s="42"/>
      <c r="M245" s="185"/>
      <c r="N245" s="186"/>
      <c r="O245" s="75"/>
      <c r="P245" s="75"/>
      <c r="Q245" s="75"/>
      <c r="R245" s="75"/>
      <c r="S245" s="75"/>
      <c r="T245" s="76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2" t="s">
        <v>160</v>
      </c>
      <c r="AU245" s="22" t="s">
        <v>158</v>
      </c>
    </row>
    <row r="246" s="2" customFormat="1" ht="44.25" customHeight="1">
      <c r="A246" s="41"/>
      <c r="B246" s="168"/>
      <c r="C246" s="169" t="s">
        <v>419</v>
      </c>
      <c r="D246" s="169" t="s">
        <v>152</v>
      </c>
      <c r="E246" s="170" t="s">
        <v>420</v>
      </c>
      <c r="F246" s="171" t="s">
        <v>421</v>
      </c>
      <c r="G246" s="172" t="s">
        <v>406</v>
      </c>
      <c r="H246" s="173">
        <v>15.007</v>
      </c>
      <c r="I246" s="174"/>
      <c r="J246" s="175">
        <f>ROUND(I246*H246,2)</f>
        <v>0</v>
      </c>
      <c r="K246" s="171" t="s">
        <v>156</v>
      </c>
      <c r="L246" s="42"/>
      <c r="M246" s="176" t="s">
        <v>3</v>
      </c>
      <c r="N246" s="177" t="s">
        <v>41</v>
      </c>
      <c r="O246" s="75"/>
      <c r="P246" s="178">
        <f>O246*H246</f>
        <v>0</v>
      </c>
      <c r="Q246" s="178">
        <v>0</v>
      </c>
      <c r="R246" s="178">
        <f>Q246*H246</f>
        <v>0</v>
      </c>
      <c r="S246" s="178">
        <v>0</v>
      </c>
      <c r="T246" s="179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180" t="s">
        <v>163</v>
      </c>
      <c r="AT246" s="180" t="s">
        <v>152</v>
      </c>
      <c r="AU246" s="180" t="s">
        <v>158</v>
      </c>
      <c r="AY246" s="22" t="s">
        <v>149</v>
      </c>
      <c r="BE246" s="181">
        <f>IF(N246="základní",J246,0)</f>
        <v>0</v>
      </c>
      <c r="BF246" s="181">
        <f>IF(N246="snížená",J246,0)</f>
        <v>0</v>
      </c>
      <c r="BG246" s="181">
        <f>IF(N246="zákl. přenesená",J246,0)</f>
        <v>0</v>
      </c>
      <c r="BH246" s="181">
        <f>IF(N246="sníž. přenesená",J246,0)</f>
        <v>0</v>
      </c>
      <c r="BI246" s="181">
        <f>IF(N246="nulová",J246,0)</f>
        <v>0</v>
      </c>
      <c r="BJ246" s="22" t="s">
        <v>158</v>
      </c>
      <c r="BK246" s="181">
        <f>ROUND(I246*H246,2)</f>
        <v>0</v>
      </c>
      <c r="BL246" s="22" t="s">
        <v>163</v>
      </c>
      <c r="BM246" s="180" t="s">
        <v>422</v>
      </c>
    </row>
    <row r="247" s="2" customFormat="1">
      <c r="A247" s="41"/>
      <c r="B247" s="42"/>
      <c r="C247" s="41"/>
      <c r="D247" s="182" t="s">
        <v>160</v>
      </c>
      <c r="E247" s="41"/>
      <c r="F247" s="183" t="s">
        <v>423</v>
      </c>
      <c r="G247" s="41"/>
      <c r="H247" s="41"/>
      <c r="I247" s="184"/>
      <c r="J247" s="41"/>
      <c r="K247" s="41"/>
      <c r="L247" s="42"/>
      <c r="M247" s="185"/>
      <c r="N247" s="186"/>
      <c r="O247" s="75"/>
      <c r="P247" s="75"/>
      <c r="Q247" s="75"/>
      <c r="R247" s="75"/>
      <c r="S247" s="75"/>
      <c r="T247" s="76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2" t="s">
        <v>160</v>
      </c>
      <c r="AU247" s="22" t="s">
        <v>158</v>
      </c>
    </row>
    <row r="248" s="13" customFormat="1">
      <c r="A248" s="13"/>
      <c r="B248" s="187"/>
      <c r="C248" s="13"/>
      <c r="D248" s="188" t="s">
        <v>162</v>
      </c>
      <c r="E248" s="189" t="s">
        <v>3</v>
      </c>
      <c r="F248" s="190" t="s">
        <v>424</v>
      </c>
      <c r="G248" s="13"/>
      <c r="H248" s="191">
        <v>15.007</v>
      </c>
      <c r="I248" s="192"/>
      <c r="J248" s="13"/>
      <c r="K248" s="13"/>
      <c r="L248" s="187"/>
      <c r="M248" s="193"/>
      <c r="N248" s="194"/>
      <c r="O248" s="194"/>
      <c r="P248" s="194"/>
      <c r="Q248" s="194"/>
      <c r="R248" s="194"/>
      <c r="S248" s="194"/>
      <c r="T248" s="19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9" t="s">
        <v>162</v>
      </c>
      <c r="AU248" s="189" t="s">
        <v>158</v>
      </c>
      <c r="AV248" s="13" t="s">
        <v>158</v>
      </c>
      <c r="AW248" s="13" t="s">
        <v>31</v>
      </c>
      <c r="AX248" s="13" t="s">
        <v>77</v>
      </c>
      <c r="AY248" s="189" t="s">
        <v>149</v>
      </c>
    </row>
    <row r="249" s="2" customFormat="1" ht="37.8" customHeight="1">
      <c r="A249" s="41"/>
      <c r="B249" s="168"/>
      <c r="C249" s="169" t="s">
        <v>425</v>
      </c>
      <c r="D249" s="169" t="s">
        <v>152</v>
      </c>
      <c r="E249" s="170" t="s">
        <v>426</v>
      </c>
      <c r="F249" s="171" t="s">
        <v>427</v>
      </c>
      <c r="G249" s="172" t="s">
        <v>406</v>
      </c>
      <c r="H249" s="173">
        <v>0.55400000000000005</v>
      </c>
      <c r="I249" s="174"/>
      <c r="J249" s="175">
        <f>ROUND(I249*H249,2)</f>
        <v>0</v>
      </c>
      <c r="K249" s="171" t="s">
        <v>156</v>
      </c>
      <c r="L249" s="42"/>
      <c r="M249" s="176" t="s">
        <v>3</v>
      </c>
      <c r="N249" s="177" t="s">
        <v>41</v>
      </c>
      <c r="O249" s="75"/>
      <c r="P249" s="178">
        <f>O249*H249</f>
        <v>0</v>
      </c>
      <c r="Q249" s="178">
        <v>0</v>
      </c>
      <c r="R249" s="178">
        <f>Q249*H249</f>
        <v>0</v>
      </c>
      <c r="S249" s="178">
        <v>0</v>
      </c>
      <c r="T249" s="179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180" t="s">
        <v>163</v>
      </c>
      <c r="AT249" s="180" t="s">
        <v>152</v>
      </c>
      <c r="AU249" s="180" t="s">
        <v>158</v>
      </c>
      <c r="AY249" s="22" t="s">
        <v>149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22" t="s">
        <v>158</v>
      </c>
      <c r="BK249" s="181">
        <f>ROUND(I249*H249,2)</f>
        <v>0</v>
      </c>
      <c r="BL249" s="22" t="s">
        <v>163</v>
      </c>
      <c r="BM249" s="180" t="s">
        <v>428</v>
      </c>
    </row>
    <row r="250" s="2" customFormat="1">
      <c r="A250" s="41"/>
      <c r="B250" s="42"/>
      <c r="C250" s="41"/>
      <c r="D250" s="182" t="s">
        <v>160</v>
      </c>
      <c r="E250" s="41"/>
      <c r="F250" s="183" t="s">
        <v>429</v>
      </c>
      <c r="G250" s="41"/>
      <c r="H250" s="41"/>
      <c r="I250" s="184"/>
      <c r="J250" s="41"/>
      <c r="K250" s="41"/>
      <c r="L250" s="42"/>
      <c r="M250" s="185"/>
      <c r="N250" s="186"/>
      <c r="O250" s="75"/>
      <c r="P250" s="75"/>
      <c r="Q250" s="75"/>
      <c r="R250" s="75"/>
      <c r="S250" s="75"/>
      <c r="T250" s="76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2" t="s">
        <v>160</v>
      </c>
      <c r="AU250" s="22" t="s">
        <v>158</v>
      </c>
    </row>
    <row r="251" s="13" customFormat="1">
      <c r="A251" s="13"/>
      <c r="B251" s="187"/>
      <c r="C251" s="13"/>
      <c r="D251" s="188" t="s">
        <v>162</v>
      </c>
      <c r="E251" s="189" t="s">
        <v>3</v>
      </c>
      <c r="F251" s="190" t="s">
        <v>430</v>
      </c>
      <c r="G251" s="13"/>
      <c r="H251" s="191">
        <v>0.55400000000000005</v>
      </c>
      <c r="I251" s="192"/>
      <c r="J251" s="13"/>
      <c r="K251" s="13"/>
      <c r="L251" s="187"/>
      <c r="M251" s="193"/>
      <c r="N251" s="194"/>
      <c r="O251" s="194"/>
      <c r="P251" s="194"/>
      <c r="Q251" s="194"/>
      <c r="R251" s="194"/>
      <c r="S251" s="194"/>
      <c r="T251" s="19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9" t="s">
        <v>162</v>
      </c>
      <c r="AU251" s="189" t="s">
        <v>158</v>
      </c>
      <c r="AV251" s="13" t="s">
        <v>158</v>
      </c>
      <c r="AW251" s="13" t="s">
        <v>31</v>
      </c>
      <c r="AX251" s="13" t="s">
        <v>77</v>
      </c>
      <c r="AY251" s="189" t="s">
        <v>149</v>
      </c>
    </row>
    <row r="252" s="2" customFormat="1" ht="49.05" customHeight="1">
      <c r="A252" s="41"/>
      <c r="B252" s="168"/>
      <c r="C252" s="169" t="s">
        <v>431</v>
      </c>
      <c r="D252" s="169" t="s">
        <v>152</v>
      </c>
      <c r="E252" s="170" t="s">
        <v>432</v>
      </c>
      <c r="F252" s="171" t="s">
        <v>433</v>
      </c>
      <c r="G252" s="172" t="s">
        <v>406</v>
      </c>
      <c r="H252" s="173">
        <v>0.65500000000000003</v>
      </c>
      <c r="I252" s="174"/>
      <c r="J252" s="175">
        <f>ROUND(I252*H252,2)</f>
        <v>0</v>
      </c>
      <c r="K252" s="171" t="s">
        <v>156</v>
      </c>
      <c r="L252" s="42"/>
      <c r="M252" s="176" t="s">
        <v>3</v>
      </c>
      <c r="N252" s="177" t="s">
        <v>41</v>
      </c>
      <c r="O252" s="75"/>
      <c r="P252" s="178">
        <f>O252*H252</f>
        <v>0</v>
      </c>
      <c r="Q252" s="178">
        <v>0</v>
      </c>
      <c r="R252" s="178">
        <f>Q252*H252</f>
        <v>0</v>
      </c>
      <c r="S252" s="178">
        <v>0</v>
      </c>
      <c r="T252" s="179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180" t="s">
        <v>163</v>
      </c>
      <c r="AT252" s="180" t="s">
        <v>152</v>
      </c>
      <c r="AU252" s="180" t="s">
        <v>158</v>
      </c>
      <c r="AY252" s="22" t="s">
        <v>149</v>
      </c>
      <c r="BE252" s="181">
        <f>IF(N252="základní",J252,0)</f>
        <v>0</v>
      </c>
      <c r="BF252" s="181">
        <f>IF(N252="snížená",J252,0)</f>
        <v>0</v>
      </c>
      <c r="BG252" s="181">
        <f>IF(N252="zákl. přenesená",J252,0)</f>
        <v>0</v>
      </c>
      <c r="BH252" s="181">
        <f>IF(N252="sníž. přenesená",J252,0)</f>
        <v>0</v>
      </c>
      <c r="BI252" s="181">
        <f>IF(N252="nulová",J252,0)</f>
        <v>0</v>
      </c>
      <c r="BJ252" s="22" t="s">
        <v>158</v>
      </c>
      <c r="BK252" s="181">
        <f>ROUND(I252*H252,2)</f>
        <v>0</v>
      </c>
      <c r="BL252" s="22" t="s">
        <v>163</v>
      </c>
      <c r="BM252" s="180" t="s">
        <v>434</v>
      </c>
    </row>
    <row r="253" s="2" customFormat="1">
      <c r="A253" s="41"/>
      <c r="B253" s="42"/>
      <c r="C253" s="41"/>
      <c r="D253" s="182" t="s">
        <v>160</v>
      </c>
      <c r="E253" s="41"/>
      <c r="F253" s="183" t="s">
        <v>435</v>
      </c>
      <c r="G253" s="41"/>
      <c r="H253" s="41"/>
      <c r="I253" s="184"/>
      <c r="J253" s="41"/>
      <c r="K253" s="41"/>
      <c r="L253" s="42"/>
      <c r="M253" s="185"/>
      <c r="N253" s="186"/>
      <c r="O253" s="75"/>
      <c r="P253" s="75"/>
      <c r="Q253" s="75"/>
      <c r="R253" s="75"/>
      <c r="S253" s="75"/>
      <c r="T253" s="76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2" t="s">
        <v>160</v>
      </c>
      <c r="AU253" s="22" t="s">
        <v>158</v>
      </c>
    </row>
    <row r="254" s="13" customFormat="1">
      <c r="A254" s="13"/>
      <c r="B254" s="187"/>
      <c r="C254" s="13"/>
      <c r="D254" s="188" t="s">
        <v>162</v>
      </c>
      <c r="E254" s="189" t="s">
        <v>3</v>
      </c>
      <c r="F254" s="190" t="s">
        <v>436</v>
      </c>
      <c r="G254" s="13"/>
      <c r="H254" s="191">
        <v>0.65500000000000003</v>
      </c>
      <c r="I254" s="192"/>
      <c r="J254" s="13"/>
      <c r="K254" s="13"/>
      <c r="L254" s="187"/>
      <c r="M254" s="193"/>
      <c r="N254" s="194"/>
      <c r="O254" s="194"/>
      <c r="P254" s="194"/>
      <c r="Q254" s="194"/>
      <c r="R254" s="194"/>
      <c r="S254" s="194"/>
      <c r="T254" s="19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9" t="s">
        <v>162</v>
      </c>
      <c r="AU254" s="189" t="s">
        <v>158</v>
      </c>
      <c r="AV254" s="13" t="s">
        <v>158</v>
      </c>
      <c r="AW254" s="13" t="s">
        <v>31</v>
      </c>
      <c r="AX254" s="13" t="s">
        <v>77</v>
      </c>
      <c r="AY254" s="189" t="s">
        <v>149</v>
      </c>
    </row>
    <row r="255" s="2" customFormat="1" ht="44.25" customHeight="1">
      <c r="A255" s="41"/>
      <c r="B255" s="168"/>
      <c r="C255" s="169" t="s">
        <v>437</v>
      </c>
      <c r="D255" s="169" t="s">
        <v>152</v>
      </c>
      <c r="E255" s="170" t="s">
        <v>438</v>
      </c>
      <c r="F255" s="171" t="s">
        <v>439</v>
      </c>
      <c r="G255" s="172" t="s">
        <v>406</v>
      </c>
      <c r="H255" s="173">
        <v>5.6840000000000002</v>
      </c>
      <c r="I255" s="174"/>
      <c r="J255" s="175">
        <f>ROUND(I255*H255,2)</f>
        <v>0</v>
      </c>
      <c r="K255" s="171" t="s">
        <v>156</v>
      </c>
      <c r="L255" s="42"/>
      <c r="M255" s="176" t="s">
        <v>3</v>
      </c>
      <c r="N255" s="177" t="s">
        <v>41</v>
      </c>
      <c r="O255" s="75"/>
      <c r="P255" s="178">
        <f>O255*H255</f>
        <v>0</v>
      </c>
      <c r="Q255" s="178">
        <v>0</v>
      </c>
      <c r="R255" s="178">
        <f>Q255*H255</f>
        <v>0</v>
      </c>
      <c r="S255" s="178">
        <v>0</v>
      </c>
      <c r="T255" s="179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180" t="s">
        <v>163</v>
      </c>
      <c r="AT255" s="180" t="s">
        <v>152</v>
      </c>
      <c r="AU255" s="180" t="s">
        <v>158</v>
      </c>
      <c r="AY255" s="22" t="s">
        <v>149</v>
      </c>
      <c r="BE255" s="181">
        <f>IF(N255="základní",J255,0)</f>
        <v>0</v>
      </c>
      <c r="BF255" s="181">
        <f>IF(N255="snížená",J255,0)</f>
        <v>0</v>
      </c>
      <c r="BG255" s="181">
        <f>IF(N255="zákl. přenesená",J255,0)</f>
        <v>0</v>
      </c>
      <c r="BH255" s="181">
        <f>IF(N255="sníž. přenesená",J255,0)</f>
        <v>0</v>
      </c>
      <c r="BI255" s="181">
        <f>IF(N255="nulová",J255,0)</f>
        <v>0</v>
      </c>
      <c r="BJ255" s="22" t="s">
        <v>158</v>
      </c>
      <c r="BK255" s="181">
        <f>ROUND(I255*H255,2)</f>
        <v>0</v>
      </c>
      <c r="BL255" s="22" t="s">
        <v>163</v>
      </c>
      <c r="BM255" s="180" t="s">
        <v>440</v>
      </c>
    </row>
    <row r="256" s="2" customFormat="1">
      <c r="A256" s="41"/>
      <c r="B256" s="42"/>
      <c r="C256" s="41"/>
      <c r="D256" s="182" t="s">
        <v>160</v>
      </c>
      <c r="E256" s="41"/>
      <c r="F256" s="183" t="s">
        <v>441</v>
      </c>
      <c r="G256" s="41"/>
      <c r="H256" s="41"/>
      <c r="I256" s="184"/>
      <c r="J256" s="41"/>
      <c r="K256" s="41"/>
      <c r="L256" s="42"/>
      <c r="M256" s="185"/>
      <c r="N256" s="186"/>
      <c r="O256" s="75"/>
      <c r="P256" s="75"/>
      <c r="Q256" s="75"/>
      <c r="R256" s="75"/>
      <c r="S256" s="75"/>
      <c r="T256" s="76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2" t="s">
        <v>160</v>
      </c>
      <c r="AU256" s="22" t="s">
        <v>158</v>
      </c>
    </row>
    <row r="257" s="13" customFormat="1">
      <c r="A257" s="13"/>
      <c r="B257" s="187"/>
      <c r="C257" s="13"/>
      <c r="D257" s="188" t="s">
        <v>162</v>
      </c>
      <c r="E257" s="189" t="s">
        <v>3</v>
      </c>
      <c r="F257" s="190" t="s">
        <v>442</v>
      </c>
      <c r="G257" s="13"/>
      <c r="H257" s="191">
        <v>5.6840000000000002</v>
      </c>
      <c r="I257" s="192"/>
      <c r="J257" s="13"/>
      <c r="K257" s="13"/>
      <c r="L257" s="187"/>
      <c r="M257" s="219"/>
      <c r="N257" s="220"/>
      <c r="O257" s="220"/>
      <c r="P257" s="220"/>
      <c r="Q257" s="220"/>
      <c r="R257" s="220"/>
      <c r="S257" s="220"/>
      <c r="T257" s="22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89" t="s">
        <v>162</v>
      </c>
      <c r="AU257" s="189" t="s">
        <v>158</v>
      </c>
      <c r="AV257" s="13" t="s">
        <v>158</v>
      </c>
      <c r="AW257" s="13" t="s">
        <v>31</v>
      </c>
      <c r="AX257" s="13" t="s">
        <v>77</v>
      </c>
      <c r="AY257" s="189" t="s">
        <v>149</v>
      </c>
    </row>
    <row r="258" s="2" customFormat="1" ht="6.96" customHeight="1">
      <c r="A258" s="41"/>
      <c r="B258" s="58"/>
      <c r="C258" s="59"/>
      <c r="D258" s="59"/>
      <c r="E258" s="59"/>
      <c r="F258" s="59"/>
      <c r="G258" s="59"/>
      <c r="H258" s="59"/>
      <c r="I258" s="59"/>
      <c r="J258" s="59"/>
      <c r="K258" s="59"/>
      <c r="L258" s="42"/>
      <c r="M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</row>
  </sheetData>
  <autoFilter ref="C86:K25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2/766674811"/>
    <hyperlink ref="F94" r:id="rId2" display="https://podminky.urs.cz/item/CS_URS_2024_02/765111803"/>
    <hyperlink ref="F97" r:id="rId3" display="https://podminky.urs.cz/item/CS_URS_2024_02/765111813"/>
    <hyperlink ref="F99" r:id="rId4" display="https://podminky.urs.cz/item/CS_URS_2024_02/765142801"/>
    <hyperlink ref="F102" r:id="rId5" display="https://podminky.urs.cz/item/CS_URS_2024_02/764004861"/>
    <hyperlink ref="F106" r:id="rId6" display="https://podminky.urs.cz/item/CS_URS_2024_02/775541821"/>
    <hyperlink ref="F112" r:id="rId7" display="https://podminky.urs.cz/item/CS_URS_2024_02/776201812"/>
    <hyperlink ref="F119" r:id="rId8" display="https://podminky.urs.cz/item/CS_URS_2024_02/965081213"/>
    <hyperlink ref="F129" r:id="rId9" display="https://podminky.urs.cz/item/CS_URS_2024_02/776301811"/>
    <hyperlink ref="F132" r:id="rId10" display="https://podminky.urs.cz/item/CS_URS_2024_02/776410811"/>
    <hyperlink ref="F135" r:id="rId11" display="https://podminky.urs.cz/item/CS_URS_2024_02/965046111"/>
    <hyperlink ref="F138" r:id="rId12" display="https://podminky.urs.cz/item/CS_URS_2024_02/965046119"/>
    <hyperlink ref="F141" r:id="rId13" display="https://podminky.urs.cz/item/CS_URS_2024_02/763161821"/>
    <hyperlink ref="F149" r:id="rId14" display="https://podminky.urs.cz/item/CS_URS_2024_02/713151813"/>
    <hyperlink ref="F151" r:id="rId15" display="https://podminky.urs.cz/item/CS_URS_2024_02/762343832"/>
    <hyperlink ref="F154" r:id="rId16" display="https://podminky.urs.cz/item/CS_URS_2024_02/963022819"/>
    <hyperlink ref="F160" r:id="rId17" display="https://podminky.urs.cz/item/CS_URS_2024_02/725110811"/>
    <hyperlink ref="F162" r:id="rId18" display="https://podminky.urs.cz/item/CS_URS_2024_02/725210821"/>
    <hyperlink ref="F164" r:id="rId19" display="https://podminky.urs.cz/item/CS_URS_2024_02/725220851"/>
    <hyperlink ref="F166" r:id="rId20" display="https://podminky.urs.cz/item/CS_URS_2024_02/725240811"/>
    <hyperlink ref="F168" r:id="rId21" display="https://podminky.urs.cz/item/CS_URS_2024_02/968082015"/>
    <hyperlink ref="F171" r:id="rId22" display="https://podminky.urs.cz/item/CS_URS_2024_02/968082016"/>
    <hyperlink ref="F178" r:id="rId23" display="https://podminky.urs.cz/item/CS_URS_2024_02/968082017"/>
    <hyperlink ref="F183" r:id="rId24" display="https://podminky.urs.cz/item/CS_URS_2024_02/968082018"/>
    <hyperlink ref="F186" r:id="rId25" display="https://podminky.urs.cz/item/CS_URS_2024_02/766691812"/>
    <hyperlink ref="F191" r:id="rId26" display="https://podminky.urs.cz/item/CS_URS_2024_02/764002851"/>
    <hyperlink ref="F193" r:id="rId27" display="https://podminky.urs.cz/item/CS_URS_2024_02/766691914"/>
    <hyperlink ref="F198" r:id="rId28" display="https://podminky.urs.cz/item/CS_URS_2024_02/HZS1292"/>
    <hyperlink ref="F202" r:id="rId29" display="https://podminky.urs.cz/item/CS_URS_2024_02/978013141"/>
    <hyperlink ref="F218" r:id="rId30" display="https://podminky.urs.cz/item/CS_URS_2024_02/966080103"/>
    <hyperlink ref="F223" r:id="rId31" display="https://podminky.urs.cz/item/CS_URS_2024_02/781471810"/>
    <hyperlink ref="F230" r:id="rId32" display="https://podminky.urs.cz/item/CS_URS_2024_02/971033351"/>
    <hyperlink ref="F233" r:id="rId33" display="https://podminky.urs.cz/item/CS_URS_2024_02/971033651"/>
    <hyperlink ref="F236" r:id="rId34" display="https://podminky.urs.cz/item/CS_URS_2024_02/971033541"/>
    <hyperlink ref="F241" r:id="rId35" display="https://podminky.urs.cz/item/CS_URS_2024_02/997013152"/>
    <hyperlink ref="F243" r:id="rId36" display="https://podminky.urs.cz/item/CS_URS_2024_02/997013501"/>
    <hyperlink ref="F245" r:id="rId37" display="https://podminky.urs.cz/item/CS_URS_2024_02/997013509"/>
    <hyperlink ref="F247" r:id="rId38" display="https://podminky.urs.cz/item/CS_URS_2024_02/997013631"/>
    <hyperlink ref="F250" r:id="rId39" display="https://podminky.urs.cz/item/CS_URS_2024_02/997013811"/>
    <hyperlink ref="F253" r:id="rId40" display="https://podminky.urs.cz/item/CS_URS_2024_02/997013871"/>
    <hyperlink ref="F256" r:id="rId41" display="https://podminky.urs.cz/item/CS_URS_2024_02/99701381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21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2" t="s">
        <v>81</v>
      </c>
      <c r="AZ2" s="117" t="s">
        <v>94</v>
      </c>
      <c r="BA2" s="117" t="s">
        <v>443</v>
      </c>
      <c r="BB2" s="117" t="s">
        <v>166</v>
      </c>
      <c r="BC2" s="117" t="s">
        <v>95</v>
      </c>
      <c r="BD2" s="117" t="s">
        <v>96</v>
      </c>
    </row>
    <row r="3" s="1" customFormat="1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5"/>
      <c r="AT3" s="22" t="s">
        <v>77</v>
      </c>
      <c r="AZ3" s="117" t="s">
        <v>97</v>
      </c>
      <c r="BA3" s="117" t="s">
        <v>444</v>
      </c>
      <c r="BB3" s="117" t="s">
        <v>166</v>
      </c>
      <c r="BC3" s="117" t="s">
        <v>98</v>
      </c>
      <c r="BD3" s="117" t="s">
        <v>96</v>
      </c>
    </row>
    <row r="4" s="1" customFormat="1" ht="24.96" customHeight="1">
      <c r="B4" s="25"/>
      <c r="D4" s="26" t="s">
        <v>99</v>
      </c>
      <c r="L4" s="25"/>
      <c r="M4" s="118" t="s">
        <v>11</v>
      </c>
      <c r="AT4" s="22" t="s">
        <v>4</v>
      </c>
      <c r="AZ4" s="117" t="s">
        <v>445</v>
      </c>
      <c r="BA4" s="117" t="s">
        <v>446</v>
      </c>
      <c r="BB4" s="117" t="s">
        <v>166</v>
      </c>
      <c r="BC4" s="117" t="s">
        <v>447</v>
      </c>
      <c r="BD4" s="117" t="s">
        <v>96</v>
      </c>
    </row>
    <row r="5" s="1" customFormat="1" ht="6.96" customHeight="1">
      <c r="B5" s="25"/>
      <c r="L5" s="25"/>
      <c r="AZ5" s="117" t="s">
        <v>448</v>
      </c>
      <c r="BA5" s="117" t="s">
        <v>449</v>
      </c>
      <c r="BB5" s="117" t="s">
        <v>166</v>
      </c>
      <c r="BC5" s="117" t="s">
        <v>450</v>
      </c>
      <c r="BD5" s="117" t="s">
        <v>96</v>
      </c>
    </row>
    <row r="6" s="1" customFormat="1" ht="12" customHeight="1">
      <c r="B6" s="25"/>
      <c r="D6" s="35" t="s">
        <v>17</v>
      </c>
      <c r="L6" s="25"/>
      <c r="AZ6" s="117" t="s">
        <v>451</v>
      </c>
      <c r="BA6" s="117" t="s">
        <v>452</v>
      </c>
      <c r="BB6" s="117" t="s">
        <v>166</v>
      </c>
      <c r="BC6" s="117" t="s">
        <v>453</v>
      </c>
      <c r="BD6" s="117" t="s">
        <v>96</v>
      </c>
    </row>
    <row r="7" s="1" customFormat="1" ht="26.25" customHeight="1">
      <c r="B7" s="25"/>
      <c r="E7" s="119" t="str">
        <f>'Rekapitulace stavby'!K6</f>
        <v>Stavební úpravy RD č.p. 636 na parc. č. st. 828, k.ú. Horńí Jelení</v>
      </c>
      <c r="F7" s="35"/>
      <c r="G7" s="35"/>
      <c r="H7" s="35"/>
      <c r="L7" s="25"/>
      <c r="AZ7" s="117" t="s">
        <v>454</v>
      </c>
      <c r="BA7" s="117" t="s">
        <v>455</v>
      </c>
      <c r="BB7" s="117" t="s">
        <v>166</v>
      </c>
      <c r="BC7" s="117" t="s">
        <v>456</v>
      </c>
      <c r="BD7" s="117" t="s">
        <v>96</v>
      </c>
    </row>
    <row r="8" s="2" customFormat="1" ht="12" customHeight="1">
      <c r="A8" s="41"/>
      <c r="B8" s="42"/>
      <c r="C8" s="41"/>
      <c r="D8" s="35" t="s">
        <v>110</v>
      </c>
      <c r="E8" s="41"/>
      <c r="F8" s="41"/>
      <c r="G8" s="41"/>
      <c r="H8" s="41"/>
      <c r="I8" s="41"/>
      <c r="J8" s="41"/>
      <c r="K8" s="41"/>
      <c r="L8" s="120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17" t="s">
        <v>457</v>
      </c>
      <c r="BA8" s="117" t="s">
        <v>458</v>
      </c>
      <c r="BB8" s="117" t="s">
        <v>166</v>
      </c>
      <c r="BC8" s="117" t="s">
        <v>459</v>
      </c>
      <c r="BD8" s="117" t="s">
        <v>96</v>
      </c>
    </row>
    <row r="9" s="2" customFormat="1" ht="16.5" customHeight="1">
      <c r="A9" s="41"/>
      <c r="B9" s="42"/>
      <c r="C9" s="41"/>
      <c r="D9" s="41"/>
      <c r="E9" s="65" t="s">
        <v>460</v>
      </c>
      <c r="F9" s="41"/>
      <c r="G9" s="41"/>
      <c r="H9" s="41"/>
      <c r="I9" s="41"/>
      <c r="J9" s="41"/>
      <c r="K9" s="41"/>
      <c r="L9" s="120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17" t="s">
        <v>461</v>
      </c>
      <c r="BA9" s="117" t="s">
        <v>462</v>
      </c>
      <c r="BB9" s="117" t="s">
        <v>166</v>
      </c>
      <c r="BC9" s="117" t="s">
        <v>463</v>
      </c>
      <c r="BD9" s="117" t="s">
        <v>96</v>
      </c>
    </row>
    <row r="10" s="2" customFormat="1">
      <c r="A10" s="41"/>
      <c r="B10" s="42"/>
      <c r="C10" s="41"/>
      <c r="D10" s="41"/>
      <c r="E10" s="41"/>
      <c r="F10" s="41"/>
      <c r="G10" s="41"/>
      <c r="H10" s="41"/>
      <c r="I10" s="41"/>
      <c r="J10" s="41"/>
      <c r="K10" s="41"/>
      <c r="L10" s="120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17" t="s">
        <v>464</v>
      </c>
      <c r="BA10" s="117" t="s">
        <v>465</v>
      </c>
      <c r="BB10" s="117" t="s">
        <v>466</v>
      </c>
      <c r="BC10" s="117" t="s">
        <v>467</v>
      </c>
      <c r="BD10" s="117" t="s">
        <v>96</v>
      </c>
    </row>
    <row r="11" s="2" customFormat="1" ht="12" customHeight="1">
      <c r="A11" s="41"/>
      <c r="B11" s="42"/>
      <c r="C11" s="41"/>
      <c r="D11" s="35" t="s">
        <v>19</v>
      </c>
      <c r="E11" s="41"/>
      <c r="F11" s="30" t="s">
        <v>3</v>
      </c>
      <c r="G11" s="41"/>
      <c r="H11" s="41"/>
      <c r="I11" s="35" t="s">
        <v>20</v>
      </c>
      <c r="J11" s="30" t="s">
        <v>3</v>
      </c>
      <c r="K11" s="41"/>
      <c r="L11" s="120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17" t="s">
        <v>468</v>
      </c>
      <c r="BA11" s="117" t="s">
        <v>469</v>
      </c>
      <c r="BB11" s="117" t="s">
        <v>166</v>
      </c>
      <c r="BC11" s="117" t="s">
        <v>470</v>
      </c>
      <c r="BD11" s="117" t="s">
        <v>96</v>
      </c>
    </row>
    <row r="12" s="2" customFormat="1" ht="12" customHeight="1">
      <c r="A12" s="41"/>
      <c r="B12" s="42"/>
      <c r="C12" s="41"/>
      <c r="D12" s="35" t="s">
        <v>21</v>
      </c>
      <c r="E12" s="41"/>
      <c r="F12" s="30" t="s">
        <v>22</v>
      </c>
      <c r="G12" s="41"/>
      <c r="H12" s="41"/>
      <c r="I12" s="35" t="s">
        <v>23</v>
      </c>
      <c r="J12" s="67" t="str">
        <f>'Rekapitulace stavby'!AN8</f>
        <v>4. 11. 2024</v>
      </c>
      <c r="K12" s="41"/>
      <c r="L12" s="120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117" t="s">
        <v>471</v>
      </c>
      <c r="BA12" s="117" t="s">
        <v>472</v>
      </c>
      <c r="BB12" s="117" t="s">
        <v>166</v>
      </c>
      <c r="BC12" s="117" t="s">
        <v>473</v>
      </c>
      <c r="BD12" s="117" t="s">
        <v>96</v>
      </c>
    </row>
    <row r="13" s="2" customFormat="1" ht="10.8" customHeight="1">
      <c r="A13" s="41"/>
      <c r="B13" s="42"/>
      <c r="C13" s="41"/>
      <c r="D13" s="41"/>
      <c r="E13" s="41"/>
      <c r="F13" s="41"/>
      <c r="G13" s="41"/>
      <c r="H13" s="41"/>
      <c r="I13" s="41"/>
      <c r="J13" s="41"/>
      <c r="K13" s="41"/>
      <c r="L13" s="120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117" t="s">
        <v>474</v>
      </c>
      <c r="BA13" s="117" t="s">
        <v>475</v>
      </c>
      <c r="BB13" s="117" t="s">
        <v>166</v>
      </c>
      <c r="BC13" s="117" t="s">
        <v>476</v>
      </c>
      <c r="BD13" s="117" t="s">
        <v>96</v>
      </c>
    </row>
    <row r="14" s="2" customFormat="1" ht="12" customHeight="1">
      <c r="A14" s="41"/>
      <c r="B14" s="42"/>
      <c r="C14" s="41"/>
      <c r="D14" s="35" t="s">
        <v>25</v>
      </c>
      <c r="E14" s="41"/>
      <c r="F14" s="41"/>
      <c r="G14" s="41"/>
      <c r="H14" s="41"/>
      <c r="I14" s="35" t="s">
        <v>26</v>
      </c>
      <c r="J14" s="30" t="str">
        <f>IF('Rekapitulace stavby'!AN10="","",'Rekapitulace stavby'!AN10)</f>
        <v/>
      </c>
      <c r="K14" s="41"/>
      <c r="L14" s="120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117" t="s">
        <v>477</v>
      </c>
      <c r="BA14" s="117" t="s">
        <v>478</v>
      </c>
      <c r="BB14" s="117" t="s">
        <v>166</v>
      </c>
      <c r="BC14" s="117" t="s">
        <v>479</v>
      </c>
      <c r="BD14" s="117" t="s">
        <v>96</v>
      </c>
    </row>
    <row r="15" s="2" customFormat="1" ht="18" customHeight="1">
      <c r="A15" s="41"/>
      <c r="B15" s="42"/>
      <c r="C15" s="41"/>
      <c r="D15" s="41"/>
      <c r="E15" s="30" t="str">
        <f>IF('Rekapitulace stavby'!E11="","",'Rekapitulace stavby'!E11)</f>
        <v xml:space="preserve"> </v>
      </c>
      <c r="F15" s="41"/>
      <c r="G15" s="41"/>
      <c r="H15" s="41"/>
      <c r="I15" s="35" t="s">
        <v>27</v>
      </c>
      <c r="J15" s="30" t="str">
        <f>IF('Rekapitulace stavby'!AN11="","",'Rekapitulace stavby'!AN11)</f>
        <v/>
      </c>
      <c r="K15" s="41"/>
      <c r="L15" s="120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117" t="s">
        <v>101</v>
      </c>
      <c r="BA15" s="117" t="s">
        <v>480</v>
      </c>
      <c r="BB15" s="117" t="s">
        <v>466</v>
      </c>
      <c r="BC15" s="117" t="s">
        <v>102</v>
      </c>
      <c r="BD15" s="117" t="s">
        <v>96</v>
      </c>
    </row>
    <row r="16" s="2" customFormat="1" ht="6.96" customHeight="1">
      <c r="A16" s="41"/>
      <c r="B16" s="42"/>
      <c r="C16" s="41"/>
      <c r="D16" s="41"/>
      <c r="E16" s="41"/>
      <c r="F16" s="41"/>
      <c r="G16" s="41"/>
      <c r="H16" s="41"/>
      <c r="I16" s="41"/>
      <c r="J16" s="41"/>
      <c r="K16" s="41"/>
      <c r="L16" s="120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Z16" s="117" t="s">
        <v>104</v>
      </c>
      <c r="BA16" s="117" t="s">
        <v>481</v>
      </c>
      <c r="BB16" s="117" t="s">
        <v>466</v>
      </c>
      <c r="BC16" s="117" t="s">
        <v>105</v>
      </c>
      <c r="BD16" s="117" t="s">
        <v>96</v>
      </c>
    </row>
    <row r="17" s="2" customFormat="1" ht="12" customHeight="1">
      <c r="A17" s="41"/>
      <c r="B17" s="42"/>
      <c r="C17" s="41"/>
      <c r="D17" s="35" t="s">
        <v>28</v>
      </c>
      <c r="E17" s="41"/>
      <c r="F17" s="41"/>
      <c r="G17" s="41"/>
      <c r="H17" s="41"/>
      <c r="I17" s="35" t="s">
        <v>26</v>
      </c>
      <c r="J17" s="36" t="str">
        <f>'Rekapitulace stavby'!AN13</f>
        <v>Vyplň údaj</v>
      </c>
      <c r="K17" s="41"/>
      <c r="L17" s="120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Z17" s="117" t="s">
        <v>482</v>
      </c>
      <c r="BA17" s="117" t="s">
        <v>483</v>
      </c>
      <c r="BB17" s="117" t="s">
        <v>166</v>
      </c>
      <c r="BC17" s="117" t="s">
        <v>484</v>
      </c>
      <c r="BD17" s="117" t="s">
        <v>96</v>
      </c>
    </row>
    <row r="18" s="2" customFormat="1" ht="18" customHeight="1">
      <c r="A18" s="41"/>
      <c r="B18" s="42"/>
      <c r="C18" s="41"/>
      <c r="D18" s="41"/>
      <c r="E18" s="36" t="str">
        <f>'Rekapitulace stavby'!E14</f>
        <v>Vyplň údaj</v>
      </c>
      <c r="F18" s="30"/>
      <c r="G18" s="30"/>
      <c r="H18" s="30"/>
      <c r="I18" s="35" t="s">
        <v>27</v>
      </c>
      <c r="J18" s="36" t="str">
        <f>'Rekapitulace stavby'!AN14</f>
        <v>Vyplň údaj</v>
      </c>
      <c r="K18" s="41"/>
      <c r="L18" s="120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Z18" s="117" t="s">
        <v>485</v>
      </c>
      <c r="BA18" s="117" t="s">
        <v>486</v>
      </c>
      <c r="BB18" s="117" t="s">
        <v>166</v>
      </c>
      <c r="BC18" s="117" t="s">
        <v>487</v>
      </c>
      <c r="BD18" s="117" t="s">
        <v>96</v>
      </c>
    </row>
    <row r="19" s="2" customFormat="1" ht="6.96" customHeight="1">
      <c r="A19" s="41"/>
      <c r="B19" s="42"/>
      <c r="C19" s="41"/>
      <c r="D19" s="41"/>
      <c r="E19" s="41"/>
      <c r="F19" s="41"/>
      <c r="G19" s="41"/>
      <c r="H19" s="41"/>
      <c r="I19" s="41"/>
      <c r="J19" s="41"/>
      <c r="K19" s="41"/>
      <c r="L19" s="120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Z19" s="117" t="s">
        <v>488</v>
      </c>
      <c r="BA19" s="117" t="s">
        <v>489</v>
      </c>
      <c r="BB19" s="117" t="s">
        <v>166</v>
      </c>
      <c r="BC19" s="117" t="s">
        <v>490</v>
      </c>
      <c r="BD19" s="117" t="s">
        <v>96</v>
      </c>
    </row>
    <row r="20" s="2" customFormat="1" ht="12" customHeight="1">
      <c r="A20" s="41"/>
      <c r="B20" s="42"/>
      <c r="C20" s="41"/>
      <c r="D20" s="35" t="s">
        <v>30</v>
      </c>
      <c r="E20" s="41"/>
      <c r="F20" s="41"/>
      <c r="G20" s="41"/>
      <c r="H20" s="41"/>
      <c r="I20" s="35" t="s">
        <v>26</v>
      </c>
      <c r="J20" s="30" t="str">
        <f>IF('Rekapitulace stavby'!AN16="","",'Rekapitulace stavby'!AN16)</f>
        <v/>
      </c>
      <c r="K20" s="41"/>
      <c r="L20" s="120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Z20" s="117" t="s">
        <v>491</v>
      </c>
      <c r="BA20" s="117" t="s">
        <v>492</v>
      </c>
      <c r="BB20" s="117" t="s">
        <v>166</v>
      </c>
      <c r="BC20" s="117" t="s">
        <v>493</v>
      </c>
      <c r="BD20" s="117" t="s">
        <v>96</v>
      </c>
    </row>
    <row r="21" s="2" customFormat="1" ht="18" customHeight="1">
      <c r="A21" s="41"/>
      <c r="B21" s="42"/>
      <c r="C21" s="41"/>
      <c r="D21" s="41"/>
      <c r="E21" s="30" t="str">
        <f>IF('Rekapitulace stavby'!E17="","",'Rekapitulace stavby'!E17)</f>
        <v xml:space="preserve"> </v>
      </c>
      <c r="F21" s="41"/>
      <c r="G21" s="41"/>
      <c r="H21" s="41"/>
      <c r="I21" s="35" t="s">
        <v>27</v>
      </c>
      <c r="J21" s="30" t="str">
        <f>IF('Rekapitulace stavby'!AN17="","",'Rekapitulace stavby'!AN17)</f>
        <v/>
      </c>
      <c r="K21" s="41"/>
      <c r="L21" s="120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Z21" s="117" t="s">
        <v>494</v>
      </c>
      <c r="BA21" s="117" t="s">
        <v>495</v>
      </c>
      <c r="BB21" s="117" t="s">
        <v>466</v>
      </c>
      <c r="BC21" s="117" t="s">
        <v>109</v>
      </c>
      <c r="BD21" s="117" t="s">
        <v>96</v>
      </c>
    </row>
    <row r="22" s="2" customFormat="1" ht="6.96" customHeight="1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120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Z22" s="117" t="s">
        <v>496</v>
      </c>
      <c r="BA22" s="117" t="s">
        <v>497</v>
      </c>
      <c r="BB22" s="117" t="s">
        <v>166</v>
      </c>
      <c r="BC22" s="117" t="s">
        <v>498</v>
      </c>
      <c r="BD22" s="117" t="s">
        <v>96</v>
      </c>
    </row>
    <row r="23" s="2" customFormat="1" ht="12" customHeight="1">
      <c r="A23" s="41"/>
      <c r="B23" s="42"/>
      <c r="C23" s="41"/>
      <c r="D23" s="35" t="s">
        <v>32</v>
      </c>
      <c r="E23" s="41"/>
      <c r="F23" s="41"/>
      <c r="G23" s="41"/>
      <c r="H23" s="41"/>
      <c r="I23" s="35" t="s">
        <v>26</v>
      </c>
      <c r="J23" s="30" t="str">
        <f>IF('Rekapitulace stavby'!AN19="","",'Rekapitulace stavby'!AN19)</f>
        <v/>
      </c>
      <c r="K23" s="41"/>
      <c r="L23" s="120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Z23" s="117" t="s">
        <v>499</v>
      </c>
      <c r="BA23" s="117" t="s">
        <v>500</v>
      </c>
      <c r="BB23" s="117" t="s">
        <v>466</v>
      </c>
      <c r="BC23" s="117" t="s">
        <v>501</v>
      </c>
      <c r="BD23" s="117" t="s">
        <v>96</v>
      </c>
    </row>
    <row r="24" s="2" customFormat="1" ht="18" customHeight="1">
      <c r="A24" s="41"/>
      <c r="B24" s="42"/>
      <c r="C24" s="41"/>
      <c r="D24" s="41"/>
      <c r="E24" s="30" t="str">
        <f>IF('Rekapitulace stavby'!E20="","",'Rekapitulace stavby'!E20)</f>
        <v xml:space="preserve"> </v>
      </c>
      <c r="F24" s="41"/>
      <c r="G24" s="41"/>
      <c r="H24" s="41"/>
      <c r="I24" s="35" t="s">
        <v>27</v>
      </c>
      <c r="J24" s="30" t="str">
        <f>IF('Rekapitulace stavby'!AN20="","",'Rekapitulace stavby'!AN20)</f>
        <v/>
      </c>
      <c r="K24" s="41"/>
      <c r="L24" s="120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Z24" s="117" t="s">
        <v>502</v>
      </c>
      <c r="BA24" s="117" t="s">
        <v>503</v>
      </c>
      <c r="BB24" s="117" t="s">
        <v>466</v>
      </c>
      <c r="BC24" s="117" t="s">
        <v>504</v>
      </c>
      <c r="BD24" s="117" t="s">
        <v>96</v>
      </c>
    </row>
    <row r="25" s="2" customFormat="1" ht="6.96" customHeight="1">
      <c r="A25" s="41"/>
      <c r="B25" s="42"/>
      <c r="C25" s="41"/>
      <c r="D25" s="41"/>
      <c r="E25" s="41"/>
      <c r="F25" s="41"/>
      <c r="G25" s="41"/>
      <c r="H25" s="41"/>
      <c r="I25" s="41"/>
      <c r="J25" s="41"/>
      <c r="K25" s="41"/>
      <c r="L25" s="120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Z25" s="117" t="s">
        <v>106</v>
      </c>
      <c r="BA25" s="117" t="s">
        <v>505</v>
      </c>
      <c r="BB25" s="117" t="s">
        <v>466</v>
      </c>
      <c r="BC25" s="117" t="s">
        <v>107</v>
      </c>
      <c r="BD25" s="117" t="s">
        <v>96</v>
      </c>
    </row>
    <row r="26" s="2" customFormat="1" ht="12" customHeight="1">
      <c r="A26" s="41"/>
      <c r="B26" s="42"/>
      <c r="C26" s="41"/>
      <c r="D26" s="35" t="s">
        <v>33</v>
      </c>
      <c r="E26" s="41"/>
      <c r="F26" s="41"/>
      <c r="G26" s="41"/>
      <c r="H26" s="41"/>
      <c r="I26" s="41"/>
      <c r="J26" s="41"/>
      <c r="K26" s="41"/>
      <c r="L26" s="120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Z26" s="117" t="s">
        <v>506</v>
      </c>
      <c r="BA26" s="117" t="s">
        <v>507</v>
      </c>
      <c r="BB26" s="117" t="s">
        <v>466</v>
      </c>
      <c r="BC26" s="117" t="s">
        <v>508</v>
      </c>
      <c r="BD26" s="117" t="s">
        <v>96</v>
      </c>
    </row>
    <row r="27" s="8" customFormat="1" ht="16.5" customHeight="1">
      <c r="A27" s="121"/>
      <c r="B27" s="122"/>
      <c r="C27" s="121"/>
      <c r="D27" s="121"/>
      <c r="E27" s="39" t="s">
        <v>3</v>
      </c>
      <c r="F27" s="39"/>
      <c r="G27" s="39"/>
      <c r="H27" s="39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Z27" s="222" t="s">
        <v>509</v>
      </c>
      <c r="BA27" s="222" t="s">
        <v>510</v>
      </c>
      <c r="BB27" s="222" t="s">
        <v>466</v>
      </c>
      <c r="BC27" s="222" t="s">
        <v>511</v>
      </c>
      <c r="BD27" s="222" t="s">
        <v>96</v>
      </c>
    </row>
    <row r="28" s="2" customFormat="1" ht="6.96" customHeight="1">
      <c r="A28" s="41"/>
      <c r="B28" s="42"/>
      <c r="C28" s="41"/>
      <c r="D28" s="41"/>
      <c r="E28" s="41"/>
      <c r="F28" s="41"/>
      <c r="G28" s="41"/>
      <c r="H28" s="41"/>
      <c r="I28" s="41"/>
      <c r="J28" s="41"/>
      <c r="K28" s="41"/>
      <c r="L28" s="120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Z28" s="117" t="s">
        <v>108</v>
      </c>
      <c r="BA28" s="117" t="s">
        <v>495</v>
      </c>
      <c r="BB28" s="117" t="s">
        <v>466</v>
      </c>
      <c r="BC28" s="117" t="s">
        <v>109</v>
      </c>
      <c r="BD28" s="117" t="s">
        <v>96</v>
      </c>
    </row>
    <row r="29" s="2" customFormat="1" ht="6.96" customHeight="1">
      <c r="A29" s="41"/>
      <c r="B29" s="42"/>
      <c r="C29" s="41"/>
      <c r="D29" s="87"/>
      <c r="E29" s="87"/>
      <c r="F29" s="87"/>
      <c r="G29" s="87"/>
      <c r="H29" s="87"/>
      <c r="I29" s="87"/>
      <c r="J29" s="87"/>
      <c r="K29" s="87"/>
      <c r="L29" s="120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Z29" s="117" t="s">
        <v>512</v>
      </c>
      <c r="BA29" s="117" t="s">
        <v>513</v>
      </c>
      <c r="BB29" s="117" t="s">
        <v>466</v>
      </c>
      <c r="BC29" s="117" t="s">
        <v>514</v>
      </c>
      <c r="BD29" s="117" t="s">
        <v>96</v>
      </c>
    </row>
    <row r="30" s="2" customFormat="1" ht="25.44" customHeight="1">
      <c r="A30" s="41"/>
      <c r="B30" s="42"/>
      <c r="C30" s="41"/>
      <c r="D30" s="124" t="s">
        <v>35</v>
      </c>
      <c r="E30" s="41"/>
      <c r="F30" s="41"/>
      <c r="G30" s="41"/>
      <c r="H30" s="41"/>
      <c r="I30" s="41"/>
      <c r="J30" s="93">
        <f>ROUND(J127, 2)</f>
        <v>0</v>
      </c>
      <c r="K30" s="41"/>
      <c r="L30" s="120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Z30" s="117" t="s">
        <v>515</v>
      </c>
      <c r="BA30" s="117" t="s">
        <v>516</v>
      </c>
      <c r="BB30" s="117" t="s">
        <v>466</v>
      </c>
      <c r="BC30" s="117" t="s">
        <v>517</v>
      </c>
      <c r="BD30" s="117" t="s">
        <v>96</v>
      </c>
    </row>
    <row r="31" s="2" customFormat="1" ht="6.96" customHeight="1">
      <c r="A31" s="41"/>
      <c r="B31" s="42"/>
      <c r="C31" s="41"/>
      <c r="D31" s="87"/>
      <c r="E31" s="87"/>
      <c r="F31" s="87"/>
      <c r="G31" s="87"/>
      <c r="H31" s="87"/>
      <c r="I31" s="87"/>
      <c r="J31" s="87"/>
      <c r="K31" s="87"/>
      <c r="L31" s="120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Z31" s="117" t="s">
        <v>111</v>
      </c>
      <c r="BA31" s="117" t="s">
        <v>518</v>
      </c>
      <c r="BB31" s="117" t="s">
        <v>166</v>
      </c>
      <c r="BC31" s="117" t="s">
        <v>112</v>
      </c>
      <c r="BD31" s="117" t="s">
        <v>96</v>
      </c>
    </row>
    <row r="32" s="2" customFormat="1" ht="14.4" customHeight="1">
      <c r="A32" s="41"/>
      <c r="B32" s="42"/>
      <c r="C32" s="41"/>
      <c r="D32" s="41"/>
      <c r="E32" s="41"/>
      <c r="F32" s="46" t="s">
        <v>37</v>
      </c>
      <c r="G32" s="41"/>
      <c r="H32" s="41"/>
      <c r="I32" s="46" t="s">
        <v>36</v>
      </c>
      <c r="J32" s="46" t="s">
        <v>38</v>
      </c>
      <c r="K32" s="41"/>
      <c r="L32" s="120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Z32" s="117" t="s">
        <v>114</v>
      </c>
      <c r="BA32" s="117" t="s">
        <v>519</v>
      </c>
      <c r="BB32" s="117" t="s">
        <v>166</v>
      </c>
      <c r="BC32" s="117" t="s">
        <v>115</v>
      </c>
      <c r="BD32" s="117" t="s">
        <v>96</v>
      </c>
    </row>
    <row r="33" s="2" customFormat="1" ht="14.4" customHeight="1">
      <c r="A33" s="41"/>
      <c r="B33" s="42"/>
      <c r="C33" s="41"/>
      <c r="D33" s="125" t="s">
        <v>39</v>
      </c>
      <c r="E33" s="35" t="s">
        <v>40</v>
      </c>
      <c r="F33" s="126">
        <f>ROUND((SUM(BE127:BE960)),  2)</f>
        <v>0</v>
      </c>
      <c r="G33" s="41"/>
      <c r="H33" s="41"/>
      <c r="I33" s="127">
        <v>0.20999999999999999</v>
      </c>
      <c r="J33" s="126">
        <f>ROUND(((SUM(BE127:BE960))*I33),  2)</f>
        <v>0</v>
      </c>
      <c r="K33" s="41"/>
      <c r="L33" s="120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Z33" s="117" t="s">
        <v>520</v>
      </c>
      <c r="BA33" s="117" t="s">
        <v>521</v>
      </c>
      <c r="BB33" s="117" t="s">
        <v>166</v>
      </c>
      <c r="BC33" s="117" t="s">
        <v>522</v>
      </c>
      <c r="BD33" s="117" t="s">
        <v>96</v>
      </c>
    </row>
    <row r="34" s="2" customFormat="1" ht="14.4" customHeight="1">
      <c r="A34" s="41"/>
      <c r="B34" s="42"/>
      <c r="C34" s="41"/>
      <c r="D34" s="41"/>
      <c r="E34" s="35" t="s">
        <v>41</v>
      </c>
      <c r="F34" s="126">
        <f>ROUND((SUM(BF127:BF960)),  2)</f>
        <v>0</v>
      </c>
      <c r="G34" s="41"/>
      <c r="H34" s="41"/>
      <c r="I34" s="127">
        <v>0.12</v>
      </c>
      <c r="J34" s="126">
        <f>ROUND(((SUM(BF127:BF960))*I34),  2)</f>
        <v>0</v>
      </c>
      <c r="K34" s="41"/>
      <c r="L34" s="120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Z34" s="117" t="s">
        <v>523</v>
      </c>
      <c r="BA34" s="117" t="s">
        <v>524</v>
      </c>
      <c r="BB34" s="117" t="s">
        <v>166</v>
      </c>
      <c r="BC34" s="117" t="s">
        <v>447</v>
      </c>
      <c r="BD34" s="117" t="s">
        <v>96</v>
      </c>
    </row>
    <row r="35" hidden="1" s="2" customFormat="1" ht="14.4" customHeight="1">
      <c r="A35" s="41"/>
      <c r="B35" s="42"/>
      <c r="C35" s="41"/>
      <c r="D35" s="41"/>
      <c r="E35" s="35" t="s">
        <v>42</v>
      </c>
      <c r="F35" s="126">
        <f>ROUND((SUM(BG127:BG960)),  2)</f>
        <v>0</v>
      </c>
      <c r="G35" s="41"/>
      <c r="H35" s="41"/>
      <c r="I35" s="127">
        <v>0.20999999999999999</v>
      </c>
      <c r="J35" s="126">
        <f>0</f>
        <v>0</v>
      </c>
      <c r="K35" s="41"/>
      <c r="L35" s="120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Z35" s="117" t="s">
        <v>117</v>
      </c>
      <c r="BA35" s="117" t="s">
        <v>525</v>
      </c>
      <c r="BB35" s="117" t="s">
        <v>466</v>
      </c>
      <c r="BC35" s="117" t="s">
        <v>118</v>
      </c>
      <c r="BD35" s="117" t="s">
        <v>96</v>
      </c>
    </row>
    <row r="36" hidden="1" s="2" customFormat="1" ht="14.4" customHeight="1">
      <c r="A36" s="41"/>
      <c r="B36" s="42"/>
      <c r="C36" s="41"/>
      <c r="D36" s="41"/>
      <c r="E36" s="35" t="s">
        <v>43</v>
      </c>
      <c r="F36" s="126">
        <f>ROUND((SUM(BH127:BH960)),  2)</f>
        <v>0</v>
      </c>
      <c r="G36" s="41"/>
      <c r="H36" s="41"/>
      <c r="I36" s="127">
        <v>0.12</v>
      </c>
      <c r="J36" s="126">
        <f>0</f>
        <v>0</v>
      </c>
      <c r="K36" s="41"/>
      <c r="L36" s="120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Z36" s="117" t="s">
        <v>120</v>
      </c>
      <c r="BA36" s="117" t="s">
        <v>526</v>
      </c>
      <c r="BB36" s="117" t="s">
        <v>466</v>
      </c>
      <c r="BC36" s="117" t="s">
        <v>121</v>
      </c>
      <c r="BD36" s="117" t="s">
        <v>96</v>
      </c>
    </row>
    <row r="37" hidden="1" s="2" customFormat="1" ht="14.4" customHeight="1">
      <c r="A37" s="41"/>
      <c r="B37" s="42"/>
      <c r="C37" s="41"/>
      <c r="D37" s="41"/>
      <c r="E37" s="35" t="s">
        <v>44</v>
      </c>
      <c r="F37" s="126">
        <f>ROUND((SUM(BI127:BI960)),  2)</f>
        <v>0</v>
      </c>
      <c r="G37" s="41"/>
      <c r="H37" s="41"/>
      <c r="I37" s="127">
        <v>0</v>
      </c>
      <c r="J37" s="126">
        <f>0</f>
        <v>0</v>
      </c>
      <c r="K37" s="41"/>
      <c r="L37" s="120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Z37" s="117" t="s">
        <v>527</v>
      </c>
      <c r="BA37" s="117" t="s">
        <v>528</v>
      </c>
      <c r="BB37" s="117" t="s">
        <v>466</v>
      </c>
      <c r="BC37" s="117" t="s">
        <v>529</v>
      </c>
      <c r="BD37" s="117" t="s">
        <v>96</v>
      </c>
    </row>
    <row r="38" s="2" customFormat="1" ht="6.96" customHeight="1">
      <c r="A38" s="41"/>
      <c r="B38" s="42"/>
      <c r="C38" s="41"/>
      <c r="D38" s="41"/>
      <c r="E38" s="41"/>
      <c r="F38" s="41"/>
      <c r="G38" s="41"/>
      <c r="H38" s="41"/>
      <c r="I38" s="41"/>
      <c r="J38" s="41"/>
      <c r="K38" s="41"/>
      <c r="L38" s="120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Z38" s="117" t="s">
        <v>530</v>
      </c>
      <c r="BA38" s="117" t="s">
        <v>531</v>
      </c>
      <c r="BB38" s="117" t="s">
        <v>466</v>
      </c>
      <c r="BC38" s="117" t="s">
        <v>105</v>
      </c>
      <c r="BD38" s="117" t="s">
        <v>96</v>
      </c>
    </row>
    <row r="39" s="2" customFormat="1" ht="25.44" customHeight="1">
      <c r="A39" s="41"/>
      <c r="B39" s="42"/>
      <c r="C39" s="128"/>
      <c r="D39" s="129" t="s">
        <v>45</v>
      </c>
      <c r="E39" s="79"/>
      <c r="F39" s="79"/>
      <c r="G39" s="130" t="s">
        <v>46</v>
      </c>
      <c r="H39" s="131" t="s">
        <v>47</v>
      </c>
      <c r="I39" s="79"/>
      <c r="J39" s="132">
        <f>SUM(J30:J37)</f>
        <v>0</v>
      </c>
      <c r="K39" s="133"/>
      <c r="L39" s="120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58"/>
      <c r="C40" s="59"/>
      <c r="D40" s="59"/>
      <c r="E40" s="59"/>
      <c r="F40" s="59"/>
      <c r="G40" s="59"/>
      <c r="H40" s="59"/>
      <c r="I40" s="59"/>
      <c r="J40" s="59"/>
      <c r="K40" s="59"/>
      <c r="L40" s="120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60"/>
      <c r="C44" s="61"/>
      <c r="D44" s="61"/>
      <c r="E44" s="61"/>
      <c r="F44" s="61"/>
      <c r="G44" s="61"/>
      <c r="H44" s="61"/>
      <c r="I44" s="61"/>
      <c r="J44" s="61"/>
      <c r="K44" s="61"/>
      <c r="L44" s="120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123</v>
      </c>
      <c r="D45" s="41"/>
      <c r="E45" s="41"/>
      <c r="F45" s="41"/>
      <c r="G45" s="41"/>
      <c r="H45" s="41"/>
      <c r="I45" s="41"/>
      <c r="J45" s="41"/>
      <c r="K45" s="41"/>
      <c r="L45" s="120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1"/>
      <c r="D46" s="41"/>
      <c r="E46" s="41"/>
      <c r="F46" s="41"/>
      <c r="G46" s="41"/>
      <c r="H46" s="41"/>
      <c r="I46" s="41"/>
      <c r="J46" s="41"/>
      <c r="K46" s="41"/>
      <c r="L46" s="120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17</v>
      </c>
      <c r="D47" s="41"/>
      <c r="E47" s="41"/>
      <c r="F47" s="41"/>
      <c r="G47" s="41"/>
      <c r="H47" s="41"/>
      <c r="I47" s="41"/>
      <c r="J47" s="41"/>
      <c r="K47" s="41"/>
      <c r="L47" s="120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1"/>
      <c r="D48" s="41"/>
      <c r="E48" s="119" t="str">
        <f>E7</f>
        <v>Stavební úpravy RD č.p. 636 na parc. č. st. 828, k.ú. Horńí Jelení</v>
      </c>
      <c r="F48" s="35"/>
      <c r="G48" s="35"/>
      <c r="H48" s="35"/>
      <c r="I48" s="41"/>
      <c r="J48" s="41"/>
      <c r="K48" s="41"/>
      <c r="L48" s="120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110</v>
      </c>
      <c r="D49" s="41"/>
      <c r="E49" s="41"/>
      <c r="F49" s="41"/>
      <c r="G49" s="41"/>
      <c r="H49" s="41"/>
      <c r="I49" s="41"/>
      <c r="J49" s="41"/>
      <c r="K49" s="41"/>
      <c r="L49" s="120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1"/>
      <c r="D50" s="41"/>
      <c r="E50" s="65" t="str">
        <f>E9</f>
        <v>02 - Nové konstrukce</v>
      </c>
      <c r="F50" s="41"/>
      <c r="G50" s="41"/>
      <c r="H50" s="41"/>
      <c r="I50" s="41"/>
      <c r="J50" s="41"/>
      <c r="K50" s="41"/>
      <c r="L50" s="120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1"/>
      <c r="D51" s="41"/>
      <c r="E51" s="41"/>
      <c r="F51" s="41"/>
      <c r="G51" s="41"/>
      <c r="H51" s="41"/>
      <c r="I51" s="41"/>
      <c r="J51" s="41"/>
      <c r="K51" s="41"/>
      <c r="L51" s="120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1"/>
      <c r="E52" s="41"/>
      <c r="F52" s="30" t="str">
        <f>F12</f>
        <v xml:space="preserve"> </v>
      </c>
      <c r="G52" s="41"/>
      <c r="H52" s="41"/>
      <c r="I52" s="35" t="s">
        <v>23</v>
      </c>
      <c r="J52" s="67" t="str">
        <f>IF(J12="","",J12)</f>
        <v>4. 11. 2024</v>
      </c>
      <c r="K52" s="41"/>
      <c r="L52" s="120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1"/>
      <c r="D53" s="41"/>
      <c r="E53" s="41"/>
      <c r="F53" s="41"/>
      <c r="G53" s="41"/>
      <c r="H53" s="41"/>
      <c r="I53" s="41"/>
      <c r="J53" s="41"/>
      <c r="K53" s="41"/>
      <c r="L53" s="120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1"/>
      <c r="E54" s="41"/>
      <c r="F54" s="30" t="str">
        <f>E15</f>
        <v xml:space="preserve"> </v>
      </c>
      <c r="G54" s="41"/>
      <c r="H54" s="41"/>
      <c r="I54" s="35" t="s">
        <v>30</v>
      </c>
      <c r="J54" s="39" t="str">
        <f>E21</f>
        <v xml:space="preserve"> </v>
      </c>
      <c r="K54" s="41"/>
      <c r="L54" s="120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28</v>
      </c>
      <c r="D55" s="41"/>
      <c r="E55" s="41"/>
      <c r="F55" s="30" t="str">
        <f>IF(E18="","",E18)</f>
        <v>Vyplň údaj</v>
      </c>
      <c r="G55" s="41"/>
      <c r="H55" s="41"/>
      <c r="I55" s="35" t="s">
        <v>32</v>
      </c>
      <c r="J55" s="39" t="str">
        <f>E24</f>
        <v xml:space="preserve"> </v>
      </c>
      <c r="K55" s="41"/>
      <c r="L55" s="120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1"/>
      <c r="D56" s="41"/>
      <c r="E56" s="41"/>
      <c r="F56" s="41"/>
      <c r="G56" s="41"/>
      <c r="H56" s="41"/>
      <c r="I56" s="41"/>
      <c r="J56" s="41"/>
      <c r="K56" s="41"/>
      <c r="L56" s="120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34" t="s">
        <v>124</v>
      </c>
      <c r="D57" s="128"/>
      <c r="E57" s="128"/>
      <c r="F57" s="128"/>
      <c r="G57" s="128"/>
      <c r="H57" s="128"/>
      <c r="I57" s="128"/>
      <c r="J57" s="135" t="s">
        <v>125</v>
      </c>
      <c r="K57" s="128"/>
      <c r="L57" s="120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1"/>
      <c r="D58" s="41"/>
      <c r="E58" s="41"/>
      <c r="F58" s="41"/>
      <c r="G58" s="41"/>
      <c r="H58" s="41"/>
      <c r="I58" s="41"/>
      <c r="J58" s="41"/>
      <c r="K58" s="41"/>
      <c r="L58" s="120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36" t="s">
        <v>67</v>
      </c>
      <c r="D59" s="41"/>
      <c r="E59" s="41"/>
      <c r="F59" s="41"/>
      <c r="G59" s="41"/>
      <c r="H59" s="41"/>
      <c r="I59" s="41"/>
      <c r="J59" s="93">
        <f>J127</f>
        <v>0</v>
      </c>
      <c r="K59" s="41"/>
      <c r="L59" s="120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2" t="s">
        <v>126</v>
      </c>
    </row>
    <row r="60" s="9" customFormat="1" ht="24.96" customHeight="1">
      <c r="A60" s="9"/>
      <c r="B60" s="137"/>
      <c r="C60" s="9"/>
      <c r="D60" s="138" t="s">
        <v>532</v>
      </c>
      <c r="E60" s="139"/>
      <c r="F60" s="139"/>
      <c r="G60" s="139"/>
      <c r="H60" s="139"/>
      <c r="I60" s="139"/>
      <c r="J60" s="140">
        <f>J128</f>
        <v>0</v>
      </c>
      <c r="K60" s="9"/>
      <c r="L60" s="13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1"/>
      <c r="C61" s="10"/>
      <c r="D61" s="142" t="s">
        <v>533</v>
      </c>
      <c r="E61" s="143"/>
      <c r="F61" s="143"/>
      <c r="G61" s="143"/>
      <c r="H61" s="143"/>
      <c r="I61" s="143"/>
      <c r="J61" s="144">
        <f>J129</f>
        <v>0</v>
      </c>
      <c r="K61" s="10"/>
      <c r="L61" s="14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41"/>
      <c r="C62" s="10"/>
      <c r="D62" s="142" t="s">
        <v>534</v>
      </c>
      <c r="E62" s="143"/>
      <c r="F62" s="143"/>
      <c r="G62" s="143"/>
      <c r="H62" s="143"/>
      <c r="I62" s="143"/>
      <c r="J62" s="144">
        <f>J130</f>
        <v>0</v>
      </c>
      <c r="K62" s="10"/>
      <c r="L62" s="14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41"/>
      <c r="C63" s="10"/>
      <c r="D63" s="142" t="s">
        <v>535</v>
      </c>
      <c r="E63" s="143"/>
      <c r="F63" s="143"/>
      <c r="G63" s="143"/>
      <c r="H63" s="143"/>
      <c r="I63" s="143"/>
      <c r="J63" s="144">
        <f>J140</f>
        <v>0</v>
      </c>
      <c r="K63" s="10"/>
      <c r="L63" s="14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41"/>
      <c r="C64" s="10"/>
      <c r="D64" s="142" t="s">
        <v>536</v>
      </c>
      <c r="E64" s="143"/>
      <c r="F64" s="143"/>
      <c r="G64" s="143"/>
      <c r="H64" s="143"/>
      <c r="I64" s="143"/>
      <c r="J64" s="144">
        <f>J149</f>
        <v>0</v>
      </c>
      <c r="K64" s="10"/>
      <c r="L64" s="14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41"/>
      <c r="C65" s="10"/>
      <c r="D65" s="142" t="s">
        <v>537</v>
      </c>
      <c r="E65" s="143"/>
      <c r="F65" s="143"/>
      <c r="G65" s="143"/>
      <c r="H65" s="143"/>
      <c r="I65" s="143"/>
      <c r="J65" s="144">
        <f>J165</f>
        <v>0</v>
      </c>
      <c r="K65" s="10"/>
      <c r="L65" s="14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1"/>
      <c r="C66" s="10"/>
      <c r="D66" s="142" t="s">
        <v>538</v>
      </c>
      <c r="E66" s="143"/>
      <c r="F66" s="143"/>
      <c r="G66" s="143"/>
      <c r="H66" s="143"/>
      <c r="I66" s="143"/>
      <c r="J66" s="144">
        <f>J169</f>
        <v>0</v>
      </c>
      <c r="K66" s="10"/>
      <c r="L66" s="14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41"/>
      <c r="C67" s="10"/>
      <c r="D67" s="142" t="s">
        <v>539</v>
      </c>
      <c r="E67" s="143"/>
      <c r="F67" s="143"/>
      <c r="G67" s="143"/>
      <c r="H67" s="143"/>
      <c r="I67" s="143"/>
      <c r="J67" s="144">
        <f>J170</f>
        <v>0</v>
      </c>
      <c r="K67" s="10"/>
      <c r="L67" s="14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41"/>
      <c r="C68" s="10"/>
      <c r="D68" s="142" t="s">
        <v>540</v>
      </c>
      <c r="E68" s="143"/>
      <c r="F68" s="143"/>
      <c r="G68" s="143"/>
      <c r="H68" s="143"/>
      <c r="I68" s="143"/>
      <c r="J68" s="144">
        <f>J213</f>
        <v>0</v>
      </c>
      <c r="K68" s="10"/>
      <c r="L68" s="14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21.84" customHeight="1">
      <c r="A69" s="10"/>
      <c r="B69" s="141"/>
      <c r="C69" s="10"/>
      <c r="D69" s="142" t="s">
        <v>541</v>
      </c>
      <c r="E69" s="143"/>
      <c r="F69" s="143"/>
      <c r="G69" s="143"/>
      <c r="H69" s="143"/>
      <c r="I69" s="143"/>
      <c r="J69" s="144">
        <f>J214</f>
        <v>0</v>
      </c>
      <c r="K69" s="10"/>
      <c r="L69" s="14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41"/>
      <c r="C70" s="10"/>
      <c r="D70" s="142" t="s">
        <v>542</v>
      </c>
      <c r="E70" s="143"/>
      <c r="F70" s="143"/>
      <c r="G70" s="143"/>
      <c r="H70" s="143"/>
      <c r="I70" s="143"/>
      <c r="J70" s="144">
        <f>J222</f>
        <v>0</v>
      </c>
      <c r="K70" s="10"/>
      <c r="L70" s="14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41"/>
      <c r="C71" s="10"/>
      <c r="D71" s="142" t="s">
        <v>543</v>
      </c>
      <c r="E71" s="143"/>
      <c r="F71" s="143"/>
      <c r="G71" s="143"/>
      <c r="H71" s="143"/>
      <c r="I71" s="143"/>
      <c r="J71" s="144">
        <f>J239</f>
        <v>0</v>
      </c>
      <c r="K71" s="10"/>
      <c r="L71" s="14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41"/>
      <c r="C72" s="10"/>
      <c r="D72" s="142" t="s">
        <v>544</v>
      </c>
      <c r="E72" s="143"/>
      <c r="F72" s="143"/>
      <c r="G72" s="143"/>
      <c r="H72" s="143"/>
      <c r="I72" s="143"/>
      <c r="J72" s="144">
        <f>J249</f>
        <v>0</v>
      </c>
      <c r="K72" s="10"/>
      <c r="L72" s="14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41"/>
      <c r="C73" s="10"/>
      <c r="D73" s="142" t="s">
        <v>545</v>
      </c>
      <c r="E73" s="143"/>
      <c r="F73" s="143"/>
      <c r="G73" s="143"/>
      <c r="H73" s="143"/>
      <c r="I73" s="143"/>
      <c r="J73" s="144">
        <f>J280</f>
        <v>0</v>
      </c>
      <c r="K73" s="10"/>
      <c r="L73" s="14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41"/>
      <c r="C74" s="10"/>
      <c r="D74" s="142" t="s">
        <v>546</v>
      </c>
      <c r="E74" s="143"/>
      <c r="F74" s="143"/>
      <c r="G74" s="143"/>
      <c r="H74" s="143"/>
      <c r="I74" s="143"/>
      <c r="J74" s="144">
        <f>J294</f>
        <v>0</v>
      </c>
      <c r="K74" s="10"/>
      <c r="L74" s="14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41"/>
      <c r="C75" s="10"/>
      <c r="D75" s="142" t="s">
        <v>547</v>
      </c>
      <c r="E75" s="143"/>
      <c r="F75" s="143"/>
      <c r="G75" s="143"/>
      <c r="H75" s="143"/>
      <c r="I75" s="143"/>
      <c r="J75" s="144">
        <f>J309</f>
        <v>0</v>
      </c>
      <c r="K75" s="10"/>
      <c r="L75" s="14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41"/>
      <c r="C76" s="10"/>
      <c r="D76" s="142" t="s">
        <v>548</v>
      </c>
      <c r="E76" s="143"/>
      <c r="F76" s="143"/>
      <c r="G76" s="143"/>
      <c r="H76" s="143"/>
      <c r="I76" s="143"/>
      <c r="J76" s="144">
        <f>J324</f>
        <v>0</v>
      </c>
      <c r="K76" s="10"/>
      <c r="L76" s="14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41"/>
      <c r="C77" s="10"/>
      <c r="D77" s="142" t="s">
        <v>549</v>
      </c>
      <c r="E77" s="143"/>
      <c r="F77" s="143"/>
      <c r="G77" s="143"/>
      <c r="H77" s="143"/>
      <c r="I77" s="143"/>
      <c r="J77" s="144">
        <f>J351</f>
        <v>0</v>
      </c>
      <c r="K77" s="10"/>
      <c r="L77" s="14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41"/>
      <c r="C78" s="10"/>
      <c r="D78" s="142" t="s">
        <v>550</v>
      </c>
      <c r="E78" s="143"/>
      <c r="F78" s="143"/>
      <c r="G78" s="143"/>
      <c r="H78" s="143"/>
      <c r="I78" s="143"/>
      <c r="J78" s="144">
        <f>J383</f>
        <v>0</v>
      </c>
      <c r="K78" s="10"/>
      <c r="L78" s="141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9" customFormat="1" ht="24.96" customHeight="1">
      <c r="A79" s="9"/>
      <c r="B79" s="137"/>
      <c r="C79" s="9"/>
      <c r="D79" s="138" t="s">
        <v>551</v>
      </c>
      <c r="E79" s="139"/>
      <c r="F79" s="139"/>
      <c r="G79" s="139"/>
      <c r="H79" s="139"/>
      <c r="I79" s="139"/>
      <c r="J79" s="140">
        <f>J386</f>
        <v>0</v>
      </c>
      <c r="K79" s="9"/>
      <c r="L79" s="137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10" customFormat="1" ht="19.92" customHeight="1">
      <c r="A80" s="10"/>
      <c r="B80" s="141"/>
      <c r="C80" s="10"/>
      <c r="D80" s="142" t="s">
        <v>552</v>
      </c>
      <c r="E80" s="143"/>
      <c r="F80" s="143"/>
      <c r="G80" s="143"/>
      <c r="H80" s="143"/>
      <c r="I80" s="143"/>
      <c r="J80" s="144">
        <f>J387</f>
        <v>0</v>
      </c>
      <c r="K80" s="10"/>
      <c r="L80" s="141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4.88" customHeight="1">
      <c r="A81" s="10"/>
      <c r="B81" s="141"/>
      <c r="C81" s="10"/>
      <c r="D81" s="142" t="s">
        <v>553</v>
      </c>
      <c r="E81" s="143"/>
      <c r="F81" s="143"/>
      <c r="G81" s="143"/>
      <c r="H81" s="143"/>
      <c r="I81" s="143"/>
      <c r="J81" s="144">
        <f>J390</f>
        <v>0</v>
      </c>
      <c r="K81" s="10"/>
      <c r="L81" s="141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41"/>
      <c r="C82" s="10"/>
      <c r="D82" s="142" t="s">
        <v>554</v>
      </c>
      <c r="E82" s="143"/>
      <c r="F82" s="143"/>
      <c r="G82" s="143"/>
      <c r="H82" s="143"/>
      <c r="I82" s="143"/>
      <c r="J82" s="144">
        <f>J405</f>
        <v>0</v>
      </c>
      <c r="K82" s="10"/>
      <c r="L82" s="141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4.88" customHeight="1">
      <c r="A83" s="10"/>
      <c r="B83" s="141"/>
      <c r="C83" s="10"/>
      <c r="D83" s="142" t="s">
        <v>555</v>
      </c>
      <c r="E83" s="143"/>
      <c r="F83" s="143"/>
      <c r="G83" s="143"/>
      <c r="H83" s="143"/>
      <c r="I83" s="143"/>
      <c r="J83" s="144">
        <f>J408</f>
        <v>0</v>
      </c>
      <c r="K83" s="10"/>
      <c r="L83" s="141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4.88" customHeight="1">
      <c r="A84" s="10"/>
      <c r="B84" s="141"/>
      <c r="C84" s="10"/>
      <c r="D84" s="142" t="s">
        <v>556</v>
      </c>
      <c r="E84" s="143"/>
      <c r="F84" s="143"/>
      <c r="G84" s="143"/>
      <c r="H84" s="143"/>
      <c r="I84" s="143"/>
      <c r="J84" s="144">
        <f>J414</f>
        <v>0</v>
      </c>
      <c r="K84" s="10"/>
      <c r="L84" s="141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41"/>
      <c r="C85" s="10"/>
      <c r="D85" s="142" t="s">
        <v>557</v>
      </c>
      <c r="E85" s="143"/>
      <c r="F85" s="143"/>
      <c r="G85" s="143"/>
      <c r="H85" s="143"/>
      <c r="I85" s="143"/>
      <c r="J85" s="144">
        <f>J435</f>
        <v>0</v>
      </c>
      <c r="K85" s="10"/>
      <c r="L85" s="141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4.88" customHeight="1">
      <c r="A86" s="10"/>
      <c r="B86" s="141"/>
      <c r="C86" s="10"/>
      <c r="D86" s="142" t="s">
        <v>558</v>
      </c>
      <c r="E86" s="143"/>
      <c r="F86" s="143"/>
      <c r="G86" s="143"/>
      <c r="H86" s="143"/>
      <c r="I86" s="143"/>
      <c r="J86" s="144">
        <f>J456</f>
        <v>0</v>
      </c>
      <c r="K86" s="10"/>
      <c r="L86" s="141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4.88" customHeight="1">
      <c r="A87" s="10"/>
      <c r="B87" s="141"/>
      <c r="C87" s="10"/>
      <c r="D87" s="142" t="s">
        <v>559</v>
      </c>
      <c r="E87" s="143"/>
      <c r="F87" s="143"/>
      <c r="G87" s="143"/>
      <c r="H87" s="143"/>
      <c r="I87" s="143"/>
      <c r="J87" s="144">
        <f>J477</f>
        <v>0</v>
      </c>
      <c r="K87" s="10"/>
      <c r="L87" s="141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41"/>
      <c r="C88" s="10"/>
      <c r="D88" s="142" t="s">
        <v>560</v>
      </c>
      <c r="E88" s="143"/>
      <c r="F88" s="143"/>
      <c r="G88" s="143"/>
      <c r="H88" s="143"/>
      <c r="I88" s="143"/>
      <c r="J88" s="144">
        <f>J510</f>
        <v>0</v>
      </c>
      <c r="K88" s="10"/>
      <c r="L88" s="141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4.88" customHeight="1">
      <c r="A89" s="10"/>
      <c r="B89" s="141"/>
      <c r="C89" s="10"/>
      <c r="D89" s="142" t="s">
        <v>561</v>
      </c>
      <c r="E89" s="143"/>
      <c r="F89" s="143"/>
      <c r="G89" s="143"/>
      <c r="H89" s="143"/>
      <c r="I89" s="143"/>
      <c r="J89" s="144">
        <f>J518</f>
        <v>0</v>
      </c>
      <c r="K89" s="10"/>
      <c r="L89" s="141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4.88" customHeight="1">
      <c r="A90" s="10"/>
      <c r="B90" s="141"/>
      <c r="C90" s="10"/>
      <c r="D90" s="142" t="s">
        <v>562</v>
      </c>
      <c r="E90" s="143"/>
      <c r="F90" s="143"/>
      <c r="G90" s="143"/>
      <c r="H90" s="143"/>
      <c r="I90" s="143"/>
      <c r="J90" s="144">
        <f>J532</f>
        <v>0</v>
      </c>
      <c r="K90" s="10"/>
      <c r="L90" s="141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4.88" customHeight="1">
      <c r="A91" s="10"/>
      <c r="B91" s="141"/>
      <c r="C91" s="10"/>
      <c r="D91" s="142" t="s">
        <v>563</v>
      </c>
      <c r="E91" s="143"/>
      <c r="F91" s="143"/>
      <c r="G91" s="143"/>
      <c r="H91" s="143"/>
      <c r="I91" s="143"/>
      <c r="J91" s="144">
        <f>J546</f>
        <v>0</v>
      </c>
      <c r="K91" s="10"/>
      <c r="L91" s="141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41"/>
      <c r="C92" s="10"/>
      <c r="D92" s="142" t="s">
        <v>564</v>
      </c>
      <c r="E92" s="143"/>
      <c r="F92" s="143"/>
      <c r="G92" s="143"/>
      <c r="H92" s="143"/>
      <c r="I92" s="143"/>
      <c r="J92" s="144">
        <f>J563</f>
        <v>0</v>
      </c>
      <c r="K92" s="10"/>
      <c r="L92" s="141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4.88" customHeight="1">
      <c r="A93" s="10"/>
      <c r="B93" s="141"/>
      <c r="C93" s="10"/>
      <c r="D93" s="142" t="s">
        <v>565</v>
      </c>
      <c r="E93" s="143"/>
      <c r="F93" s="143"/>
      <c r="G93" s="143"/>
      <c r="H93" s="143"/>
      <c r="I93" s="143"/>
      <c r="J93" s="144">
        <f>J566</f>
        <v>0</v>
      </c>
      <c r="K93" s="10"/>
      <c r="L93" s="141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4.88" customHeight="1">
      <c r="A94" s="10"/>
      <c r="B94" s="141"/>
      <c r="C94" s="10"/>
      <c r="D94" s="142" t="s">
        <v>566</v>
      </c>
      <c r="E94" s="143"/>
      <c r="F94" s="143"/>
      <c r="G94" s="143"/>
      <c r="H94" s="143"/>
      <c r="I94" s="143"/>
      <c r="J94" s="144">
        <f>J582</f>
        <v>0</v>
      </c>
      <c r="K94" s="10"/>
      <c r="L94" s="141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9.92" customHeight="1">
      <c r="A95" s="10"/>
      <c r="B95" s="141"/>
      <c r="C95" s="10"/>
      <c r="D95" s="142" t="s">
        <v>567</v>
      </c>
      <c r="E95" s="143"/>
      <c r="F95" s="143"/>
      <c r="G95" s="143"/>
      <c r="H95" s="143"/>
      <c r="I95" s="143"/>
      <c r="J95" s="144">
        <f>J587</f>
        <v>0</v>
      </c>
      <c r="K95" s="10"/>
      <c r="L95" s="141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10" customFormat="1" ht="19.92" customHeight="1">
      <c r="A96" s="10"/>
      <c r="B96" s="141"/>
      <c r="C96" s="10"/>
      <c r="D96" s="142" t="s">
        <v>568</v>
      </c>
      <c r="E96" s="143"/>
      <c r="F96" s="143"/>
      <c r="G96" s="143"/>
      <c r="H96" s="143"/>
      <c r="I96" s="143"/>
      <c r="J96" s="144">
        <f>J591</f>
        <v>0</v>
      </c>
      <c r="K96" s="10"/>
      <c r="L96" s="141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4.88" customHeight="1">
      <c r="A97" s="10"/>
      <c r="B97" s="141"/>
      <c r="C97" s="10"/>
      <c r="D97" s="142" t="s">
        <v>569</v>
      </c>
      <c r="E97" s="143"/>
      <c r="F97" s="143"/>
      <c r="G97" s="143"/>
      <c r="H97" s="143"/>
      <c r="I97" s="143"/>
      <c r="J97" s="144">
        <f>J642</f>
        <v>0</v>
      </c>
      <c r="K97" s="10"/>
      <c r="L97" s="14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4.88" customHeight="1">
      <c r="A98" s="10"/>
      <c r="B98" s="141"/>
      <c r="C98" s="10"/>
      <c r="D98" s="142" t="s">
        <v>570</v>
      </c>
      <c r="E98" s="143"/>
      <c r="F98" s="143"/>
      <c r="G98" s="143"/>
      <c r="H98" s="143"/>
      <c r="I98" s="143"/>
      <c r="J98" s="144">
        <f>J661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571</v>
      </c>
      <c r="E99" s="143"/>
      <c r="F99" s="143"/>
      <c r="G99" s="143"/>
      <c r="H99" s="143"/>
      <c r="I99" s="143"/>
      <c r="J99" s="144">
        <f>J684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41"/>
      <c r="C100" s="10"/>
      <c r="D100" s="142" t="s">
        <v>572</v>
      </c>
      <c r="E100" s="143"/>
      <c r="F100" s="143"/>
      <c r="G100" s="143"/>
      <c r="H100" s="143"/>
      <c r="I100" s="143"/>
      <c r="J100" s="144">
        <f>J720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41"/>
      <c r="C101" s="10"/>
      <c r="D101" s="142" t="s">
        <v>573</v>
      </c>
      <c r="E101" s="143"/>
      <c r="F101" s="143"/>
      <c r="G101" s="143"/>
      <c r="H101" s="143"/>
      <c r="I101" s="143"/>
      <c r="J101" s="144">
        <f>J747</f>
        <v>0</v>
      </c>
      <c r="K101" s="10"/>
      <c r="L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1"/>
      <c r="C102" s="10"/>
      <c r="D102" s="142" t="s">
        <v>574</v>
      </c>
      <c r="E102" s="143"/>
      <c r="F102" s="143"/>
      <c r="G102" s="143"/>
      <c r="H102" s="143"/>
      <c r="I102" s="143"/>
      <c r="J102" s="144">
        <f>J780</f>
        <v>0</v>
      </c>
      <c r="K102" s="10"/>
      <c r="L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1"/>
      <c r="C103" s="10"/>
      <c r="D103" s="142" t="s">
        <v>575</v>
      </c>
      <c r="E103" s="143"/>
      <c r="F103" s="143"/>
      <c r="G103" s="143"/>
      <c r="H103" s="143"/>
      <c r="I103" s="143"/>
      <c r="J103" s="144">
        <f>J807</f>
        <v>0</v>
      </c>
      <c r="K103" s="10"/>
      <c r="L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576</v>
      </c>
      <c r="E104" s="143"/>
      <c r="F104" s="143"/>
      <c r="G104" s="143"/>
      <c r="H104" s="143"/>
      <c r="I104" s="143"/>
      <c r="J104" s="144">
        <f>J836</f>
        <v>0</v>
      </c>
      <c r="K104" s="10"/>
      <c r="L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1"/>
      <c r="C105" s="10"/>
      <c r="D105" s="142" t="s">
        <v>577</v>
      </c>
      <c r="E105" s="143"/>
      <c r="F105" s="143"/>
      <c r="G105" s="143"/>
      <c r="H105" s="143"/>
      <c r="I105" s="143"/>
      <c r="J105" s="144">
        <f>J882</f>
        <v>0</v>
      </c>
      <c r="K105" s="10"/>
      <c r="L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1"/>
      <c r="C106" s="10"/>
      <c r="D106" s="142" t="s">
        <v>578</v>
      </c>
      <c r="E106" s="143"/>
      <c r="F106" s="143"/>
      <c r="G106" s="143"/>
      <c r="H106" s="143"/>
      <c r="I106" s="143"/>
      <c r="J106" s="144">
        <f>J895</f>
        <v>0</v>
      </c>
      <c r="K106" s="10"/>
      <c r="L106" s="14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1"/>
      <c r="C107" s="10"/>
      <c r="D107" s="142" t="s">
        <v>579</v>
      </c>
      <c r="E107" s="143"/>
      <c r="F107" s="143"/>
      <c r="G107" s="143"/>
      <c r="H107" s="143"/>
      <c r="I107" s="143"/>
      <c r="J107" s="144">
        <f>J932</f>
        <v>0</v>
      </c>
      <c r="K107" s="10"/>
      <c r="L107" s="14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41"/>
      <c r="B108" s="42"/>
      <c r="C108" s="41"/>
      <c r="D108" s="41"/>
      <c r="E108" s="41"/>
      <c r="F108" s="41"/>
      <c r="G108" s="41"/>
      <c r="H108" s="41"/>
      <c r="I108" s="41"/>
      <c r="J108" s="41"/>
      <c r="K108" s="41"/>
      <c r="L108" s="120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  <row r="109" s="2" customFormat="1" ht="6.96" customHeight="1">
      <c r="A109" s="41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120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  <row r="113" s="2" customFormat="1" ht="6.96" customHeight="1">
      <c r="A113" s="41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120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</row>
    <row r="114" s="2" customFormat="1" ht="24.96" customHeight="1">
      <c r="A114" s="41"/>
      <c r="B114" s="42"/>
      <c r="C114" s="26" t="s">
        <v>135</v>
      </c>
      <c r="D114" s="41"/>
      <c r="E114" s="41"/>
      <c r="F114" s="41"/>
      <c r="G114" s="41"/>
      <c r="H114" s="41"/>
      <c r="I114" s="41"/>
      <c r="J114" s="41"/>
      <c r="K114" s="41"/>
      <c r="L114" s="120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  <row r="115" s="2" customFormat="1" ht="6.96" customHeight="1">
      <c r="A115" s="41"/>
      <c r="B115" s="42"/>
      <c r="C115" s="41"/>
      <c r="D115" s="41"/>
      <c r="E115" s="41"/>
      <c r="F115" s="41"/>
      <c r="G115" s="41"/>
      <c r="H115" s="41"/>
      <c r="I115" s="41"/>
      <c r="J115" s="41"/>
      <c r="K115" s="41"/>
      <c r="L115" s="120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</row>
    <row r="116" s="2" customFormat="1" ht="12" customHeight="1">
      <c r="A116" s="41"/>
      <c r="B116" s="42"/>
      <c r="C116" s="35" t="s">
        <v>17</v>
      </c>
      <c r="D116" s="41"/>
      <c r="E116" s="41"/>
      <c r="F116" s="41"/>
      <c r="G116" s="41"/>
      <c r="H116" s="41"/>
      <c r="I116" s="41"/>
      <c r="J116" s="41"/>
      <c r="K116" s="41"/>
      <c r="L116" s="120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  <row r="117" s="2" customFormat="1" ht="26.25" customHeight="1">
      <c r="A117" s="41"/>
      <c r="B117" s="42"/>
      <c r="C117" s="41"/>
      <c r="D117" s="41"/>
      <c r="E117" s="119" t="str">
        <f>E7</f>
        <v>Stavební úpravy RD č.p. 636 na parc. č. st. 828, k.ú. Horńí Jelení</v>
      </c>
      <c r="F117" s="35"/>
      <c r="G117" s="35"/>
      <c r="H117" s="35"/>
      <c r="I117" s="41"/>
      <c r="J117" s="41"/>
      <c r="K117" s="41"/>
      <c r="L117" s="120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  <row r="118" s="2" customFormat="1" ht="12" customHeight="1">
      <c r="A118" s="41"/>
      <c r="B118" s="42"/>
      <c r="C118" s="35" t="s">
        <v>110</v>
      </c>
      <c r="D118" s="41"/>
      <c r="E118" s="41"/>
      <c r="F118" s="41"/>
      <c r="G118" s="41"/>
      <c r="H118" s="41"/>
      <c r="I118" s="41"/>
      <c r="J118" s="41"/>
      <c r="K118" s="41"/>
      <c r="L118" s="120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  <row r="119" s="2" customFormat="1" ht="16.5" customHeight="1">
      <c r="A119" s="41"/>
      <c r="B119" s="42"/>
      <c r="C119" s="41"/>
      <c r="D119" s="41"/>
      <c r="E119" s="65" t="str">
        <f>E9</f>
        <v>02 - Nové konstrukce</v>
      </c>
      <c r="F119" s="41"/>
      <c r="G119" s="41"/>
      <c r="H119" s="41"/>
      <c r="I119" s="41"/>
      <c r="J119" s="41"/>
      <c r="K119" s="41"/>
      <c r="L119" s="120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</row>
    <row r="120" s="2" customFormat="1" ht="6.96" customHeight="1">
      <c r="A120" s="41"/>
      <c r="B120" s="42"/>
      <c r="C120" s="41"/>
      <c r="D120" s="41"/>
      <c r="E120" s="41"/>
      <c r="F120" s="41"/>
      <c r="G120" s="41"/>
      <c r="H120" s="41"/>
      <c r="I120" s="41"/>
      <c r="J120" s="41"/>
      <c r="K120" s="41"/>
      <c r="L120" s="120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</row>
    <row r="121" s="2" customFormat="1" ht="12" customHeight="1">
      <c r="A121" s="41"/>
      <c r="B121" s="42"/>
      <c r="C121" s="35" t="s">
        <v>21</v>
      </c>
      <c r="D121" s="41"/>
      <c r="E121" s="41"/>
      <c r="F121" s="30" t="str">
        <f>F12</f>
        <v xml:space="preserve"> </v>
      </c>
      <c r="G121" s="41"/>
      <c r="H121" s="41"/>
      <c r="I121" s="35" t="s">
        <v>23</v>
      </c>
      <c r="J121" s="67" t="str">
        <f>IF(J12="","",J12)</f>
        <v>4. 11. 2024</v>
      </c>
      <c r="K121" s="41"/>
      <c r="L121" s="120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</row>
    <row r="122" s="2" customFormat="1" ht="6.96" customHeight="1">
      <c r="A122" s="41"/>
      <c r="B122" s="42"/>
      <c r="C122" s="41"/>
      <c r="D122" s="41"/>
      <c r="E122" s="41"/>
      <c r="F122" s="41"/>
      <c r="G122" s="41"/>
      <c r="H122" s="41"/>
      <c r="I122" s="41"/>
      <c r="J122" s="41"/>
      <c r="K122" s="41"/>
      <c r="L122" s="120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</row>
    <row r="123" s="2" customFormat="1" ht="15.15" customHeight="1">
      <c r="A123" s="41"/>
      <c r="B123" s="42"/>
      <c r="C123" s="35" t="s">
        <v>25</v>
      </c>
      <c r="D123" s="41"/>
      <c r="E123" s="41"/>
      <c r="F123" s="30" t="str">
        <f>E15</f>
        <v xml:space="preserve"> </v>
      </c>
      <c r="G123" s="41"/>
      <c r="H123" s="41"/>
      <c r="I123" s="35" t="s">
        <v>30</v>
      </c>
      <c r="J123" s="39" t="str">
        <f>E21</f>
        <v xml:space="preserve"> </v>
      </c>
      <c r="K123" s="41"/>
      <c r="L123" s="120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  <row r="124" s="2" customFormat="1" ht="15.15" customHeight="1">
      <c r="A124" s="41"/>
      <c r="B124" s="42"/>
      <c r="C124" s="35" t="s">
        <v>28</v>
      </c>
      <c r="D124" s="41"/>
      <c r="E124" s="41"/>
      <c r="F124" s="30" t="str">
        <f>IF(E18="","",E18)</f>
        <v>Vyplň údaj</v>
      </c>
      <c r="G124" s="41"/>
      <c r="H124" s="41"/>
      <c r="I124" s="35" t="s">
        <v>32</v>
      </c>
      <c r="J124" s="39" t="str">
        <f>E24</f>
        <v xml:space="preserve"> </v>
      </c>
      <c r="K124" s="41"/>
      <c r="L124" s="120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  <row r="125" s="2" customFormat="1" ht="10.32" customHeight="1">
      <c r="A125" s="41"/>
      <c r="B125" s="42"/>
      <c r="C125" s="41"/>
      <c r="D125" s="41"/>
      <c r="E125" s="41"/>
      <c r="F125" s="41"/>
      <c r="G125" s="41"/>
      <c r="H125" s="41"/>
      <c r="I125" s="41"/>
      <c r="J125" s="41"/>
      <c r="K125" s="41"/>
      <c r="L125" s="120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  <row r="126" s="11" customFormat="1" ht="29.28" customHeight="1">
      <c r="A126" s="145"/>
      <c r="B126" s="146"/>
      <c r="C126" s="147" t="s">
        <v>136</v>
      </c>
      <c r="D126" s="148" t="s">
        <v>54</v>
      </c>
      <c r="E126" s="148" t="s">
        <v>50</v>
      </c>
      <c r="F126" s="148" t="s">
        <v>51</v>
      </c>
      <c r="G126" s="148" t="s">
        <v>137</v>
      </c>
      <c r="H126" s="148" t="s">
        <v>138</v>
      </c>
      <c r="I126" s="148" t="s">
        <v>139</v>
      </c>
      <c r="J126" s="148" t="s">
        <v>125</v>
      </c>
      <c r="K126" s="149" t="s">
        <v>140</v>
      </c>
      <c r="L126" s="150"/>
      <c r="M126" s="83" t="s">
        <v>3</v>
      </c>
      <c r="N126" s="84" t="s">
        <v>39</v>
      </c>
      <c r="O126" s="84" t="s">
        <v>141</v>
      </c>
      <c r="P126" s="84" t="s">
        <v>142</v>
      </c>
      <c r="Q126" s="84" t="s">
        <v>143</v>
      </c>
      <c r="R126" s="84" t="s">
        <v>144</v>
      </c>
      <c r="S126" s="84" t="s">
        <v>145</v>
      </c>
      <c r="T126" s="85" t="s">
        <v>146</v>
      </c>
      <c r="U126" s="145"/>
      <c r="V126" s="145"/>
      <c r="W126" s="145"/>
      <c r="X126" s="145"/>
      <c r="Y126" s="145"/>
      <c r="Z126" s="145"/>
      <c r="AA126" s="145"/>
      <c r="AB126" s="145"/>
      <c r="AC126" s="145"/>
      <c r="AD126" s="145"/>
      <c r="AE126" s="145"/>
    </row>
    <row r="127" s="2" customFormat="1" ht="22.8" customHeight="1">
      <c r="A127" s="41"/>
      <c r="B127" s="42"/>
      <c r="C127" s="90" t="s">
        <v>147</v>
      </c>
      <c r="D127" s="41"/>
      <c r="E127" s="41"/>
      <c r="F127" s="41"/>
      <c r="G127" s="41"/>
      <c r="H127" s="41"/>
      <c r="I127" s="41"/>
      <c r="J127" s="151">
        <f>BK127</f>
        <v>0</v>
      </c>
      <c r="K127" s="41"/>
      <c r="L127" s="42"/>
      <c r="M127" s="86"/>
      <c r="N127" s="71"/>
      <c r="O127" s="87"/>
      <c r="P127" s="152">
        <f>P128+P386</f>
        <v>0</v>
      </c>
      <c r="Q127" s="87"/>
      <c r="R127" s="152">
        <f>R128+R386</f>
        <v>19.604122434762701</v>
      </c>
      <c r="S127" s="87"/>
      <c r="T127" s="153">
        <f>T128+T386</f>
        <v>4.6868594199999993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2" t="s">
        <v>68</v>
      </c>
      <c r="AU127" s="22" t="s">
        <v>126</v>
      </c>
      <c r="BK127" s="154">
        <f>BK128+BK386</f>
        <v>0</v>
      </c>
    </row>
    <row r="128" s="12" customFormat="1" ht="25.92" customHeight="1">
      <c r="A128" s="12"/>
      <c r="B128" s="155"/>
      <c r="C128" s="12"/>
      <c r="D128" s="156" t="s">
        <v>68</v>
      </c>
      <c r="E128" s="157" t="s">
        <v>580</v>
      </c>
      <c r="F128" s="157" t="s">
        <v>581</v>
      </c>
      <c r="G128" s="12"/>
      <c r="H128" s="12"/>
      <c r="I128" s="158"/>
      <c r="J128" s="159">
        <f>BK128</f>
        <v>0</v>
      </c>
      <c r="K128" s="12"/>
      <c r="L128" s="155"/>
      <c r="M128" s="160"/>
      <c r="N128" s="161"/>
      <c r="O128" s="161"/>
      <c r="P128" s="162">
        <f>P129+P165+P169+P222+P239+P249+P280+P294+P309+P324+P351+P383</f>
        <v>0</v>
      </c>
      <c r="Q128" s="161"/>
      <c r="R128" s="162">
        <f>R129+R165+R169+R222+R239+R249+R280+R294+R309+R324+R351+R383</f>
        <v>10.6822600712</v>
      </c>
      <c r="S128" s="161"/>
      <c r="T128" s="163">
        <f>T129+T165+T169+T222+T239+T249+T280+T294+T309+T324+T351+T383</f>
        <v>3.6914314799999999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77</v>
      </c>
      <c r="AT128" s="164" t="s">
        <v>68</v>
      </c>
      <c r="AU128" s="164" t="s">
        <v>69</v>
      </c>
      <c r="AY128" s="156" t="s">
        <v>149</v>
      </c>
      <c r="BK128" s="165">
        <f>BK129+BK165+BK169+BK222+BK239+BK249+BK280+BK294+BK309+BK324+BK351+BK383</f>
        <v>0</v>
      </c>
    </row>
    <row r="129" s="12" customFormat="1" ht="22.8" customHeight="1">
      <c r="A129" s="12"/>
      <c r="B129" s="155"/>
      <c r="C129" s="12"/>
      <c r="D129" s="156" t="s">
        <v>68</v>
      </c>
      <c r="E129" s="166" t="s">
        <v>77</v>
      </c>
      <c r="F129" s="166" t="s">
        <v>582</v>
      </c>
      <c r="G129" s="12"/>
      <c r="H129" s="12"/>
      <c r="I129" s="158"/>
      <c r="J129" s="167">
        <f>BK129</f>
        <v>0</v>
      </c>
      <c r="K129" s="12"/>
      <c r="L129" s="155"/>
      <c r="M129" s="160"/>
      <c r="N129" s="161"/>
      <c r="O129" s="161"/>
      <c r="P129" s="162">
        <f>P130+P140+P149</f>
        <v>0</v>
      </c>
      <c r="Q129" s="161"/>
      <c r="R129" s="162">
        <f>R130+R140+R149</f>
        <v>1.1338374400000002</v>
      </c>
      <c r="S129" s="161"/>
      <c r="T129" s="163">
        <f>T130+T140+T149</f>
        <v>3.6910400000000001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77</v>
      </c>
      <c r="AT129" s="164" t="s">
        <v>68</v>
      </c>
      <c r="AU129" s="164" t="s">
        <v>77</v>
      </c>
      <c r="AY129" s="156" t="s">
        <v>149</v>
      </c>
      <c r="BK129" s="165">
        <f>BK130+BK140+BK149</f>
        <v>0</v>
      </c>
    </row>
    <row r="130" s="12" customFormat="1" ht="20.88" customHeight="1">
      <c r="A130" s="12"/>
      <c r="B130" s="155"/>
      <c r="C130" s="12"/>
      <c r="D130" s="156" t="s">
        <v>68</v>
      </c>
      <c r="E130" s="166" t="s">
        <v>9</v>
      </c>
      <c r="F130" s="166" t="s">
        <v>583</v>
      </c>
      <c r="G130" s="12"/>
      <c r="H130" s="12"/>
      <c r="I130" s="158"/>
      <c r="J130" s="167">
        <f>BK130</f>
        <v>0</v>
      </c>
      <c r="K130" s="12"/>
      <c r="L130" s="155"/>
      <c r="M130" s="160"/>
      <c r="N130" s="161"/>
      <c r="O130" s="161"/>
      <c r="P130" s="162">
        <f>SUM(P131:P139)</f>
        <v>0</v>
      </c>
      <c r="Q130" s="161"/>
      <c r="R130" s="162">
        <f>SUM(R131:R139)</f>
        <v>1.1338374400000002</v>
      </c>
      <c r="S130" s="161"/>
      <c r="T130" s="163">
        <f>SUM(T131:T139)</f>
        <v>3.6910400000000001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77</v>
      </c>
      <c r="AT130" s="164" t="s">
        <v>68</v>
      </c>
      <c r="AU130" s="164" t="s">
        <v>158</v>
      </c>
      <c r="AY130" s="156" t="s">
        <v>149</v>
      </c>
      <c r="BK130" s="165">
        <f>SUM(BK131:BK139)</f>
        <v>0</v>
      </c>
    </row>
    <row r="131" s="2" customFormat="1" ht="44.25" customHeight="1">
      <c r="A131" s="41"/>
      <c r="B131" s="168"/>
      <c r="C131" s="169" t="s">
        <v>77</v>
      </c>
      <c r="D131" s="169" t="s">
        <v>152</v>
      </c>
      <c r="E131" s="170" t="s">
        <v>584</v>
      </c>
      <c r="F131" s="171" t="s">
        <v>585</v>
      </c>
      <c r="G131" s="172" t="s">
        <v>390</v>
      </c>
      <c r="H131" s="173">
        <v>5.548</v>
      </c>
      <c r="I131" s="174"/>
      <c r="J131" s="175">
        <f>ROUND(I131*H131,2)</f>
        <v>0</v>
      </c>
      <c r="K131" s="171" t="s">
        <v>156</v>
      </c>
      <c r="L131" s="42"/>
      <c r="M131" s="176" t="s">
        <v>3</v>
      </c>
      <c r="N131" s="177" t="s">
        <v>41</v>
      </c>
      <c r="O131" s="75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180" t="s">
        <v>163</v>
      </c>
      <c r="AT131" s="180" t="s">
        <v>152</v>
      </c>
      <c r="AU131" s="180" t="s">
        <v>96</v>
      </c>
      <c r="AY131" s="22" t="s">
        <v>149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22" t="s">
        <v>158</v>
      </c>
      <c r="BK131" s="181">
        <f>ROUND(I131*H131,2)</f>
        <v>0</v>
      </c>
      <c r="BL131" s="22" t="s">
        <v>163</v>
      </c>
      <c r="BM131" s="180" t="s">
        <v>586</v>
      </c>
    </row>
    <row r="132" s="2" customFormat="1">
      <c r="A132" s="41"/>
      <c r="B132" s="42"/>
      <c r="C132" s="41"/>
      <c r="D132" s="182" t="s">
        <v>160</v>
      </c>
      <c r="E132" s="41"/>
      <c r="F132" s="183" t="s">
        <v>587</v>
      </c>
      <c r="G132" s="41"/>
      <c r="H132" s="41"/>
      <c r="I132" s="184"/>
      <c r="J132" s="41"/>
      <c r="K132" s="41"/>
      <c r="L132" s="42"/>
      <c r="M132" s="185"/>
      <c r="N132" s="186"/>
      <c r="O132" s="75"/>
      <c r="P132" s="75"/>
      <c r="Q132" s="75"/>
      <c r="R132" s="75"/>
      <c r="S132" s="75"/>
      <c r="T132" s="76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2" t="s">
        <v>160</v>
      </c>
      <c r="AU132" s="22" t="s">
        <v>96</v>
      </c>
    </row>
    <row r="133" s="15" customFormat="1">
      <c r="A133" s="15"/>
      <c r="B133" s="204"/>
      <c r="C133" s="15"/>
      <c r="D133" s="188" t="s">
        <v>162</v>
      </c>
      <c r="E133" s="205" t="s">
        <v>3</v>
      </c>
      <c r="F133" s="206" t="s">
        <v>588</v>
      </c>
      <c r="G133" s="15"/>
      <c r="H133" s="205" t="s">
        <v>3</v>
      </c>
      <c r="I133" s="207"/>
      <c r="J133" s="15"/>
      <c r="K133" s="15"/>
      <c r="L133" s="204"/>
      <c r="M133" s="208"/>
      <c r="N133" s="209"/>
      <c r="O133" s="209"/>
      <c r="P133" s="209"/>
      <c r="Q133" s="209"/>
      <c r="R133" s="209"/>
      <c r="S133" s="209"/>
      <c r="T133" s="21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05" t="s">
        <v>162</v>
      </c>
      <c r="AU133" s="205" t="s">
        <v>96</v>
      </c>
      <c r="AV133" s="15" t="s">
        <v>77</v>
      </c>
      <c r="AW133" s="15" t="s">
        <v>31</v>
      </c>
      <c r="AX133" s="15" t="s">
        <v>69</v>
      </c>
      <c r="AY133" s="205" t="s">
        <v>149</v>
      </c>
    </row>
    <row r="134" s="13" customFormat="1">
      <c r="A134" s="13"/>
      <c r="B134" s="187"/>
      <c r="C134" s="13"/>
      <c r="D134" s="188" t="s">
        <v>162</v>
      </c>
      <c r="E134" s="189" t="s">
        <v>3</v>
      </c>
      <c r="F134" s="190" t="s">
        <v>589</v>
      </c>
      <c r="G134" s="13"/>
      <c r="H134" s="191">
        <v>5.548</v>
      </c>
      <c r="I134" s="192"/>
      <c r="J134" s="13"/>
      <c r="K134" s="13"/>
      <c r="L134" s="187"/>
      <c r="M134" s="193"/>
      <c r="N134" s="194"/>
      <c r="O134" s="194"/>
      <c r="P134" s="194"/>
      <c r="Q134" s="194"/>
      <c r="R134" s="194"/>
      <c r="S134" s="194"/>
      <c r="T134" s="19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9" t="s">
        <v>162</v>
      </c>
      <c r="AU134" s="189" t="s">
        <v>96</v>
      </c>
      <c r="AV134" s="13" t="s">
        <v>158</v>
      </c>
      <c r="AW134" s="13" t="s">
        <v>31</v>
      </c>
      <c r="AX134" s="13" t="s">
        <v>77</v>
      </c>
      <c r="AY134" s="189" t="s">
        <v>149</v>
      </c>
    </row>
    <row r="135" s="2" customFormat="1" ht="55.5" customHeight="1">
      <c r="A135" s="41"/>
      <c r="B135" s="168"/>
      <c r="C135" s="169" t="s">
        <v>158</v>
      </c>
      <c r="D135" s="169" t="s">
        <v>152</v>
      </c>
      <c r="E135" s="170" t="s">
        <v>590</v>
      </c>
      <c r="F135" s="171" t="s">
        <v>591</v>
      </c>
      <c r="G135" s="172" t="s">
        <v>166</v>
      </c>
      <c r="H135" s="173">
        <v>12.512000000000001</v>
      </c>
      <c r="I135" s="174"/>
      <c r="J135" s="175">
        <f>ROUND(I135*H135,2)</f>
        <v>0</v>
      </c>
      <c r="K135" s="171" t="s">
        <v>156</v>
      </c>
      <c r="L135" s="42"/>
      <c r="M135" s="176" t="s">
        <v>3</v>
      </c>
      <c r="N135" s="177" t="s">
        <v>41</v>
      </c>
      <c r="O135" s="75"/>
      <c r="P135" s="178">
        <f>O135*H135</f>
        <v>0</v>
      </c>
      <c r="Q135" s="178">
        <v>0</v>
      </c>
      <c r="R135" s="178">
        <f>Q135*H135</f>
        <v>0</v>
      </c>
      <c r="S135" s="178">
        <v>0.29499999999999998</v>
      </c>
      <c r="T135" s="179">
        <f>S135*H135</f>
        <v>3.6910400000000001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180" t="s">
        <v>163</v>
      </c>
      <c r="AT135" s="180" t="s">
        <v>152</v>
      </c>
      <c r="AU135" s="180" t="s">
        <v>96</v>
      </c>
      <c r="AY135" s="22" t="s">
        <v>149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2" t="s">
        <v>158</v>
      </c>
      <c r="BK135" s="181">
        <f>ROUND(I135*H135,2)</f>
        <v>0</v>
      </c>
      <c r="BL135" s="22" t="s">
        <v>163</v>
      </c>
      <c r="BM135" s="180" t="s">
        <v>592</v>
      </c>
    </row>
    <row r="136" s="2" customFormat="1">
      <c r="A136" s="41"/>
      <c r="B136" s="42"/>
      <c r="C136" s="41"/>
      <c r="D136" s="182" t="s">
        <v>160</v>
      </c>
      <c r="E136" s="41"/>
      <c r="F136" s="183" t="s">
        <v>593</v>
      </c>
      <c r="G136" s="41"/>
      <c r="H136" s="41"/>
      <c r="I136" s="184"/>
      <c r="J136" s="41"/>
      <c r="K136" s="41"/>
      <c r="L136" s="42"/>
      <c r="M136" s="185"/>
      <c r="N136" s="186"/>
      <c r="O136" s="75"/>
      <c r="P136" s="75"/>
      <c r="Q136" s="75"/>
      <c r="R136" s="75"/>
      <c r="S136" s="75"/>
      <c r="T136" s="76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2" t="s">
        <v>160</v>
      </c>
      <c r="AU136" s="22" t="s">
        <v>96</v>
      </c>
    </row>
    <row r="137" s="13" customFormat="1">
      <c r="A137" s="13"/>
      <c r="B137" s="187"/>
      <c r="C137" s="13"/>
      <c r="D137" s="188" t="s">
        <v>162</v>
      </c>
      <c r="E137" s="189" t="s">
        <v>3</v>
      </c>
      <c r="F137" s="190" t="s">
        <v>594</v>
      </c>
      <c r="G137" s="13"/>
      <c r="H137" s="191">
        <v>12.512000000000001</v>
      </c>
      <c r="I137" s="192"/>
      <c r="J137" s="13"/>
      <c r="K137" s="13"/>
      <c r="L137" s="187"/>
      <c r="M137" s="193"/>
      <c r="N137" s="194"/>
      <c r="O137" s="194"/>
      <c r="P137" s="194"/>
      <c r="Q137" s="194"/>
      <c r="R137" s="194"/>
      <c r="S137" s="194"/>
      <c r="T137" s="19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9" t="s">
        <v>162</v>
      </c>
      <c r="AU137" s="189" t="s">
        <v>96</v>
      </c>
      <c r="AV137" s="13" t="s">
        <v>158</v>
      </c>
      <c r="AW137" s="13" t="s">
        <v>31</v>
      </c>
      <c r="AX137" s="13" t="s">
        <v>77</v>
      </c>
      <c r="AY137" s="189" t="s">
        <v>149</v>
      </c>
    </row>
    <row r="138" s="2" customFormat="1" ht="78" customHeight="1">
      <c r="A138" s="41"/>
      <c r="B138" s="168"/>
      <c r="C138" s="169" t="s">
        <v>96</v>
      </c>
      <c r="D138" s="169" t="s">
        <v>152</v>
      </c>
      <c r="E138" s="170" t="s">
        <v>595</v>
      </c>
      <c r="F138" s="171" t="s">
        <v>596</v>
      </c>
      <c r="G138" s="172" t="s">
        <v>166</v>
      </c>
      <c r="H138" s="173">
        <v>12.512000000000001</v>
      </c>
      <c r="I138" s="174"/>
      <c r="J138" s="175">
        <f>ROUND(I138*H138,2)</f>
        <v>0</v>
      </c>
      <c r="K138" s="171" t="s">
        <v>156</v>
      </c>
      <c r="L138" s="42"/>
      <c r="M138" s="176" t="s">
        <v>3</v>
      </c>
      <c r="N138" s="177" t="s">
        <v>41</v>
      </c>
      <c r="O138" s="75"/>
      <c r="P138" s="178">
        <f>O138*H138</f>
        <v>0</v>
      </c>
      <c r="Q138" s="178">
        <v>0.090620000000000006</v>
      </c>
      <c r="R138" s="178">
        <f>Q138*H138</f>
        <v>1.1338374400000002</v>
      </c>
      <c r="S138" s="178">
        <v>0</v>
      </c>
      <c r="T138" s="179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180" t="s">
        <v>163</v>
      </c>
      <c r="AT138" s="180" t="s">
        <v>152</v>
      </c>
      <c r="AU138" s="180" t="s">
        <v>96</v>
      </c>
      <c r="AY138" s="22" t="s">
        <v>149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22" t="s">
        <v>158</v>
      </c>
      <c r="BK138" s="181">
        <f>ROUND(I138*H138,2)</f>
        <v>0</v>
      </c>
      <c r="BL138" s="22" t="s">
        <v>163</v>
      </c>
      <c r="BM138" s="180" t="s">
        <v>597</v>
      </c>
    </row>
    <row r="139" s="2" customFormat="1">
      <c r="A139" s="41"/>
      <c r="B139" s="42"/>
      <c r="C139" s="41"/>
      <c r="D139" s="182" t="s">
        <v>160</v>
      </c>
      <c r="E139" s="41"/>
      <c r="F139" s="183" t="s">
        <v>598</v>
      </c>
      <c r="G139" s="41"/>
      <c r="H139" s="41"/>
      <c r="I139" s="184"/>
      <c r="J139" s="41"/>
      <c r="K139" s="41"/>
      <c r="L139" s="42"/>
      <c r="M139" s="185"/>
      <c r="N139" s="186"/>
      <c r="O139" s="75"/>
      <c r="P139" s="75"/>
      <c r="Q139" s="75"/>
      <c r="R139" s="75"/>
      <c r="S139" s="75"/>
      <c r="T139" s="76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2" t="s">
        <v>160</v>
      </c>
      <c r="AU139" s="22" t="s">
        <v>96</v>
      </c>
    </row>
    <row r="140" s="12" customFormat="1" ht="20.88" customHeight="1">
      <c r="A140" s="12"/>
      <c r="B140" s="155"/>
      <c r="C140" s="12"/>
      <c r="D140" s="156" t="s">
        <v>68</v>
      </c>
      <c r="E140" s="166" t="s">
        <v>242</v>
      </c>
      <c r="F140" s="166" t="s">
        <v>599</v>
      </c>
      <c r="G140" s="12"/>
      <c r="H140" s="12"/>
      <c r="I140" s="158"/>
      <c r="J140" s="167">
        <f>BK140</f>
        <v>0</v>
      </c>
      <c r="K140" s="12"/>
      <c r="L140" s="155"/>
      <c r="M140" s="160"/>
      <c r="N140" s="161"/>
      <c r="O140" s="161"/>
      <c r="P140" s="162">
        <f>SUM(P141:P148)</f>
        <v>0</v>
      </c>
      <c r="Q140" s="161"/>
      <c r="R140" s="162">
        <f>SUM(R141:R148)</f>
        <v>0</v>
      </c>
      <c r="S140" s="161"/>
      <c r="T140" s="163">
        <f>SUM(T141:T148)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6" t="s">
        <v>77</v>
      </c>
      <c r="AT140" s="164" t="s">
        <v>68</v>
      </c>
      <c r="AU140" s="164" t="s">
        <v>158</v>
      </c>
      <c r="AY140" s="156" t="s">
        <v>149</v>
      </c>
      <c r="BK140" s="165">
        <f>SUM(BK141:BK148)</f>
        <v>0</v>
      </c>
    </row>
    <row r="141" s="2" customFormat="1" ht="44.25" customHeight="1">
      <c r="A141" s="41"/>
      <c r="B141" s="168"/>
      <c r="C141" s="169" t="s">
        <v>163</v>
      </c>
      <c r="D141" s="169" t="s">
        <v>152</v>
      </c>
      <c r="E141" s="170" t="s">
        <v>600</v>
      </c>
      <c r="F141" s="171" t="s">
        <v>601</v>
      </c>
      <c r="G141" s="172" t="s">
        <v>390</v>
      </c>
      <c r="H141" s="173">
        <v>5.0720000000000001</v>
      </c>
      <c r="I141" s="174"/>
      <c r="J141" s="175">
        <f>ROUND(I141*H141,2)</f>
        <v>0</v>
      </c>
      <c r="K141" s="171" t="s">
        <v>156</v>
      </c>
      <c r="L141" s="42"/>
      <c r="M141" s="176" t="s">
        <v>3</v>
      </c>
      <c r="N141" s="177" t="s">
        <v>41</v>
      </c>
      <c r="O141" s="75"/>
      <c r="P141" s="178">
        <f>O141*H141</f>
        <v>0</v>
      </c>
      <c r="Q141" s="178">
        <v>0</v>
      </c>
      <c r="R141" s="178">
        <f>Q141*H141</f>
        <v>0</v>
      </c>
      <c r="S141" s="178">
        <v>0</v>
      </c>
      <c r="T141" s="179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180" t="s">
        <v>163</v>
      </c>
      <c r="AT141" s="180" t="s">
        <v>152</v>
      </c>
      <c r="AU141" s="180" t="s">
        <v>96</v>
      </c>
      <c r="AY141" s="22" t="s">
        <v>149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2" t="s">
        <v>158</v>
      </c>
      <c r="BK141" s="181">
        <f>ROUND(I141*H141,2)</f>
        <v>0</v>
      </c>
      <c r="BL141" s="22" t="s">
        <v>163</v>
      </c>
      <c r="BM141" s="180" t="s">
        <v>602</v>
      </c>
    </row>
    <row r="142" s="2" customFormat="1">
      <c r="A142" s="41"/>
      <c r="B142" s="42"/>
      <c r="C142" s="41"/>
      <c r="D142" s="182" t="s">
        <v>160</v>
      </c>
      <c r="E142" s="41"/>
      <c r="F142" s="183" t="s">
        <v>603</v>
      </c>
      <c r="G142" s="41"/>
      <c r="H142" s="41"/>
      <c r="I142" s="184"/>
      <c r="J142" s="41"/>
      <c r="K142" s="41"/>
      <c r="L142" s="42"/>
      <c r="M142" s="185"/>
      <c r="N142" s="186"/>
      <c r="O142" s="75"/>
      <c r="P142" s="75"/>
      <c r="Q142" s="75"/>
      <c r="R142" s="75"/>
      <c r="S142" s="75"/>
      <c r="T142" s="76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2" t="s">
        <v>160</v>
      </c>
      <c r="AU142" s="22" t="s">
        <v>96</v>
      </c>
    </row>
    <row r="143" s="15" customFormat="1">
      <c r="A143" s="15"/>
      <c r="B143" s="204"/>
      <c r="C143" s="15"/>
      <c r="D143" s="188" t="s">
        <v>162</v>
      </c>
      <c r="E143" s="205" t="s">
        <v>3</v>
      </c>
      <c r="F143" s="206" t="s">
        <v>588</v>
      </c>
      <c r="G143" s="15"/>
      <c r="H143" s="205" t="s">
        <v>3</v>
      </c>
      <c r="I143" s="207"/>
      <c r="J143" s="15"/>
      <c r="K143" s="15"/>
      <c r="L143" s="204"/>
      <c r="M143" s="208"/>
      <c r="N143" s="209"/>
      <c r="O143" s="209"/>
      <c r="P143" s="209"/>
      <c r="Q143" s="209"/>
      <c r="R143" s="209"/>
      <c r="S143" s="209"/>
      <c r="T143" s="21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05" t="s">
        <v>162</v>
      </c>
      <c r="AU143" s="205" t="s">
        <v>96</v>
      </c>
      <c r="AV143" s="15" t="s">
        <v>77</v>
      </c>
      <c r="AW143" s="15" t="s">
        <v>31</v>
      </c>
      <c r="AX143" s="15" t="s">
        <v>69</v>
      </c>
      <c r="AY143" s="205" t="s">
        <v>149</v>
      </c>
    </row>
    <row r="144" s="13" customFormat="1">
      <c r="A144" s="13"/>
      <c r="B144" s="187"/>
      <c r="C144" s="13"/>
      <c r="D144" s="188" t="s">
        <v>162</v>
      </c>
      <c r="E144" s="189" t="s">
        <v>3</v>
      </c>
      <c r="F144" s="190" t="s">
        <v>604</v>
      </c>
      <c r="G144" s="13"/>
      <c r="H144" s="191">
        <v>5.0720000000000001</v>
      </c>
      <c r="I144" s="192"/>
      <c r="J144" s="13"/>
      <c r="K144" s="13"/>
      <c r="L144" s="187"/>
      <c r="M144" s="193"/>
      <c r="N144" s="194"/>
      <c r="O144" s="194"/>
      <c r="P144" s="194"/>
      <c r="Q144" s="194"/>
      <c r="R144" s="194"/>
      <c r="S144" s="194"/>
      <c r="T144" s="19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9" t="s">
        <v>162</v>
      </c>
      <c r="AU144" s="189" t="s">
        <v>96</v>
      </c>
      <c r="AV144" s="13" t="s">
        <v>158</v>
      </c>
      <c r="AW144" s="13" t="s">
        <v>31</v>
      </c>
      <c r="AX144" s="13" t="s">
        <v>77</v>
      </c>
      <c r="AY144" s="189" t="s">
        <v>149</v>
      </c>
    </row>
    <row r="145" s="2" customFormat="1" ht="55.5" customHeight="1">
      <c r="A145" s="41"/>
      <c r="B145" s="168"/>
      <c r="C145" s="169" t="s">
        <v>179</v>
      </c>
      <c r="D145" s="169" t="s">
        <v>152</v>
      </c>
      <c r="E145" s="170" t="s">
        <v>605</v>
      </c>
      <c r="F145" s="171" t="s">
        <v>606</v>
      </c>
      <c r="G145" s="172" t="s">
        <v>390</v>
      </c>
      <c r="H145" s="173">
        <v>5.0720000000000001</v>
      </c>
      <c r="I145" s="174"/>
      <c r="J145" s="175">
        <f>ROUND(I145*H145,2)</f>
        <v>0</v>
      </c>
      <c r="K145" s="171" t="s">
        <v>156</v>
      </c>
      <c r="L145" s="42"/>
      <c r="M145" s="176" t="s">
        <v>3</v>
      </c>
      <c r="N145" s="177" t="s">
        <v>41</v>
      </c>
      <c r="O145" s="75"/>
      <c r="P145" s="178">
        <f>O145*H145</f>
        <v>0</v>
      </c>
      <c r="Q145" s="178">
        <v>0</v>
      </c>
      <c r="R145" s="178">
        <f>Q145*H145</f>
        <v>0</v>
      </c>
      <c r="S145" s="178">
        <v>0</v>
      </c>
      <c r="T145" s="179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180" t="s">
        <v>163</v>
      </c>
      <c r="AT145" s="180" t="s">
        <v>152</v>
      </c>
      <c r="AU145" s="180" t="s">
        <v>96</v>
      </c>
      <c r="AY145" s="22" t="s">
        <v>149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22" t="s">
        <v>158</v>
      </c>
      <c r="BK145" s="181">
        <f>ROUND(I145*H145,2)</f>
        <v>0</v>
      </c>
      <c r="BL145" s="22" t="s">
        <v>163</v>
      </c>
      <c r="BM145" s="180" t="s">
        <v>607</v>
      </c>
    </row>
    <row r="146" s="2" customFormat="1">
      <c r="A146" s="41"/>
      <c r="B146" s="42"/>
      <c r="C146" s="41"/>
      <c r="D146" s="182" t="s">
        <v>160</v>
      </c>
      <c r="E146" s="41"/>
      <c r="F146" s="183" t="s">
        <v>608</v>
      </c>
      <c r="G146" s="41"/>
      <c r="H146" s="41"/>
      <c r="I146" s="184"/>
      <c r="J146" s="41"/>
      <c r="K146" s="41"/>
      <c r="L146" s="42"/>
      <c r="M146" s="185"/>
      <c r="N146" s="186"/>
      <c r="O146" s="75"/>
      <c r="P146" s="75"/>
      <c r="Q146" s="75"/>
      <c r="R146" s="75"/>
      <c r="S146" s="75"/>
      <c r="T146" s="76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2" t="s">
        <v>160</v>
      </c>
      <c r="AU146" s="22" t="s">
        <v>96</v>
      </c>
    </row>
    <row r="147" s="2" customFormat="1" ht="44.25" customHeight="1">
      <c r="A147" s="41"/>
      <c r="B147" s="168"/>
      <c r="C147" s="169" t="s">
        <v>188</v>
      </c>
      <c r="D147" s="169" t="s">
        <v>152</v>
      </c>
      <c r="E147" s="170" t="s">
        <v>609</v>
      </c>
      <c r="F147" s="171" t="s">
        <v>610</v>
      </c>
      <c r="G147" s="172" t="s">
        <v>390</v>
      </c>
      <c r="H147" s="173">
        <v>5.0720000000000001</v>
      </c>
      <c r="I147" s="174"/>
      <c r="J147" s="175">
        <f>ROUND(I147*H147,2)</f>
        <v>0</v>
      </c>
      <c r="K147" s="171" t="s">
        <v>156</v>
      </c>
      <c r="L147" s="42"/>
      <c r="M147" s="176" t="s">
        <v>3</v>
      </c>
      <c r="N147" s="177" t="s">
        <v>41</v>
      </c>
      <c r="O147" s="75"/>
      <c r="P147" s="178">
        <f>O147*H147</f>
        <v>0</v>
      </c>
      <c r="Q147" s="178">
        <v>0</v>
      </c>
      <c r="R147" s="178">
        <f>Q147*H147</f>
        <v>0</v>
      </c>
      <c r="S147" s="178">
        <v>0</v>
      </c>
      <c r="T147" s="179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180" t="s">
        <v>163</v>
      </c>
      <c r="AT147" s="180" t="s">
        <v>152</v>
      </c>
      <c r="AU147" s="180" t="s">
        <v>96</v>
      </c>
      <c r="AY147" s="22" t="s">
        <v>149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22" t="s">
        <v>158</v>
      </c>
      <c r="BK147" s="181">
        <f>ROUND(I147*H147,2)</f>
        <v>0</v>
      </c>
      <c r="BL147" s="22" t="s">
        <v>163</v>
      </c>
      <c r="BM147" s="180" t="s">
        <v>611</v>
      </c>
    </row>
    <row r="148" s="2" customFormat="1">
      <c r="A148" s="41"/>
      <c r="B148" s="42"/>
      <c r="C148" s="41"/>
      <c r="D148" s="182" t="s">
        <v>160</v>
      </c>
      <c r="E148" s="41"/>
      <c r="F148" s="183" t="s">
        <v>612</v>
      </c>
      <c r="G148" s="41"/>
      <c r="H148" s="41"/>
      <c r="I148" s="184"/>
      <c r="J148" s="41"/>
      <c r="K148" s="41"/>
      <c r="L148" s="42"/>
      <c r="M148" s="185"/>
      <c r="N148" s="186"/>
      <c r="O148" s="75"/>
      <c r="P148" s="75"/>
      <c r="Q148" s="75"/>
      <c r="R148" s="75"/>
      <c r="S148" s="75"/>
      <c r="T148" s="76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2" t="s">
        <v>160</v>
      </c>
      <c r="AU148" s="22" t="s">
        <v>96</v>
      </c>
    </row>
    <row r="149" s="12" customFormat="1" ht="20.88" customHeight="1">
      <c r="A149" s="12"/>
      <c r="B149" s="155"/>
      <c r="C149" s="12"/>
      <c r="D149" s="156" t="s">
        <v>68</v>
      </c>
      <c r="E149" s="166" t="s">
        <v>257</v>
      </c>
      <c r="F149" s="166" t="s">
        <v>613</v>
      </c>
      <c r="G149" s="12"/>
      <c r="H149" s="12"/>
      <c r="I149" s="158"/>
      <c r="J149" s="167">
        <f>BK149</f>
        <v>0</v>
      </c>
      <c r="K149" s="12"/>
      <c r="L149" s="155"/>
      <c r="M149" s="160"/>
      <c r="N149" s="161"/>
      <c r="O149" s="161"/>
      <c r="P149" s="162">
        <f>SUM(P150:P164)</f>
        <v>0</v>
      </c>
      <c r="Q149" s="161"/>
      <c r="R149" s="162">
        <f>SUM(R150:R164)</f>
        <v>0</v>
      </c>
      <c r="S149" s="161"/>
      <c r="T149" s="163">
        <f>SUM(T150:T164)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56" t="s">
        <v>77</v>
      </c>
      <c r="AT149" s="164" t="s">
        <v>68</v>
      </c>
      <c r="AU149" s="164" t="s">
        <v>158</v>
      </c>
      <c r="AY149" s="156" t="s">
        <v>149</v>
      </c>
      <c r="BK149" s="165">
        <f>SUM(BK150:BK164)</f>
        <v>0</v>
      </c>
    </row>
    <row r="150" s="2" customFormat="1" ht="62.7" customHeight="1">
      <c r="A150" s="41"/>
      <c r="B150" s="168"/>
      <c r="C150" s="169" t="s">
        <v>197</v>
      </c>
      <c r="D150" s="169" t="s">
        <v>152</v>
      </c>
      <c r="E150" s="170" t="s">
        <v>614</v>
      </c>
      <c r="F150" s="171" t="s">
        <v>615</v>
      </c>
      <c r="G150" s="172" t="s">
        <v>390</v>
      </c>
      <c r="H150" s="173">
        <v>0.47599999999999998</v>
      </c>
      <c r="I150" s="174"/>
      <c r="J150" s="175">
        <f>ROUND(I150*H150,2)</f>
        <v>0</v>
      </c>
      <c r="K150" s="171" t="s">
        <v>156</v>
      </c>
      <c r="L150" s="42"/>
      <c r="M150" s="176" t="s">
        <v>3</v>
      </c>
      <c r="N150" s="177" t="s">
        <v>41</v>
      </c>
      <c r="O150" s="75"/>
      <c r="P150" s="178">
        <f>O150*H150</f>
        <v>0</v>
      </c>
      <c r="Q150" s="178">
        <v>0</v>
      </c>
      <c r="R150" s="178">
        <f>Q150*H150</f>
        <v>0</v>
      </c>
      <c r="S150" s="178">
        <v>0</v>
      </c>
      <c r="T150" s="179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180" t="s">
        <v>163</v>
      </c>
      <c r="AT150" s="180" t="s">
        <v>152</v>
      </c>
      <c r="AU150" s="180" t="s">
        <v>96</v>
      </c>
      <c r="AY150" s="22" t="s">
        <v>149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22" t="s">
        <v>158</v>
      </c>
      <c r="BK150" s="181">
        <f>ROUND(I150*H150,2)</f>
        <v>0</v>
      </c>
      <c r="BL150" s="22" t="s">
        <v>163</v>
      </c>
      <c r="BM150" s="180" t="s">
        <v>616</v>
      </c>
    </row>
    <row r="151" s="2" customFormat="1">
      <c r="A151" s="41"/>
      <c r="B151" s="42"/>
      <c r="C151" s="41"/>
      <c r="D151" s="182" t="s">
        <v>160</v>
      </c>
      <c r="E151" s="41"/>
      <c r="F151" s="183" t="s">
        <v>617</v>
      </c>
      <c r="G151" s="41"/>
      <c r="H151" s="41"/>
      <c r="I151" s="184"/>
      <c r="J151" s="41"/>
      <c r="K151" s="41"/>
      <c r="L151" s="42"/>
      <c r="M151" s="185"/>
      <c r="N151" s="186"/>
      <c r="O151" s="75"/>
      <c r="P151" s="75"/>
      <c r="Q151" s="75"/>
      <c r="R151" s="75"/>
      <c r="S151" s="75"/>
      <c r="T151" s="76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2" t="s">
        <v>160</v>
      </c>
      <c r="AU151" s="22" t="s">
        <v>96</v>
      </c>
    </row>
    <row r="152" s="15" customFormat="1">
      <c r="A152" s="15"/>
      <c r="B152" s="204"/>
      <c r="C152" s="15"/>
      <c r="D152" s="188" t="s">
        <v>162</v>
      </c>
      <c r="E152" s="205" t="s">
        <v>3</v>
      </c>
      <c r="F152" s="206" t="s">
        <v>618</v>
      </c>
      <c r="G152" s="15"/>
      <c r="H152" s="205" t="s">
        <v>3</v>
      </c>
      <c r="I152" s="207"/>
      <c r="J152" s="15"/>
      <c r="K152" s="15"/>
      <c r="L152" s="204"/>
      <c r="M152" s="208"/>
      <c r="N152" s="209"/>
      <c r="O152" s="209"/>
      <c r="P152" s="209"/>
      <c r="Q152" s="209"/>
      <c r="R152" s="209"/>
      <c r="S152" s="209"/>
      <c r="T152" s="21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05" t="s">
        <v>162</v>
      </c>
      <c r="AU152" s="205" t="s">
        <v>96</v>
      </c>
      <c r="AV152" s="15" t="s">
        <v>77</v>
      </c>
      <c r="AW152" s="15" t="s">
        <v>31</v>
      </c>
      <c r="AX152" s="15" t="s">
        <v>69</v>
      </c>
      <c r="AY152" s="205" t="s">
        <v>149</v>
      </c>
    </row>
    <row r="153" s="15" customFormat="1">
      <c r="A153" s="15"/>
      <c r="B153" s="204"/>
      <c r="C153" s="15"/>
      <c r="D153" s="188" t="s">
        <v>162</v>
      </c>
      <c r="E153" s="205" t="s">
        <v>3</v>
      </c>
      <c r="F153" s="206" t="s">
        <v>619</v>
      </c>
      <c r="G153" s="15"/>
      <c r="H153" s="205" t="s">
        <v>3</v>
      </c>
      <c r="I153" s="207"/>
      <c r="J153" s="15"/>
      <c r="K153" s="15"/>
      <c r="L153" s="204"/>
      <c r="M153" s="208"/>
      <c r="N153" s="209"/>
      <c r="O153" s="209"/>
      <c r="P153" s="209"/>
      <c r="Q153" s="209"/>
      <c r="R153" s="209"/>
      <c r="S153" s="209"/>
      <c r="T153" s="21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05" t="s">
        <v>162</v>
      </c>
      <c r="AU153" s="205" t="s">
        <v>96</v>
      </c>
      <c r="AV153" s="15" t="s">
        <v>77</v>
      </c>
      <c r="AW153" s="15" t="s">
        <v>31</v>
      </c>
      <c r="AX153" s="15" t="s">
        <v>69</v>
      </c>
      <c r="AY153" s="205" t="s">
        <v>149</v>
      </c>
    </row>
    <row r="154" s="13" customFormat="1">
      <c r="A154" s="13"/>
      <c r="B154" s="187"/>
      <c r="C154" s="13"/>
      <c r="D154" s="188" t="s">
        <v>162</v>
      </c>
      <c r="E154" s="189" t="s">
        <v>3</v>
      </c>
      <c r="F154" s="190" t="s">
        <v>620</v>
      </c>
      <c r="G154" s="13"/>
      <c r="H154" s="191">
        <v>5.548</v>
      </c>
      <c r="I154" s="192"/>
      <c r="J154" s="13"/>
      <c r="K154" s="13"/>
      <c r="L154" s="187"/>
      <c r="M154" s="193"/>
      <c r="N154" s="194"/>
      <c r="O154" s="194"/>
      <c r="P154" s="194"/>
      <c r="Q154" s="194"/>
      <c r="R154" s="194"/>
      <c r="S154" s="194"/>
      <c r="T154" s="19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9" t="s">
        <v>162</v>
      </c>
      <c r="AU154" s="189" t="s">
        <v>96</v>
      </c>
      <c r="AV154" s="13" t="s">
        <v>158</v>
      </c>
      <c r="AW154" s="13" t="s">
        <v>31</v>
      </c>
      <c r="AX154" s="13" t="s">
        <v>69</v>
      </c>
      <c r="AY154" s="189" t="s">
        <v>149</v>
      </c>
    </row>
    <row r="155" s="13" customFormat="1">
      <c r="A155" s="13"/>
      <c r="B155" s="187"/>
      <c r="C155" s="13"/>
      <c r="D155" s="188" t="s">
        <v>162</v>
      </c>
      <c r="E155" s="189" t="s">
        <v>3</v>
      </c>
      <c r="F155" s="190" t="s">
        <v>621</v>
      </c>
      <c r="G155" s="13"/>
      <c r="H155" s="191">
        <v>-5.0720000000000001</v>
      </c>
      <c r="I155" s="192"/>
      <c r="J155" s="13"/>
      <c r="K155" s="13"/>
      <c r="L155" s="187"/>
      <c r="M155" s="193"/>
      <c r="N155" s="194"/>
      <c r="O155" s="194"/>
      <c r="P155" s="194"/>
      <c r="Q155" s="194"/>
      <c r="R155" s="194"/>
      <c r="S155" s="194"/>
      <c r="T155" s="19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9" t="s">
        <v>162</v>
      </c>
      <c r="AU155" s="189" t="s">
        <v>96</v>
      </c>
      <c r="AV155" s="13" t="s">
        <v>158</v>
      </c>
      <c r="AW155" s="13" t="s">
        <v>31</v>
      </c>
      <c r="AX155" s="13" t="s">
        <v>69</v>
      </c>
      <c r="AY155" s="189" t="s">
        <v>149</v>
      </c>
    </row>
    <row r="156" s="14" customFormat="1">
      <c r="A156" s="14"/>
      <c r="B156" s="196"/>
      <c r="C156" s="14"/>
      <c r="D156" s="188" t="s">
        <v>162</v>
      </c>
      <c r="E156" s="197" t="s">
        <v>3</v>
      </c>
      <c r="F156" s="198" t="s">
        <v>196</v>
      </c>
      <c r="G156" s="14"/>
      <c r="H156" s="199">
        <v>0.47599999999999998</v>
      </c>
      <c r="I156" s="200"/>
      <c r="J156" s="14"/>
      <c r="K156" s="14"/>
      <c r="L156" s="196"/>
      <c r="M156" s="201"/>
      <c r="N156" s="202"/>
      <c r="O156" s="202"/>
      <c r="P156" s="202"/>
      <c r="Q156" s="202"/>
      <c r="R156" s="202"/>
      <c r="S156" s="202"/>
      <c r="T156" s="20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7" t="s">
        <v>162</v>
      </c>
      <c r="AU156" s="197" t="s">
        <v>96</v>
      </c>
      <c r="AV156" s="14" t="s">
        <v>163</v>
      </c>
      <c r="AW156" s="14" t="s">
        <v>31</v>
      </c>
      <c r="AX156" s="14" t="s">
        <v>77</v>
      </c>
      <c r="AY156" s="197" t="s">
        <v>149</v>
      </c>
    </row>
    <row r="157" s="2" customFormat="1" ht="66.75" customHeight="1">
      <c r="A157" s="41"/>
      <c r="B157" s="168"/>
      <c r="C157" s="169" t="s">
        <v>206</v>
      </c>
      <c r="D157" s="169" t="s">
        <v>152</v>
      </c>
      <c r="E157" s="170" t="s">
        <v>622</v>
      </c>
      <c r="F157" s="171" t="s">
        <v>623</v>
      </c>
      <c r="G157" s="172" t="s">
        <v>390</v>
      </c>
      <c r="H157" s="173">
        <v>2.3799999999999999</v>
      </c>
      <c r="I157" s="174"/>
      <c r="J157" s="175">
        <f>ROUND(I157*H157,2)</f>
        <v>0</v>
      </c>
      <c r="K157" s="171" t="s">
        <v>156</v>
      </c>
      <c r="L157" s="42"/>
      <c r="M157" s="176" t="s">
        <v>3</v>
      </c>
      <c r="N157" s="177" t="s">
        <v>41</v>
      </c>
      <c r="O157" s="75"/>
      <c r="P157" s="178">
        <f>O157*H157</f>
        <v>0</v>
      </c>
      <c r="Q157" s="178">
        <v>0</v>
      </c>
      <c r="R157" s="178">
        <f>Q157*H157</f>
        <v>0</v>
      </c>
      <c r="S157" s="178">
        <v>0</v>
      </c>
      <c r="T157" s="179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180" t="s">
        <v>163</v>
      </c>
      <c r="AT157" s="180" t="s">
        <v>152</v>
      </c>
      <c r="AU157" s="180" t="s">
        <v>96</v>
      </c>
      <c r="AY157" s="22" t="s">
        <v>149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22" t="s">
        <v>158</v>
      </c>
      <c r="BK157" s="181">
        <f>ROUND(I157*H157,2)</f>
        <v>0</v>
      </c>
      <c r="BL157" s="22" t="s">
        <v>163</v>
      </c>
      <c r="BM157" s="180" t="s">
        <v>624</v>
      </c>
    </row>
    <row r="158" s="2" customFormat="1">
      <c r="A158" s="41"/>
      <c r="B158" s="42"/>
      <c r="C158" s="41"/>
      <c r="D158" s="182" t="s">
        <v>160</v>
      </c>
      <c r="E158" s="41"/>
      <c r="F158" s="183" t="s">
        <v>625</v>
      </c>
      <c r="G158" s="41"/>
      <c r="H158" s="41"/>
      <c r="I158" s="184"/>
      <c r="J158" s="41"/>
      <c r="K158" s="41"/>
      <c r="L158" s="42"/>
      <c r="M158" s="185"/>
      <c r="N158" s="186"/>
      <c r="O158" s="75"/>
      <c r="P158" s="75"/>
      <c r="Q158" s="75"/>
      <c r="R158" s="75"/>
      <c r="S158" s="75"/>
      <c r="T158" s="76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2" t="s">
        <v>160</v>
      </c>
      <c r="AU158" s="22" t="s">
        <v>96</v>
      </c>
    </row>
    <row r="159" s="2" customFormat="1">
      <c r="A159" s="41"/>
      <c r="B159" s="42"/>
      <c r="C159" s="41"/>
      <c r="D159" s="188" t="s">
        <v>626</v>
      </c>
      <c r="E159" s="41"/>
      <c r="F159" s="223" t="s">
        <v>627</v>
      </c>
      <c r="G159" s="41"/>
      <c r="H159" s="41"/>
      <c r="I159" s="184"/>
      <c r="J159" s="41"/>
      <c r="K159" s="41"/>
      <c r="L159" s="42"/>
      <c r="M159" s="185"/>
      <c r="N159" s="186"/>
      <c r="O159" s="75"/>
      <c r="P159" s="75"/>
      <c r="Q159" s="75"/>
      <c r="R159" s="75"/>
      <c r="S159" s="75"/>
      <c r="T159" s="76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2" t="s">
        <v>626</v>
      </c>
      <c r="AU159" s="22" t="s">
        <v>96</v>
      </c>
    </row>
    <row r="160" s="13" customFormat="1">
      <c r="A160" s="13"/>
      <c r="B160" s="187"/>
      <c r="C160" s="13"/>
      <c r="D160" s="188" t="s">
        <v>162</v>
      </c>
      <c r="E160" s="13"/>
      <c r="F160" s="190" t="s">
        <v>628</v>
      </c>
      <c r="G160" s="13"/>
      <c r="H160" s="191">
        <v>2.3799999999999999</v>
      </c>
      <c r="I160" s="192"/>
      <c r="J160" s="13"/>
      <c r="K160" s="13"/>
      <c r="L160" s="187"/>
      <c r="M160" s="193"/>
      <c r="N160" s="194"/>
      <c r="O160" s="194"/>
      <c r="P160" s="194"/>
      <c r="Q160" s="194"/>
      <c r="R160" s="194"/>
      <c r="S160" s="194"/>
      <c r="T160" s="19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9" t="s">
        <v>162</v>
      </c>
      <c r="AU160" s="189" t="s">
        <v>96</v>
      </c>
      <c r="AV160" s="13" t="s">
        <v>158</v>
      </c>
      <c r="AW160" s="13" t="s">
        <v>4</v>
      </c>
      <c r="AX160" s="13" t="s">
        <v>77</v>
      </c>
      <c r="AY160" s="189" t="s">
        <v>149</v>
      </c>
    </row>
    <row r="161" s="2" customFormat="1" ht="44.25" customHeight="1">
      <c r="A161" s="41"/>
      <c r="B161" s="168"/>
      <c r="C161" s="169" t="s">
        <v>218</v>
      </c>
      <c r="D161" s="169" t="s">
        <v>152</v>
      </c>
      <c r="E161" s="170" t="s">
        <v>629</v>
      </c>
      <c r="F161" s="171" t="s">
        <v>630</v>
      </c>
      <c r="G161" s="172" t="s">
        <v>406</v>
      </c>
      <c r="H161" s="173">
        <v>0.85699999999999998</v>
      </c>
      <c r="I161" s="174"/>
      <c r="J161" s="175">
        <f>ROUND(I161*H161,2)</f>
        <v>0</v>
      </c>
      <c r="K161" s="171" t="s">
        <v>156</v>
      </c>
      <c r="L161" s="42"/>
      <c r="M161" s="176" t="s">
        <v>3</v>
      </c>
      <c r="N161" s="177" t="s">
        <v>41</v>
      </c>
      <c r="O161" s="75"/>
      <c r="P161" s="178">
        <f>O161*H161</f>
        <v>0</v>
      </c>
      <c r="Q161" s="178">
        <v>0</v>
      </c>
      <c r="R161" s="178">
        <f>Q161*H161</f>
        <v>0</v>
      </c>
      <c r="S161" s="178">
        <v>0</v>
      </c>
      <c r="T161" s="179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180" t="s">
        <v>163</v>
      </c>
      <c r="AT161" s="180" t="s">
        <v>152</v>
      </c>
      <c r="AU161" s="180" t="s">
        <v>96</v>
      </c>
      <c r="AY161" s="22" t="s">
        <v>149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22" t="s">
        <v>158</v>
      </c>
      <c r="BK161" s="181">
        <f>ROUND(I161*H161,2)</f>
        <v>0</v>
      </c>
      <c r="BL161" s="22" t="s">
        <v>163</v>
      </c>
      <c r="BM161" s="180" t="s">
        <v>631</v>
      </c>
    </row>
    <row r="162" s="2" customFormat="1">
      <c r="A162" s="41"/>
      <c r="B162" s="42"/>
      <c r="C162" s="41"/>
      <c r="D162" s="182" t="s">
        <v>160</v>
      </c>
      <c r="E162" s="41"/>
      <c r="F162" s="183" t="s">
        <v>632</v>
      </c>
      <c r="G162" s="41"/>
      <c r="H162" s="41"/>
      <c r="I162" s="184"/>
      <c r="J162" s="41"/>
      <c r="K162" s="41"/>
      <c r="L162" s="42"/>
      <c r="M162" s="185"/>
      <c r="N162" s="186"/>
      <c r="O162" s="75"/>
      <c r="P162" s="75"/>
      <c r="Q162" s="75"/>
      <c r="R162" s="75"/>
      <c r="S162" s="75"/>
      <c r="T162" s="76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2" t="s">
        <v>160</v>
      </c>
      <c r="AU162" s="22" t="s">
        <v>96</v>
      </c>
    </row>
    <row r="163" s="2" customFormat="1">
      <c r="A163" s="41"/>
      <c r="B163" s="42"/>
      <c r="C163" s="41"/>
      <c r="D163" s="188" t="s">
        <v>626</v>
      </c>
      <c r="E163" s="41"/>
      <c r="F163" s="223" t="s">
        <v>633</v>
      </c>
      <c r="G163" s="41"/>
      <c r="H163" s="41"/>
      <c r="I163" s="184"/>
      <c r="J163" s="41"/>
      <c r="K163" s="41"/>
      <c r="L163" s="42"/>
      <c r="M163" s="185"/>
      <c r="N163" s="186"/>
      <c r="O163" s="75"/>
      <c r="P163" s="75"/>
      <c r="Q163" s="75"/>
      <c r="R163" s="75"/>
      <c r="S163" s="75"/>
      <c r="T163" s="76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2" t="s">
        <v>626</v>
      </c>
      <c r="AU163" s="22" t="s">
        <v>96</v>
      </c>
    </row>
    <row r="164" s="13" customFormat="1">
      <c r="A164" s="13"/>
      <c r="B164" s="187"/>
      <c r="C164" s="13"/>
      <c r="D164" s="188" t="s">
        <v>162</v>
      </c>
      <c r="E164" s="13"/>
      <c r="F164" s="190" t="s">
        <v>634</v>
      </c>
      <c r="G164" s="13"/>
      <c r="H164" s="191">
        <v>0.85699999999999998</v>
      </c>
      <c r="I164" s="192"/>
      <c r="J164" s="13"/>
      <c r="K164" s="13"/>
      <c r="L164" s="187"/>
      <c r="M164" s="193"/>
      <c r="N164" s="194"/>
      <c r="O164" s="194"/>
      <c r="P164" s="194"/>
      <c r="Q164" s="194"/>
      <c r="R164" s="194"/>
      <c r="S164" s="194"/>
      <c r="T164" s="19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9" t="s">
        <v>162</v>
      </c>
      <c r="AU164" s="189" t="s">
        <v>96</v>
      </c>
      <c r="AV164" s="13" t="s">
        <v>158</v>
      </c>
      <c r="AW164" s="13" t="s">
        <v>4</v>
      </c>
      <c r="AX164" s="13" t="s">
        <v>77</v>
      </c>
      <c r="AY164" s="189" t="s">
        <v>149</v>
      </c>
    </row>
    <row r="165" s="12" customFormat="1" ht="22.8" customHeight="1">
      <c r="A165" s="12"/>
      <c r="B165" s="155"/>
      <c r="C165" s="12"/>
      <c r="D165" s="156" t="s">
        <v>68</v>
      </c>
      <c r="E165" s="166" t="s">
        <v>96</v>
      </c>
      <c r="F165" s="166" t="s">
        <v>635</v>
      </c>
      <c r="G165" s="12"/>
      <c r="H165" s="12"/>
      <c r="I165" s="158"/>
      <c r="J165" s="167">
        <f>BK165</f>
        <v>0</v>
      </c>
      <c r="K165" s="12"/>
      <c r="L165" s="155"/>
      <c r="M165" s="160"/>
      <c r="N165" s="161"/>
      <c r="O165" s="161"/>
      <c r="P165" s="162">
        <f>SUM(P166:P168)</f>
        <v>0</v>
      </c>
      <c r="Q165" s="161"/>
      <c r="R165" s="162">
        <f>SUM(R166:R168)</f>
        <v>0.19219500000000001</v>
      </c>
      <c r="S165" s="161"/>
      <c r="T165" s="163">
        <f>SUM(T166:T168)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56" t="s">
        <v>77</v>
      </c>
      <c r="AT165" s="164" t="s">
        <v>68</v>
      </c>
      <c r="AU165" s="164" t="s">
        <v>77</v>
      </c>
      <c r="AY165" s="156" t="s">
        <v>149</v>
      </c>
      <c r="BK165" s="165">
        <f>SUM(BK166:BK168)</f>
        <v>0</v>
      </c>
    </row>
    <row r="166" s="2" customFormat="1" ht="33" customHeight="1">
      <c r="A166" s="41"/>
      <c r="B166" s="168"/>
      <c r="C166" s="169" t="s">
        <v>224</v>
      </c>
      <c r="D166" s="169" t="s">
        <v>152</v>
      </c>
      <c r="E166" s="170" t="s">
        <v>636</v>
      </c>
      <c r="F166" s="171" t="s">
        <v>637</v>
      </c>
      <c r="G166" s="172" t="s">
        <v>166</v>
      </c>
      <c r="H166" s="173">
        <v>1.5</v>
      </c>
      <c r="I166" s="174"/>
      <c r="J166" s="175">
        <f>ROUND(I166*H166,2)</f>
        <v>0</v>
      </c>
      <c r="K166" s="171" t="s">
        <v>156</v>
      </c>
      <c r="L166" s="42"/>
      <c r="M166" s="176" t="s">
        <v>3</v>
      </c>
      <c r="N166" s="177" t="s">
        <v>41</v>
      </c>
      <c r="O166" s="75"/>
      <c r="P166" s="178">
        <f>O166*H166</f>
        <v>0</v>
      </c>
      <c r="Q166" s="178">
        <v>0.12812999999999999</v>
      </c>
      <c r="R166" s="178">
        <f>Q166*H166</f>
        <v>0.19219500000000001</v>
      </c>
      <c r="S166" s="178">
        <v>0</v>
      </c>
      <c r="T166" s="179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180" t="s">
        <v>163</v>
      </c>
      <c r="AT166" s="180" t="s">
        <v>152</v>
      </c>
      <c r="AU166" s="180" t="s">
        <v>158</v>
      </c>
      <c r="AY166" s="22" t="s">
        <v>149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22" t="s">
        <v>158</v>
      </c>
      <c r="BK166" s="181">
        <f>ROUND(I166*H166,2)</f>
        <v>0</v>
      </c>
      <c r="BL166" s="22" t="s">
        <v>163</v>
      </c>
      <c r="BM166" s="180" t="s">
        <v>638</v>
      </c>
    </row>
    <row r="167" s="2" customFormat="1">
      <c r="A167" s="41"/>
      <c r="B167" s="42"/>
      <c r="C167" s="41"/>
      <c r="D167" s="182" t="s">
        <v>160</v>
      </c>
      <c r="E167" s="41"/>
      <c r="F167" s="183" t="s">
        <v>639</v>
      </c>
      <c r="G167" s="41"/>
      <c r="H167" s="41"/>
      <c r="I167" s="184"/>
      <c r="J167" s="41"/>
      <c r="K167" s="41"/>
      <c r="L167" s="42"/>
      <c r="M167" s="185"/>
      <c r="N167" s="186"/>
      <c r="O167" s="75"/>
      <c r="P167" s="75"/>
      <c r="Q167" s="75"/>
      <c r="R167" s="75"/>
      <c r="S167" s="75"/>
      <c r="T167" s="76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2" t="s">
        <v>160</v>
      </c>
      <c r="AU167" s="22" t="s">
        <v>158</v>
      </c>
    </row>
    <row r="168" s="13" customFormat="1">
      <c r="A168" s="13"/>
      <c r="B168" s="187"/>
      <c r="C168" s="13"/>
      <c r="D168" s="188" t="s">
        <v>162</v>
      </c>
      <c r="E168" s="189" t="s">
        <v>3</v>
      </c>
      <c r="F168" s="190" t="s">
        <v>640</v>
      </c>
      <c r="G168" s="13"/>
      <c r="H168" s="191">
        <v>1.5</v>
      </c>
      <c r="I168" s="192"/>
      <c r="J168" s="13"/>
      <c r="K168" s="13"/>
      <c r="L168" s="187"/>
      <c r="M168" s="193"/>
      <c r="N168" s="194"/>
      <c r="O168" s="194"/>
      <c r="P168" s="194"/>
      <c r="Q168" s="194"/>
      <c r="R168" s="194"/>
      <c r="S168" s="194"/>
      <c r="T168" s="19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9" t="s">
        <v>162</v>
      </c>
      <c r="AU168" s="189" t="s">
        <v>158</v>
      </c>
      <c r="AV168" s="13" t="s">
        <v>158</v>
      </c>
      <c r="AW168" s="13" t="s">
        <v>31</v>
      </c>
      <c r="AX168" s="13" t="s">
        <v>77</v>
      </c>
      <c r="AY168" s="189" t="s">
        <v>149</v>
      </c>
    </row>
    <row r="169" s="12" customFormat="1" ht="22.8" customHeight="1">
      <c r="A169" s="12"/>
      <c r="B169" s="155"/>
      <c r="C169" s="12"/>
      <c r="D169" s="156" t="s">
        <v>68</v>
      </c>
      <c r="E169" s="166" t="s">
        <v>188</v>
      </c>
      <c r="F169" s="166" t="s">
        <v>641</v>
      </c>
      <c r="G169" s="12"/>
      <c r="H169" s="12"/>
      <c r="I169" s="158"/>
      <c r="J169" s="167">
        <f>BK169</f>
        <v>0</v>
      </c>
      <c r="K169" s="12"/>
      <c r="L169" s="155"/>
      <c r="M169" s="160"/>
      <c r="N169" s="161"/>
      <c r="O169" s="161"/>
      <c r="P169" s="162">
        <f>P170+P213</f>
        <v>0</v>
      </c>
      <c r="Q169" s="161"/>
      <c r="R169" s="162">
        <f>R170+R213</f>
        <v>4.4017946319999997</v>
      </c>
      <c r="S169" s="161"/>
      <c r="T169" s="163">
        <f>T170+T213</f>
        <v>0.00018510000000000003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6" t="s">
        <v>77</v>
      </c>
      <c r="AT169" s="164" t="s">
        <v>68</v>
      </c>
      <c r="AU169" s="164" t="s">
        <v>77</v>
      </c>
      <c r="AY169" s="156" t="s">
        <v>149</v>
      </c>
      <c r="BK169" s="165">
        <f>BK170+BK213</f>
        <v>0</v>
      </c>
    </row>
    <row r="170" s="12" customFormat="1" ht="20.88" customHeight="1">
      <c r="A170" s="12"/>
      <c r="B170" s="155"/>
      <c r="C170" s="12"/>
      <c r="D170" s="156" t="s">
        <v>68</v>
      </c>
      <c r="E170" s="166" t="s">
        <v>642</v>
      </c>
      <c r="F170" s="166" t="s">
        <v>643</v>
      </c>
      <c r="G170" s="12"/>
      <c r="H170" s="12"/>
      <c r="I170" s="158"/>
      <c r="J170" s="167">
        <f>BK170</f>
        <v>0</v>
      </c>
      <c r="K170" s="12"/>
      <c r="L170" s="155"/>
      <c r="M170" s="160"/>
      <c r="N170" s="161"/>
      <c r="O170" s="161"/>
      <c r="P170" s="162">
        <f>SUM(P171:P212)</f>
        <v>0</v>
      </c>
      <c r="Q170" s="161"/>
      <c r="R170" s="162">
        <f>SUM(R171:R212)</f>
        <v>2.862442132</v>
      </c>
      <c r="S170" s="161"/>
      <c r="T170" s="163">
        <f>SUM(T171:T212)</f>
        <v>0.00018510000000000003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6" t="s">
        <v>77</v>
      </c>
      <c r="AT170" s="164" t="s">
        <v>68</v>
      </c>
      <c r="AU170" s="164" t="s">
        <v>158</v>
      </c>
      <c r="AY170" s="156" t="s">
        <v>149</v>
      </c>
      <c r="BK170" s="165">
        <f>SUM(BK171:BK212)</f>
        <v>0</v>
      </c>
    </row>
    <row r="171" s="2" customFormat="1" ht="37.8" customHeight="1">
      <c r="A171" s="41"/>
      <c r="B171" s="168"/>
      <c r="C171" s="169" t="s">
        <v>230</v>
      </c>
      <c r="D171" s="169" t="s">
        <v>152</v>
      </c>
      <c r="E171" s="170" t="s">
        <v>644</v>
      </c>
      <c r="F171" s="171" t="s">
        <v>645</v>
      </c>
      <c r="G171" s="172" t="s">
        <v>166</v>
      </c>
      <c r="H171" s="173">
        <v>18.510000000000002</v>
      </c>
      <c r="I171" s="174"/>
      <c r="J171" s="175">
        <f>ROUND(I171*H171,2)</f>
        <v>0</v>
      </c>
      <c r="K171" s="171" t="s">
        <v>156</v>
      </c>
      <c r="L171" s="42"/>
      <c r="M171" s="176" t="s">
        <v>3</v>
      </c>
      <c r="N171" s="177" t="s">
        <v>41</v>
      </c>
      <c r="O171" s="75"/>
      <c r="P171" s="178">
        <f>O171*H171</f>
        <v>0</v>
      </c>
      <c r="Q171" s="178">
        <v>0.00038499999999999998</v>
      </c>
      <c r="R171" s="178">
        <f>Q171*H171</f>
        <v>0.00712635</v>
      </c>
      <c r="S171" s="178">
        <v>1.0000000000000001E-05</v>
      </c>
      <c r="T171" s="179">
        <f>S171*H171</f>
        <v>0.00018510000000000003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180" t="s">
        <v>163</v>
      </c>
      <c r="AT171" s="180" t="s">
        <v>152</v>
      </c>
      <c r="AU171" s="180" t="s">
        <v>96</v>
      </c>
      <c r="AY171" s="22" t="s">
        <v>149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22" t="s">
        <v>158</v>
      </c>
      <c r="BK171" s="181">
        <f>ROUND(I171*H171,2)</f>
        <v>0</v>
      </c>
      <c r="BL171" s="22" t="s">
        <v>163</v>
      </c>
      <c r="BM171" s="180" t="s">
        <v>646</v>
      </c>
    </row>
    <row r="172" s="2" customFormat="1">
      <c r="A172" s="41"/>
      <c r="B172" s="42"/>
      <c r="C172" s="41"/>
      <c r="D172" s="182" t="s">
        <v>160</v>
      </c>
      <c r="E172" s="41"/>
      <c r="F172" s="183" t="s">
        <v>647</v>
      </c>
      <c r="G172" s="41"/>
      <c r="H172" s="41"/>
      <c r="I172" s="184"/>
      <c r="J172" s="41"/>
      <c r="K172" s="41"/>
      <c r="L172" s="42"/>
      <c r="M172" s="185"/>
      <c r="N172" s="186"/>
      <c r="O172" s="75"/>
      <c r="P172" s="75"/>
      <c r="Q172" s="75"/>
      <c r="R172" s="75"/>
      <c r="S172" s="75"/>
      <c r="T172" s="76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2" t="s">
        <v>160</v>
      </c>
      <c r="AU172" s="22" t="s">
        <v>96</v>
      </c>
    </row>
    <row r="173" s="13" customFormat="1">
      <c r="A173" s="13"/>
      <c r="B173" s="187"/>
      <c r="C173" s="13"/>
      <c r="D173" s="188" t="s">
        <v>162</v>
      </c>
      <c r="E173" s="189" t="s">
        <v>3</v>
      </c>
      <c r="F173" s="190" t="s">
        <v>111</v>
      </c>
      <c r="G173" s="13"/>
      <c r="H173" s="191">
        <v>16.745999999999999</v>
      </c>
      <c r="I173" s="192"/>
      <c r="J173" s="13"/>
      <c r="K173" s="13"/>
      <c r="L173" s="187"/>
      <c r="M173" s="193"/>
      <c r="N173" s="194"/>
      <c r="O173" s="194"/>
      <c r="P173" s="194"/>
      <c r="Q173" s="194"/>
      <c r="R173" s="194"/>
      <c r="S173" s="194"/>
      <c r="T173" s="19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9" t="s">
        <v>162</v>
      </c>
      <c r="AU173" s="189" t="s">
        <v>96</v>
      </c>
      <c r="AV173" s="13" t="s">
        <v>158</v>
      </c>
      <c r="AW173" s="13" t="s">
        <v>31</v>
      </c>
      <c r="AX173" s="13" t="s">
        <v>69</v>
      </c>
      <c r="AY173" s="189" t="s">
        <v>149</v>
      </c>
    </row>
    <row r="174" s="13" customFormat="1">
      <c r="A174" s="13"/>
      <c r="B174" s="187"/>
      <c r="C174" s="13"/>
      <c r="D174" s="188" t="s">
        <v>162</v>
      </c>
      <c r="E174" s="189" t="s">
        <v>3</v>
      </c>
      <c r="F174" s="190" t="s">
        <v>114</v>
      </c>
      <c r="G174" s="13"/>
      <c r="H174" s="191">
        <v>1.764</v>
      </c>
      <c r="I174" s="192"/>
      <c r="J174" s="13"/>
      <c r="K174" s="13"/>
      <c r="L174" s="187"/>
      <c r="M174" s="193"/>
      <c r="N174" s="194"/>
      <c r="O174" s="194"/>
      <c r="P174" s="194"/>
      <c r="Q174" s="194"/>
      <c r="R174" s="194"/>
      <c r="S174" s="194"/>
      <c r="T174" s="19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9" t="s">
        <v>162</v>
      </c>
      <c r="AU174" s="189" t="s">
        <v>96</v>
      </c>
      <c r="AV174" s="13" t="s">
        <v>158</v>
      </c>
      <c r="AW174" s="13" t="s">
        <v>31</v>
      </c>
      <c r="AX174" s="13" t="s">
        <v>69</v>
      </c>
      <c r="AY174" s="189" t="s">
        <v>149</v>
      </c>
    </row>
    <row r="175" s="14" customFormat="1">
      <c r="A175" s="14"/>
      <c r="B175" s="196"/>
      <c r="C175" s="14"/>
      <c r="D175" s="188" t="s">
        <v>162</v>
      </c>
      <c r="E175" s="197" t="s">
        <v>3</v>
      </c>
      <c r="F175" s="198" t="s">
        <v>196</v>
      </c>
      <c r="G175" s="14"/>
      <c r="H175" s="199">
        <v>18.510000000000002</v>
      </c>
      <c r="I175" s="200"/>
      <c r="J175" s="14"/>
      <c r="K175" s="14"/>
      <c r="L175" s="196"/>
      <c r="M175" s="201"/>
      <c r="N175" s="202"/>
      <c r="O175" s="202"/>
      <c r="P175" s="202"/>
      <c r="Q175" s="202"/>
      <c r="R175" s="202"/>
      <c r="S175" s="202"/>
      <c r="T175" s="20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7" t="s">
        <v>162</v>
      </c>
      <c r="AU175" s="197" t="s">
        <v>96</v>
      </c>
      <c r="AV175" s="14" t="s">
        <v>163</v>
      </c>
      <c r="AW175" s="14" t="s">
        <v>31</v>
      </c>
      <c r="AX175" s="14" t="s">
        <v>77</v>
      </c>
      <c r="AY175" s="197" t="s">
        <v>149</v>
      </c>
    </row>
    <row r="176" s="2" customFormat="1" ht="55.5" customHeight="1">
      <c r="A176" s="41"/>
      <c r="B176" s="168"/>
      <c r="C176" s="169" t="s">
        <v>9</v>
      </c>
      <c r="D176" s="169" t="s">
        <v>152</v>
      </c>
      <c r="E176" s="170" t="s">
        <v>648</v>
      </c>
      <c r="F176" s="171" t="s">
        <v>649</v>
      </c>
      <c r="G176" s="172" t="s">
        <v>182</v>
      </c>
      <c r="H176" s="173">
        <v>36.590000000000003</v>
      </c>
      <c r="I176" s="174"/>
      <c r="J176" s="175">
        <f>ROUND(I176*H176,2)</f>
        <v>0</v>
      </c>
      <c r="K176" s="171" t="s">
        <v>156</v>
      </c>
      <c r="L176" s="42"/>
      <c r="M176" s="176" t="s">
        <v>3</v>
      </c>
      <c r="N176" s="177" t="s">
        <v>41</v>
      </c>
      <c r="O176" s="75"/>
      <c r="P176" s="178">
        <f>O176*H176</f>
        <v>0</v>
      </c>
      <c r="Q176" s="178">
        <v>0</v>
      </c>
      <c r="R176" s="178">
        <f>Q176*H176</f>
        <v>0</v>
      </c>
      <c r="S176" s="178">
        <v>0</v>
      </c>
      <c r="T176" s="179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180" t="s">
        <v>163</v>
      </c>
      <c r="AT176" s="180" t="s">
        <v>152</v>
      </c>
      <c r="AU176" s="180" t="s">
        <v>96</v>
      </c>
      <c r="AY176" s="22" t="s">
        <v>149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2" t="s">
        <v>158</v>
      </c>
      <c r="BK176" s="181">
        <f>ROUND(I176*H176,2)</f>
        <v>0</v>
      </c>
      <c r="BL176" s="22" t="s">
        <v>163</v>
      </c>
      <c r="BM176" s="180" t="s">
        <v>650</v>
      </c>
    </row>
    <row r="177" s="2" customFormat="1">
      <c r="A177" s="41"/>
      <c r="B177" s="42"/>
      <c r="C177" s="41"/>
      <c r="D177" s="182" t="s">
        <v>160</v>
      </c>
      <c r="E177" s="41"/>
      <c r="F177" s="183" t="s">
        <v>651</v>
      </c>
      <c r="G177" s="41"/>
      <c r="H177" s="41"/>
      <c r="I177" s="184"/>
      <c r="J177" s="41"/>
      <c r="K177" s="41"/>
      <c r="L177" s="42"/>
      <c r="M177" s="185"/>
      <c r="N177" s="186"/>
      <c r="O177" s="75"/>
      <c r="P177" s="75"/>
      <c r="Q177" s="75"/>
      <c r="R177" s="75"/>
      <c r="S177" s="75"/>
      <c r="T177" s="76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2" t="s">
        <v>160</v>
      </c>
      <c r="AU177" s="22" t="s">
        <v>96</v>
      </c>
    </row>
    <row r="178" s="13" customFormat="1">
      <c r="A178" s="13"/>
      <c r="B178" s="187"/>
      <c r="C178" s="13"/>
      <c r="D178" s="188" t="s">
        <v>162</v>
      </c>
      <c r="E178" s="189" t="s">
        <v>3</v>
      </c>
      <c r="F178" s="190" t="s">
        <v>652</v>
      </c>
      <c r="G178" s="13"/>
      <c r="H178" s="191">
        <v>25.489999999999998</v>
      </c>
      <c r="I178" s="192"/>
      <c r="J178" s="13"/>
      <c r="K178" s="13"/>
      <c r="L178" s="187"/>
      <c r="M178" s="193"/>
      <c r="N178" s="194"/>
      <c r="O178" s="194"/>
      <c r="P178" s="194"/>
      <c r="Q178" s="194"/>
      <c r="R178" s="194"/>
      <c r="S178" s="194"/>
      <c r="T178" s="19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9" t="s">
        <v>162</v>
      </c>
      <c r="AU178" s="189" t="s">
        <v>96</v>
      </c>
      <c r="AV178" s="13" t="s">
        <v>158</v>
      </c>
      <c r="AW178" s="13" t="s">
        <v>31</v>
      </c>
      <c r="AX178" s="13" t="s">
        <v>69</v>
      </c>
      <c r="AY178" s="189" t="s">
        <v>149</v>
      </c>
    </row>
    <row r="179" s="13" customFormat="1">
      <c r="A179" s="13"/>
      <c r="B179" s="187"/>
      <c r="C179" s="13"/>
      <c r="D179" s="188" t="s">
        <v>162</v>
      </c>
      <c r="E179" s="189" t="s">
        <v>3</v>
      </c>
      <c r="F179" s="190" t="s">
        <v>653</v>
      </c>
      <c r="G179" s="13"/>
      <c r="H179" s="191">
        <v>11.1</v>
      </c>
      <c r="I179" s="192"/>
      <c r="J179" s="13"/>
      <c r="K179" s="13"/>
      <c r="L179" s="187"/>
      <c r="M179" s="193"/>
      <c r="N179" s="194"/>
      <c r="O179" s="194"/>
      <c r="P179" s="194"/>
      <c r="Q179" s="194"/>
      <c r="R179" s="194"/>
      <c r="S179" s="194"/>
      <c r="T179" s="19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9" t="s">
        <v>162</v>
      </c>
      <c r="AU179" s="189" t="s">
        <v>96</v>
      </c>
      <c r="AV179" s="13" t="s">
        <v>158</v>
      </c>
      <c r="AW179" s="13" t="s">
        <v>31</v>
      </c>
      <c r="AX179" s="13" t="s">
        <v>69</v>
      </c>
      <c r="AY179" s="189" t="s">
        <v>149</v>
      </c>
    </row>
    <row r="180" s="14" customFormat="1">
      <c r="A180" s="14"/>
      <c r="B180" s="196"/>
      <c r="C180" s="14"/>
      <c r="D180" s="188" t="s">
        <v>162</v>
      </c>
      <c r="E180" s="197" t="s">
        <v>3</v>
      </c>
      <c r="F180" s="198" t="s">
        <v>196</v>
      </c>
      <c r="G180" s="14"/>
      <c r="H180" s="199">
        <v>36.590000000000003</v>
      </c>
      <c r="I180" s="200"/>
      <c r="J180" s="14"/>
      <c r="K180" s="14"/>
      <c r="L180" s="196"/>
      <c r="M180" s="201"/>
      <c r="N180" s="202"/>
      <c r="O180" s="202"/>
      <c r="P180" s="202"/>
      <c r="Q180" s="202"/>
      <c r="R180" s="202"/>
      <c r="S180" s="202"/>
      <c r="T180" s="20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7" t="s">
        <v>162</v>
      </c>
      <c r="AU180" s="197" t="s">
        <v>96</v>
      </c>
      <c r="AV180" s="14" t="s">
        <v>163</v>
      </c>
      <c r="AW180" s="14" t="s">
        <v>31</v>
      </c>
      <c r="AX180" s="14" t="s">
        <v>77</v>
      </c>
      <c r="AY180" s="197" t="s">
        <v>149</v>
      </c>
    </row>
    <row r="181" s="2" customFormat="1" ht="16.5" customHeight="1">
      <c r="A181" s="41"/>
      <c r="B181" s="168"/>
      <c r="C181" s="224" t="s">
        <v>242</v>
      </c>
      <c r="D181" s="224" t="s">
        <v>654</v>
      </c>
      <c r="E181" s="225" t="s">
        <v>655</v>
      </c>
      <c r="F181" s="226" t="s">
        <v>656</v>
      </c>
      <c r="G181" s="227" t="s">
        <v>182</v>
      </c>
      <c r="H181" s="228">
        <v>40.249000000000002</v>
      </c>
      <c r="I181" s="229"/>
      <c r="J181" s="230">
        <f>ROUND(I181*H181,2)</f>
        <v>0</v>
      </c>
      <c r="K181" s="226" t="s">
        <v>156</v>
      </c>
      <c r="L181" s="231"/>
      <c r="M181" s="232" t="s">
        <v>3</v>
      </c>
      <c r="N181" s="233" t="s">
        <v>41</v>
      </c>
      <c r="O181" s="75"/>
      <c r="P181" s="178">
        <f>O181*H181</f>
        <v>0</v>
      </c>
      <c r="Q181" s="178">
        <v>0.00029999999999999997</v>
      </c>
      <c r="R181" s="178">
        <f>Q181*H181</f>
        <v>0.012074699999999999</v>
      </c>
      <c r="S181" s="178">
        <v>0</v>
      </c>
      <c r="T181" s="179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180" t="s">
        <v>206</v>
      </c>
      <c r="AT181" s="180" t="s">
        <v>654</v>
      </c>
      <c r="AU181" s="180" t="s">
        <v>96</v>
      </c>
      <c r="AY181" s="22" t="s">
        <v>149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22" t="s">
        <v>158</v>
      </c>
      <c r="BK181" s="181">
        <f>ROUND(I181*H181,2)</f>
        <v>0</v>
      </c>
      <c r="BL181" s="22" t="s">
        <v>163</v>
      </c>
      <c r="BM181" s="180" t="s">
        <v>657</v>
      </c>
    </row>
    <row r="182" s="13" customFormat="1">
      <c r="A182" s="13"/>
      <c r="B182" s="187"/>
      <c r="C182" s="13"/>
      <c r="D182" s="188" t="s">
        <v>162</v>
      </c>
      <c r="E182" s="13"/>
      <c r="F182" s="190" t="s">
        <v>658</v>
      </c>
      <c r="G182" s="13"/>
      <c r="H182" s="191">
        <v>40.249000000000002</v>
      </c>
      <c r="I182" s="192"/>
      <c r="J182" s="13"/>
      <c r="K182" s="13"/>
      <c r="L182" s="187"/>
      <c r="M182" s="193"/>
      <c r="N182" s="194"/>
      <c r="O182" s="194"/>
      <c r="P182" s="194"/>
      <c r="Q182" s="194"/>
      <c r="R182" s="194"/>
      <c r="S182" s="194"/>
      <c r="T182" s="19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9" t="s">
        <v>162</v>
      </c>
      <c r="AU182" s="189" t="s">
        <v>96</v>
      </c>
      <c r="AV182" s="13" t="s">
        <v>158</v>
      </c>
      <c r="AW182" s="13" t="s">
        <v>4</v>
      </c>
      <c r="AX182" s="13" t="s">
        <v>77</v>
      </c>
      <c r="AY182" s="189" t="s">
        <v>149</v>
      </c>
    </row>
    <row r="183" s="2" customFormat="1" ht="44.25" customHeight="1">
      <c r="A183" s="41"/>
      <c r="B183" s="168"/>
      <c r="C183" s="169" t="s">
        <v>252</v>
      </c>
      <c r="D183" s="169" t="s">
        <v>152</v>
      </c>
      <c r="E183" s="170" t="s">
        <v>659</v>
      </c>
      <c r="F183" s="171" t="s">
        <v>660</v>
      </c>
      <c r="G183" s="172" t="s">
        <v>182</v>
      </c>
      <c r="H183" s="173">
        <v>82.769999999999996</v>
      </c>
      <c r="I183" s="174"/>
      <c r="J183" s="175">
        <f>ROUND(I183*H183,2)</f>
        <v>0</v>
      </c>
      <c r="K183" s="171" t="s">
        <v>156</v>
      </c>
      <c r="L183" s="42"/>
      <c r="M183" s="176" t="s">
        <v>3</v>
      </c>
      <c r="N183" s="177" t="s">
        <v>41</v>
      </c>
      <c r="O183" s="75"/>
      <c r="P183" s="178">
        <f>O183*H183</f>
        <v>0</v>
      </c>
      <c r="Q183" s="178">
        <v>0</v>
      </c>
      <c r="R183" s="178">
        <f>Q183*H183</f>
        <v>0</v>
      </c>
      <c r="S183" s="178">
        <v>0</v>
      </c>
      <c r="T183" s="179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180" t="s">
        <v>163</v>
      </c>
      <c r="AT183" s="180" t="s">
        <v>152</v>
      </c>
      <c r="AU183" s="180" t="s">
        <v>96</v>
      </c>
      <c r="AY183" s="22" t="s">
        <v>149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22" t="s">
        <v>158</v>
      </c>
      <c r="BK183" s="181">
        <f>ROUND(I183*H183,2)</f>
        <v>0</v>
      </c>
      <c r="BL183" s="22" t="s">
        <v>163</v>
      </c>
      <c r="BM183" s="180" t="s">
        <v>661</v>
      </c>
    </row>
    <row r="184" s="2" customFormat="1">
      <c r="A184" s="41"/>
      <c r="B184" s="42"/>
      <c r="C184" s="41"/>
      <c r="D184" s="182" t="s">
        <v>160</v>
      </c>
      <c r="E184" s="41"/>
      <c r="F184" s="183" t="s">
        <v>662</v>
      </c>
      <c r="G184" s="41"/>
      <c r="H184" s="41"/>
      <c r="I184" s="184"/>
      <c r="J184" s="41"/>
      <c r="K184" s="41"/>
      <c r="L184" s="42"/>
      <c r="M184" s="185"/>
      <c r="N184" s="186"/>
      <c r="O184" s="75"/>
      <c r="P184" s="75"/>
      <c r="Q184" s="75"/>
      <c r="R184" s="75"/>
      <c r="S184" s="75"/>
      <c r="T184" s="76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2" t="s">
        <v>160</v>
      </c>
      <c r="AU184" s="22" t="s">
        <v>96</v>
      </c>
    </row>
    <row r="185" s="2" customFormat="1" ht="24.15" customHeight="1">
      <c r="A185" s="41"/>
      <c r="B185" s="168"/>
      <c r="C185" s="224" t="s">
        <v>257</v>
      </c>
      <c r="D185" s="224" t="s">
        <v>654</v>
      </c>
      <c r="E185" s="225" t="s">
        <v>663</v>
      </c>
      <c r="F185" s="226" t="s">
        <v>664</v>
      </c>
      <c r="G185" s="227" t="s">
        <v>182</v>
      </c>
      <c r="H185" s="228">
        <v>91.046999999999997</v>
      </c>
      <c r="I185" s="229"/>
      <c r="J185" s="230">
        <f>ROUND(I185*H185,2)</f>
        <v>0</v>
      </c>
      <c r="K185" s="226" t="s">
        <v>156</v>
      </c>
      <c r="L185" s="231"/>
      <c r="M185" s="232" t="s">
        <v>3</v>
      </c>
      <c r="N185" s="233" t="s">
        <v>41</v>
      </c>
      <c r="O185" s="75"/>
      <c r="P185" s="178">
        <f>O185*H185</f>
        <v>0</v>
      </c>
      <c r="Q185" s="178">
        <v>0.00010000000000000001</v>
      </c>
      <c r="R185" s="178">
        <f>Q185*H185</f>
        <v>0.0091047000000000003</v>
      </c>
      <c r="S185" s="178">
        <v>0</v>
      </c>
      <c r="T185" s="179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180" t="s">
        <v>206</v>
      </c>
      <c r="AT185" s="180" t="s">
        <v>654</v>
      </c>
      <c r="AU185" s="180" t="s">
        <v>96</v>
      </c>
      <c r="AY185" s="22" t="s">
        <v>149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22" t="s">
        <v>158</v>
      </c>
      <c r="BK185" s="181">
        <f>ROUND(I185*H185,2)</f>
        <v>0</v>
      </c>
      <c r="BL185" s="22" t="s">
        <v>163</v>
      </c>
      <c r="BM185" s="180" t="s">
        <v>665</v>
      </c>
    </row>
    <row r="186" s="13" customFormat="1">
      <c r="A186" s="13"/>
      <c r="B186" s="187"/>
      <c r="C186" s="13"/>
      <c r="D186" s="188" t="s">
        <v>162</v>
      </c>
      <c r="E186" s="189" t="s">
        <v>3</v>
      </c>
      <c r="F186" s="190" t="s">
        <v>652</v>
      </c>
      <c r="G186" s="13"/>
      <c r="H186" s="191">
        <v>25.489999999999998</v>
      </c>
      <c r="I186" s="192"/>
      <c r="J186" s="13"/>
      <c r="K186" s="13"/>
      <c r="L186" s="187"/>
      <c r="M186" s="193"/>
      <c r="N186" s="194"/>
      <c r="O186" s="194"/>
      <c r="P186" s="194"/>
      <c r="Q186" s="194"/>
      <c r="R186" s="194"/>
      <c r="S186" s="194"/>
      <c r="T186" s="19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9" t="s">
        <v>162</v>
      </c>
      <c r="AU186" s="189" t="s">
        <v>96</v>
      </c>
      <c r="AV186" s="13" t="s">
        <v>158</v>
      </c>
      <c r="AW186" s="13" t="s">
        <v>31</v>
      </c>
      <c r="AX186" s="13" t="s">
        <v>69</v>
      </c>
      <c r="AY186" s="189" t="s">
        <v>149</v>
      </c>
    </row>
    <row r="187" s="13" customFormat="1">
      <c r="A187" s="13"/>
      <c r="B187" s="187"/>
      <c r="C187" s="13"/>
      <c r="D187" s="188" t="s">
        <v>162</v>
      </c>
      <c r="E187" s="189" t="s">
        <v>3</v>
      </c>
      <c r="F187" s="190" t="s">
        <v>653</v>
      </c>
      <c r="G187" s="13"/>
      <c r="H187" s="191">
        <v>11.1</v>
      </c>
      <c r="I187" s="192"/>
      <c r="J187" s="13"/>
      <c r="K187" s="13"/>
      <c r="L187" s="187"/>
      <c r="M187" s="193"/>
      <c r="N187" s="194"/>
      <c r="O187" s="194"/>
      <c r="P187" s="194"/>
      <c r="Q187" s="194"/>
      <c r="R187" s="194"/>
      <c r="S187" s="194"/>
      <c r="T187" s="19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9" t="s">
        <v>162</v>
      </c>
      <c r="AU187" s="189" t="s">
        <v>96</v>
      </c>
      <c r="AV187" s="13" t="s">
        <v>158</v>
      </c>
      <c r="AW187" s="13" t="s">
        <v>31</v>
      </c>
      <c r="AX187" s="13" t="s">
        <v>69</v>
      </c>
      <c r="AY187" s="189" t="s">
        <v>149</v>
      </c>
    </row>
    <row r="188" s="13" customFormat="1">
      <c r="A188" s="13"/>
      <c r="B188" s="187"/>
      <c r="C188" s="13"/>
      <c r="D188" s="188" t="s">
        <v>162</v>
      </c>
      <c r="E188" s="189" t="s">
        <v>3</v>
      </c>
      <c r="F188" s="190" t="s">
        <v>666</v>
      </c>
      <c r="G188" s="13"/>
      <c r="H188" s="191">
        <v>36.82</v>
      </c>
      <c r="I188" s="192"/>
      <c r="J188" s="13"/>
      <c r="K188" s="13"/>
      <c r="L188" s="187"/>
      <c r="M188" s="193"/>
      <c r="N188" s="194"/>
      <c r="O188" s="194"/>
      <c r="P188" s="194"/>
      <c r="Q188" s="194"/>
      <c r="R188" s="194"/>
      <c r="S188" s="194"/>
      <c r="T188" s="19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9" t="s">
        <v>162</v>
      </c>
      <c r="AU188" s="189" t="s">
        <v>96</v>
      </c>
      <c r="AV188" s="13" t="s">
        <v>158</v>
      </c>
      <c r="AW188" s="13" t="s">
        <v>31</v>
      </c>
      <c r="AX188" s="13" t="s">
        <v>69</v>
      </c>
      <c r="AY188" s="189" t="s">
        <v>149</v>
      </c>
    </row>
    <row r="189" s="13" customFormat="1">
      <c r="A189" s="13"/>
      <c r="B189" s="187"/>
      <c r="C189" s="13"/>
      <c r="D189" s="188" t="s">
        <v>162</v>
      </c>
      <c r="E189" s="189" t="s">
        <v>3</v>
      </c>
      <c r="F189" s="190" t="s">
        <v>667</v>
      </c>
      <c r="G189" s="13"/>
      <c r="H189" s="191">
        <v>9.3599999999999994</v>
      </c>
      <c r="I189" s="192"/>
      <c r="J189" s="13"/>
      <c r="K189" s="13"/>
      <c r="L189" s="187"/>
      <c r="M189" s="193"/>
      <c r="N189" s="194"/>
      <c r="O189" s="194"/>
      <c r="P189" s="194"/>
      <c r="Q189" s="194"/>
      <c r="R189" s="194"/>
      <c r="S189" s="194"/>
      <c r="T189" s="19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9" t="s">
        <v>162</v>
      </c>
      <c r="AU189" s="189" t="s">
        <v>96</v>
      </c>
      <c r="AV189" s="13" t="s">
        <v>158</v>
      </c>
      <c r="AW189" s="13" t="s">
        <v>31</v>
      </c>
      <c r="AX189" s="13" t="s">
        <v>69</v>
      </c>
      <c r="AY189" s="189" t="s">
        <v>149</v>
      </c>
    </row>
    <row r="190" s="14" customFormat="1">
      <c r="A190" s="14"/>
      <c r="B190" s="196"/>
      <c r="C190" s="14"/>
      <c r="D190" s="188" t="s">
        <v>162</v>
      </c>
      <c r="E190" s="197" t="s">
        <v>3</v>
      </c>
      <c r="F190" s="198" t="s">
        <v>196</v>
      </c>
      <c r="G190" s="14"/>
      <c r="H190" s="199">
        <v>82.769999999999996</v>
      </c>
      <c r="I190" s="200"/>
      <c r="J190" s="14"/>
      <c r="K190" s="14"/>
      <c r="L190" s="196"/>
      <c r="M190" s="201"/>
      <c r="N190" s="202"/>
      <c r="O190" s="202"/>
      <c r="P190" s="202"/>
      <c r="Q190" s="202"/>
      <c r="R190" s="202"/>
      <c r="S190" s="202"/>
      <c r="T190" s="20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7" t="s">
        <v>162</v>
      </c>
      <c r="AU190" s="197" t="s">
        <v>96</v>
      </c>
      <c r="AV190" s="14" t="s">
        <v>163</v>
      </c>
      <c r="AW190" s="14" t="s">
        <v>31</v>
      </c>
      <c r="AX190" s="14" t="s">
        <v>77</v>
      </c>
      <c r="AY190" s="197" t="s">
        <v>149</v>
      </c>
    </row>
    <row r="191" s="13" customFormat="1">
      <c r="A191" s="13"/>
      <c r="B191" s="187"/>
      <c r="C191" s="13"/>
      <c r="D191" s="188" t="s">
        <v>162</v>
      </c>
      <c r="E191" s="13"/>
      <c r="F191" s="190" t="s">
        <v>668</v>
      </c>
      <c r="G191" s="13"/>
      <c r="H191" s="191">
        <v>91.046999999999997</v>
      </c>
      <c r="I191" s="192"/>
      <c r="J191" s="13"/>
      <c r="K191" s="13"/>
      <c r="L191" s="187"/>
      <c r="M191" s="193"/>
      <c r="N191" s="194"/>
      <c r="O191" s="194"/>
      <c r="P191" s="194"/>
      <c r="Q191" s="194"/>
      <c r="R191" s="194"/>
      <c r="S191" s="194"/>
      <c r="T191" s="19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9" t="s">
        <v>162</v>
      </c>
      <c r="AU191" s="189" t="s">
        <v>96</v>
      </c>
      <c r="AV191" s="13" t="s">
        <v>158</v>
      </c>
      <c r="AW191" s="13" t="s">
        <v>4</v>
      </c>
      <c r="AX191" s="13" t="s">
        <v>77</v>
      </c>
      <c r="AY191" s="189" t="s">
        <v>149</v>
      </c>
    </row>
    <row r="192" s="2" customFormat="1" ht="37.8" customHeight="1">
      <c r="A192" s="41"/>
      <c r="B192" s="168"/>
      <c r="C192" s="169" t="s">
        <v>157</v>
      </c>
      <c r="D192" s="169" t="s">
        <v>152</v>
      </c>
      <c r="E192" s="170" t="s">
        <v>669</v>
      </c>
      <c r="F192" s="171" t="s">
        <v>670</v>
      </c>
      <c r="G192" s="172" t="s">
        <v>166</v>
      </c>
      <c r="H192" s="173">
        <v>29.148</v>
      </c>
      <c r="I192" s="174"/>
      <c r="J192" s="175">
        <f>ROUND(I192*H192,2)</f>
        <v>0</v>
      </c>
      <c r="K192" s="171" t="s">
        <v>156</v>
      </c>
      <c r="L192" s="42"/>
      <c r="M192" s="176" t="s">
        <v>3</v>
      </c>
      <c r="N192" s="177" t="s">
        <v>41</v>
      </c>
      <c r="O192" s="75"/>
      <c r="P192" s="178">
        <f>O192*H192</f>
        <v>0</v>
      </c>
      <c r="Q192" s="178">
        <v>0.0043839999999999999</v>
      </c>
      <c r="R192" s="178">
        <f>Q192*H192</f>
        <v>0.12778483199999999</v>
      </c>
      <c r="S192" s="178">
        <v>0</v>
      </c>
      <c r="T192" s="179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180" t="s">
        <v>163</v>
      </c>
      <c r="AT192" s="180" t="s">
        <v>152</v>
      </c>
      <c r="AU192" s="180" t="s">
        <v>96</v>
      </c>
      <c r="AY192" s="22" t="s">
        <v>149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22" t="s">
        <v>158</v>
      </c>
      <c r="BK192" s="181">
        <f>ROUND(I192*H192,2)</f>
        <v>0</v>
      </c>
      <c r="BL192" s="22" t="s">
        <v>163</v>
      </c>
      <c r="BM192" s="180" t="s">
        <v>671</v>
      </c>
    </row>
    <row r="193" s="2" customFormat="1">
      <c r="A193" s="41"/>
      <c r="B193" s="42"/>
      <c r="C193" s="41"/>
      <c r="D193" s="182" t="s">
        <v>160</v>
      </c>
      <c r="E193" s="41"/>
      <c r="F193" s="183" t="s">
        <v>672</v>
      </c>
      <c r="G193" s="41"/>
      <c r="H193" s="41"/>
      <c r="I193" s="184"/>
      <c r="J193" s="41"/>
      <c r="K193" s="41"/>
      <c r="L193" s="42"/>
      <c r="M193" s="185"/>
      <c r="N193" s="186"/>
      <c r="O193" s="75"/>
      <c r="P193" s="75"/>
      <c r="Q193" s="75"/>
      <c r="R193" s="75"/>
      <c r="S193" s="75"/>
      <c r="T193" s="76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2" t="s">
        <v>160</v>
      </c>
      <c r="AU193" s="22" t="s">
        <v>96</v>
      </c>
    </row>
    <row r="194" s="15" customFormat="1">
      <c r="A194" s="15"/>
      <c r="B194" s="204"/>
      <c r="C194" s="15"/>
      <c r="D194" s="188" t="s">
        <v>162</v>
      </c>
      <c r="E194" s="205" t="s">
        <v>3</v>
      </c>
      <c r="F194" s="206" t="s">
        <v>673</v>
      </c>
      <c r="G194" s="15"/>
      <c r="H194" s="205" t="s">
        <v>3</v>
      </c>
      <c r="I194" s="207"/>
      <c r="J194" s="15"/>
      <c r="K194" s="15"/>
      <c r="L194" s="204"/>
      <c r="M194" s="208"/>
      <c r="N194" s="209"/>
      <c r="O194" s="209"/>
      <c r="P194" s="209"/>
      <c r="Q194" s="209"/>
      <c r="R194" s="209"/>
      <c r="S194" s="209"/>
      <c r="T194" s="210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05" t="s">
        <v>162</v>
      </c>
      <c r="AU194" s="205" t="s">
        <v>96</v>
      </c>
      <c r="AV194" s="15" t="s">
        <v>77</v>
      </c>
      <c r="AW194" s="15" t="s">
        <v>31</v>
      </c>
      <c r="AX194" s="15" t="s">
        <v>69</v>
      </c>
      <c r="AY194" s="205" t="s">
        <v>149</v>
      </c>
    </row>
    <row r="195" s="13" customFormat="1">
      <c r="A195" s="13"/>
      <c r="B195" s="187"/>
      <c r="C195" s="13"/>
      <c r="D195" s="188" t="s">
        <v>162</v>
      </c>
      <c r="E195" s="189" t="s">
        <v>3</v>
      </c>
      <c r="F195" s="190" t="s">
        <v>674</v>
      </c>
      <c r="G195" s="13"/>
      <c r="H195" s="191">
        <v>9.1479999999999997</v>
      </c>
      <c r="I195" s="192"/>
      <c r="J195" s="13"/>
      <c r="K195" s="13"/>
      <c r="L195" s="187"/>
      <c r="M195" s="193"/>
      <c r="N195" s="194"/>
      <c r="O195" s="194"/>
      <c r="P195" s="194"/>
      <c r="Q195" s="194"/>
      <c r="R195" s="194"/>
      <c r="S195" s="194"/>
      <c r="T195" s="19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9" t="s">
        <v>162</v>
      </c>
      <c r="AU195" s="189" t="s">
        <v>96</v>
      </c>
      <c r="AV195" s="13" t="s">
        <v>158</v>
      </c>
      <c r="AW195" s="13" t="s">
        <v>31</v>
      </c>
      <c r="AX195" s="13" t="s">
        <v>69</v>
      </c>
      <c r="AY195" s="189" t="s">
        <v>149</v>
      </c>
    </row>
    <row r="196" s="13" customFormat="1">
      <c r="A196" s="13"/>
      <c r="B196" s="187"/>
      <c r="C196" s="13"/>
      <c r="D196" s="188" t="s">
        <v>162</v>
      </c>
      <c r="E196" s="189" t="s">
        <v>3</v>
      </c>
      <c r="F196" s="190" t="s">
        <v>675</v>
      </c>
      <c r="G196" s="13"/>
      <c r="H196" s="191">
        <v>20</v>
      </c>
      <c r="I196" s="192"/>
      <c r="J196" s="13"/>
      <c r="K196" s="13"/>
      <c r="L196" s="187"/>
      <c r="M196" s="193"/>
      <c r="N196" s="194"/>
      <c r="O196" s="194"/>
      <c r="P196" s="194"/>
      <c r="Q196" s="194"/>
      <c r="R196" s="194"/>
      <c r="S196" s="194"/>
      <c r="T196" s="19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9" t="s">
        <v>162</v>
      </c>
      <c r="AU196" s="189" t="s">
        <v>96</v>
      </c>
      <c r="AV196" s="13" t="s">
        <v>158</v>
      </c>
      <c r="AW196" s="13" t="s">
        <v>31</v>
      </c>
      <c r="AX196" s="13" t="s">
        <v>69</v>
      </c>
      <c r="AY196" s="189" t="s">
        <v>149</v>
      </c>
    </row>
    <row r="197" s="14" customFormat="1">
      <c r="A197" s="14"/>
      <c r="B197" s="196"/>
      <c r="C197" s="14"/>
      <c r="D197" s="188" t="s">
        <v>162</v>
      </c>
      <c r="E197" s="197" t="s">
        <v>3</v>
      </c>
      <c r="F197" s="198" t="s">
        <v>196</v>
      </c>
      <c r="G197" s="14"/>
      <c r="H197" s="199">
        <v>29.148</v>
      </c>
      <c r="I197" s="200"/>
      <c r="J197" s="14"/>
      <c r="K197" s="14"/>
      <c r="L197" s="196"/>
      <c r="M197" s="201"/>
      <c r="N197" s="202"/>
      <c r="O197" s="202"/>
      <c r="P197" s="202"/>
      <c r="Q197" s="202"/>
      <c r="R197" s="202"/>
      <c r="S197" s="202"/>
      <c r="T197" s="20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7" t="s">
        <v>162</v>
      </c>
      <c r="AU197" s="197" t="s">
        <v>96</v>
      </c>
      <c r="AV197" s="14" t="s">
        <v>163</v>
      </c>
      <c r="AW197" s="14" t="s">
        <v>31</v>
      </c>
      <c r="AX197" s="14" t="s">
        <v>77</v>
      </c>
      <c r="AY197" s="197" t="s">
        <v>149</v>
      </c>
    </row>
    <row r="198" s="2" customFormat="1" ht="33" customHeight="1">
      <c r="A198" s="41"/>
      <c r="B198" s="168"/>
      <c r="C198" s="169" t="s">
        <v>271</v>
      </c>
      <c r="D198" s="169" t="s">
        <v>152</v>
      </c>
      <c r="E198" s="170" t="s">
        <v>676</v>
      </c>
      <c r="F198" s="171" t="s">
        <v>677</v>
      </c>
      <c r="G198" s="172" t="s">
        <v>166</v>
      </c>
      <c r="H198" s="173">
        <v>1.7130000000000001</v>
      </c>
      <c r="I198" s="174"/>
      <c r="J198" s="175">
        <f>ROUND(I198*H198,2)</f>
        <v>0</v>
      </c>
      <c r="K198" s="171" t="s">
        <v>156</v>
      </c>
      <c r="L198" s="42"/>
      <c r="M198" s="176" t="s">
        <v>3</v>
      </c>
      <c r="N198" s="177" t="s">
        <v>41</v>
      </c>
      <c r="O198" s="75"/>
      <c r="P198" s="178">
        <f>O198*H198</f>
        <v>0</v>
      </c>
      <c r="Q198" s="178">
        <v>0.042000000000000003</v>
      </c>
      <c r="R198" s="178">
        <f>Q198*H198</f>
        <v>0.07194600000000001</v>
      </c>
      <c r="S198" s="178">
        <v>0</v>
      </c>
      <c r="T198" s="179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180" t="s">
        <v>163</v>
      </c>
      <c r="AT198" s="180" t="s">
        <v>152</v>
      </c>
      <c r="AU198" s="180" t="s">
        <v>96</v>
      </c>
      <c r="AY198" s="22" t="s">
        <v>149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2" t="s">
        <v>158</v>
      </c>
      <c r="BK198" s="181">
        <f>ROUND(I198*H198,2)</f>
        <v>0</v>
      </c>
      <c r="BL198" s="22" t="s">
        <v>163</v>
      </c>
      <c r="BM198" s="180" t="s">
        <v>678</v>
      </c>
    </row>
    <row r="199" s="2" customFormat="1">
      <c r="A199" s="41"/>
      <c r="B199" s="42"/>
      <c r="C199" s="41"/>
      <c r="D199" s="182" t="s">
        <v>160</v>
      </c>
      <c r="E199" s="41"/>
      <c r="F199" s="183" t="s">
        <v>679</v>
      </c>
      <c r="G199" s="41"/>
      <c r="H199" s="41"/>
      <c r="I199" s="184"/>
      <c r="J199" s="41"/>
      <c r="K199" s="41"/>
      <c r="L199" s="42"/>
      <c r="M199" s="185"/>
      <c r="N199" s="186"/>
      <c r="O199" s="75"/>
      <c r="P199" s="75"/>
      <c r="Q199" s="75"/>
      <c r="R199" s="75"/>
      <c r="S199" s="75"/>
      <c r="T199" s="76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2" t="s">
        <v>160</v>
      </c>
      <c r="AU199" s="22" t="s">
        <v>96</v>
      </c>
    </row>
    <row r="200" s="13" customFormat="1">
      <c r="A200" s="13"/>
      <c r="B200" s="187"/>
      <c r="C200" s="13"/>
      <c r="D200" s="188" t="s">
        <v>162</v>
      </c>
      <c r="E200" s="189" t="s">
        <v>3</v>
      </c>
      <c r="F200" s="190" t="s">
        <v>680</v>
      </c>
      <c r="G200" s="13"/>
      <c r="H200" s="191">
        <v>1.7130000000000001</v>
      </c>
      <c r="I200" s="192"/>
      <c r="J200" s="13"/>
      <c r="K200" s="13"/>
      <c r="L200" s="187"/>
      <c r="M200" s="193"/>
      <c r="N200" s="194"/>
      <c r="O200" s="194"/>
      <c r="P200" s="194"/>
      <c r="Q200" s="194"/>
      <c r="R200" s="194"/>
      <c r="S200" s="194"/>
      <c r="T200" s="19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9" t="s">
        <v>162</v>
      </c>
      <c r="AU200" s="189" t="s">
        <v>96</v>
      </c>
      <c r="AV200" s="13" t="s">
        <v>158</v>
      </c>
      <c r="AW200" s="13" t="s">
        <v>31</v>
      </c>
      <c r="AX200" s="13" t="s">
        <v>77</v>
      </c>
      <c r="AY200" s="189" t="s">
        <v>149</v>
      </c>
    </row>
    <row r="201" s="2" customFormat="1" ht="37.8" customHeight="1">
      <c r="A201" s="41"/>
      <c r="B201" s="168"/>
      <c r="C201" s="169" t="s">
        <v>277</v>
      </c>
      <c r="D201" s="169" t="s">
        <v>152</v>
      </c>
      <c r="E201" s="170" t="s">
        <v>681</v>
      </c>
      <c r="F201" s="171" t="s">
        <v>682</v>
      </c>
      <c r="G201" s="172" t="s">
        <v>166</v>
      </c>
      <c r="H201" s="173">
        <v>362.69900000000001</v>
      </c>
      <c r="I201" s="174"/>
      <c r="J201" s="175">
        <f>ROUND(I201*H201,2)</f>
        <v>0</v>
      </c>
      <c r="K201" s="171" t="s">
        <v>156</v>
      </c>
      <c r="L201" s="42"/>
      <c r="M201" s="176" t="s">
        <v>3</v>
      </c>
      <c r="N201" s="177" t="s">
        <v>41</v>
      </c>
      <c r="O201" s="75"/>
      <c r="P201" s="178">
        <f>O201*H201</f>
        <v>0</v>
      </c>
      <c r="Q201" s="178">
        <v>0.0069800000000000001</v>
      </c>
      <c r="R201" s="178">
        <f>Q201*H201</f>
        <v>2.5316390200000001</v>
      </c>
      <c r="S201" s="178">
        <v>0</v>
      </c>
      <c r="T201" s="179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180" t="s">
        <v>163</v>
      </c>
      <c r="AT201" s="180" t="s">
        <v>152</v>
      </c>
      <c r="AU201" s="180" t="s">
        <v>96</v>
      </c>
      <c r="AY201" s="22" t="s">
        <v>149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2" t="s">
        <v>158</v>
      </c>
      <c r="BK201" s="181">
        <f>ROUND(I201*H201,2)</f>
        <v>0</v>
      </c>
      <c r="BL201" s="22" t="s">
        <v>163</v>
      </c>
      <c r="BM201" s="180" t="s">
        <v>683</v>
      </c>
    </row>
    <row r="202" s="2" customFormat="1">
      <c r="A202" s="41"/>
      <c r="B202" s="42"/>
      <c r="C202" s="41"/>
      <c r="D202" s="182" t="s">
        <v>160</v>
      </c>
      <c r="E202" s="41"/>
      <c r="F202" s="183" t="s">
        <v>684</v>
      </c>
      <c r="G202" s="41"/>
      <c r="H202" s="41"/>
      <c r="I202" s="184"/>
      <c r="J202" s="41"/>
      <c r="K202" s="41"/>
      <c r="L202" s="42"/>
      <c r="M202" s="185"/>
      <c r="N202" s="186"/>
      <c r="O202" s="75"/>
      <c r="P202" s="75"/>
      <c r="Q202" s="75"/>
      <c r="R202" s="75"/>
      <c r="S202" s="75"/>
      <c r="T202" s="76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2" t="s">
        <v>160</v>
      </c>
      <c r="AU202" s="22" t="s">
        <v>96</v>
      </c>
    </row>
    <row r="203" s="13" customFormat="1">
      <c r="A203" s="13"/>
      <c r="B203" s="187"/>
      <c r="C203" s="13"/>
      <c r="D203" s="188" t="s">
        <v>162</v>
      </c>
      <c r="E203" s="189" t="s">
        <v>3</v>
      </c>
      <c r="F203" s="190" t="s">
        <v>520</v>
      </c>
      <c r="G203" s="13"/>
      <c r="H203" s="191">
        <v>371.45999999999998</v>
      </c>
      <c r="I203" s="192"/>
      <c r="J203" s="13"/>
      <c r="K203" s="13"/>
      <c r="L203" s="187"/>
      <c r="M203" s="193"/>
      <c r="N203" s="194"/>
      <c r="O203" s="194"/>
      <c r="P203" s="194"/>
      <c r="Q203" s="194"/>
      <c r="R203" s="194"/>
      <c r="S203" s="194"/>
      <c r="T203" s="19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9" t="s">
        <v>162</v>
      </c>
      <c r="AU203" s="189" t="s">
        <v>96</v>
      </c>
      <c r="AV203" s="13" t="s">
        <v>158</v>
      </c>
      <c r="AW203" s="13" t="s">
        <v>31</v>
      </c>
      <c r="AX203" s="13" t="s">
        <v>69</v>
      </c>
      <c r="AY203" s="189" t="s">
        <v>149</v>
      </c>
    </row>
    <row r="204" s="13" customFormat="1">
      <c r="A204" s="13"/>
      <c r="B204" s="187"/>
      <c r="C204" s="13"/>
      <c r="D204" s="188" t="s">
        <v>162</v>
      </c>
      <c r="E204" s="189" t="s">
        <v>3</v>
      </c>
      <c r="F204" s="190" t="s">
        <v>685</v>
      </c>
      <c r="G204" s="13"/>
      <c r="H204" s="191">
        <v>-8.1799999999999997</v>
      </c>
      <c r="I204" s="192"/>
      <c r="J204" s="13"/>
      <c r="K204" s="13"/>
      <c r="L204" s="187"/>
      <c r="M204" s="193"/>
      <c r="N204" s="194"/>
      <c r="O204" s="194"/>
      <c r="P204" s="194"/>
      <c r="Q204" s="194"/>
      <c r="R204" s="194"/>
      <c r="S204" s="194"/>
      <c r="T204" s="19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9" t="s">
        <v>162</v>
      </c>
      <c r="AU204" s="189" t="s">
        <v>96</v>
      </c>
      <c r="AV204" s="13" t="s">
        <v>158</v>
      </c>
      <c r="AW204" s="13" t="s">
        <v>31</v>
      </c>
      <c r="AX204" s="13" t="s">
        <v>69</v>
      </c>
      <c r="AY204" s="189" t="s">
        <v>149</v>
      </c>
    </row>
    <row r="205" s="13" customFormat="1">
      <c r="A205" s="13"/>
      <c r="B205" s="187"/>
      <c r="C205" s="13"/>
      <c r="D205" s="188" t="s">
        <v>162</v>
      </c>
      <c r="E205" s="189" t="s">
        <v>3</v>
      </c>
      <c r="F205" s="190" t="s">
        <v>686</v>
      </c>
      <c r="G205" s="13"/>
      <c r="H205" s="191">
        <v>-0.58099999999999996</v>
      </c>
      <c r="I205" s="192"/>
      <c r="J205" s="13"/>
      <c r="K205" s="13"/>
      <c r="L205" s="187"/>
      <c r="M205" s="193"/>
      <c r="N205" s="194"/>
      <c r="O205" s="194"/>
      <c r="P205" s="194"/>
      <c r="Q205" s="194"/>
      <c r="R205" s="194"/>
      <c r="S205" s="194"/>
      <c r="T205" s="19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9" t="s">
        <v>162</v>
      </c>
      <c r="AU205" s="189" t="s">
        <v>96</v>
      </c>
      <c r="AV205" s="13" t="s">
        <v>158</v>
      </c>
      <c r="AW205" s="13" t="s">
        <v>31</v>
      </c>
      <c r="AX205" s="13" t="s">
        <v>69</v>
      </c>
      <c r="AY205" s="189" t="s">
        <v>149</v>
      </c>
    </row>
    <row r="206" s="14" customFormat="1">
      <c r="A206" s="14"/>
      <c r="B206" s="196"/>
      <c r="C206" s="14"/>
      <c r="D206" s="188" t="s">
        <v>162</v>
      </c>
      <c r="E206" s="197" t="s">
        <v>3</v>
      </c>
      <c r="F206" s="198" t="s">
        <v>196</v>
      </c>
      <c r="G206" s="14"/>
      <c r="H206" s="199">
        <v>362.69900000000001</v>
      </c>
      <c r="I206" s="200"/>
      <c r="J206" s="14"/>
      <c r="K206" s="14"/>
      <c r="L206" s="196"/>
      <c r="M206" s="201"/>
      <c r="N206" s="202"/>
      <c r="O206" s="202"/>
      <c r="P206" s="202"/>
      <c r="Q206" s="202"/>
      <c r="R206" s="202"/>
      <c r="S206" s="202"/>
      <c r="T206" s="20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7" t="s">
        <v>162</v>
      </c>
      <c r="AU206" s="197" t="s">
        <v>96</v>
      </c>
      <c r="AV206" s="14" t="s">
        <v>163</v>
      </c>
      <c r="AW206" s="14" t="s">
        <v>31</v>
      </c>
      <c r="AX206" s="14" t="s">
        <v>77</v>
      </c>
      <c r="AY206" s="197" t="s">
        <v>149</v>
      </c>
    </row>
    <row r="207" s="2" customFormat="1" ht="37.8" customHeight="1">
      <c r="A207" s="41"/>
      <c r="B207" s="168"/>
      <c r="C207" s="169" t="s">
        <v>282</v>
      </c>
      <c r="D207" s="169" t="s">
        <v>152</v>
      </c>
      <c r="E207" s="170" t="s">
        <v>687</v>
      </c>
      <c r="F207" s="171" t="s">
        <v>688</v>
      </c>
      <c r="G207" s="172" t="s">
        <v>166</v>
      </c>
      <c r="H207" s="173">
        <v>8.7609999999999992</v>
      </c>
      <c r="I207" s="174"/>
      <c r="J207" s="175">
        <f>ROUND(I207*H207,2)</f>
        <v>0</v>
      </c>
      <c r="K207" s="171" t="s">
        <v>156</v>
      </c>
      <c r="L207" s="42"/>
      <c r="M207" s="176" t="s">
        <v>3</v>
      </c>
      <c r="N207" s="177" t="s">
        <v>41</v>
      </c>
      <c r="O207" s="75"/>
      <c r="P207" s="178">
        <f>O207*H207</f>
        <v>0</v>
      </c>
      <c r="Q207" s="178">
        <v>0.011730000000000001</v>
      </c>
      <c r="R207" s="178">
        <f>Q207*H207</f>
        <v>0.10276653</v>
      </c>
      <c r="S207" s="178">
        <v>0</v>
      </c>
      <c r="T207" s="179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180" t="s">
        <v>163</v>
      </c>
      <c r="AT207" s="180" t="s">
        <v>152</v>
      </c>
      <c r="AU207" s="180" t="s">
        <v>96</v>
      </c>
      <c r="AY207" s="22" t="s">
        <v>149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22" t="s">
        <v>158</v>
      </c>
      <c r="BK207" s="181">
        <f>ROUND(I207*H207,2)</f>
        <v>0</v>
      </c>
      <c r="BL207" s="22" t="s">
        <v>163</v>
      </c>
      <c r="BM207" s="180" t="s">
        <v>689</v>
      </c>
    </row>
    <row r="208" s="2" customFormat="1">
      <c r="A208" s="41"/>
      <c r="B208" s="42"/>
      <c r="C208" s="41"/>
      <c r="D208" s="182" t="s">
        <v>160</v>
      </c>
      <c r="E208" s="41"/>
      <c r="F208" s="183" t="s">
        <v>690</v>
      </c>
      <c r="G208" s="41"/>
      <c r="H208" s="41"/>
      <c r="I208" s="184"/>
      <c r="J208" s="41"/>
      <c r="K208" s="41"/>
      <c r="L208" s="42"/>
      <c r="M208" s="185"/>
      <c r="N208" s="186"/>
      <c r="O208" s="75"/>
      <c r="P208" s="75"/>
      <c r="Q208" s="75"/>
      <c r="R208" s="75"/>
      <c r="S208" s="75"/>
      <c r="T208" s="76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2" t="s">
        <v>160</v>
      </c>
      <c r="AU208" s="22" t="s">
        <v>96</v>
      </c>
    </row>
    <row r="209" s="15" customFormat="1">
      <c r="A209" s="15"/>
      <c r="B209" s="204"/>
      <c r="C209" s="15"/>
      <c r="D209" s="188" t="s">
        <v>162</v>
      </c>
      <c r="E209" s="205" t="s">
        <v>3</v>
      </c>
      <c r="F209" s="206" t="s">
        <v>691</v>
      </c>
      <c r="G209" s="15"/>
      <c r="H209" s="205" t="s">
        <v>3</v>
      </c>
      <c r="I209" s="207"/>
      <c r="J209" s="15"/>
      <c r="K209" s="15"/>
      <c r="L209" s="204"/>
      <c r="M209" s="208"/>
      <c r="N209" s="209"/>
      <c r="O209" s="209"/>
      <c r="P209" s="209"/>
      <c r="Q209" s="209"/>
      <c r="R209" s="209"/>
      <c r="S209" s="209"/>
      <c r="T209" s="210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05" t="s">
        <v>162</v>
      </c>
      <c r="AU209" s="205" t="s">
        <v>96</v>
      </c>
      <c r="AV209" s="15" t="s">
        <v>77</v>
      </c>
      <c r="AW209" s="15" t="s">
        <v>31</v>
      </c>
      <c r="AX209" s="15" t="s">
        <v>69</v>
      </c>
      <c r="AY209" s="205" t="s">
        <v>149</v>
      </c>
    </row>
    <row r="210" s="13" customFormat="1">
      <c r="A210" s="13"/>
      <c r="B210" s="187"/>
      <c r="C210" s="13"/>
      <c r="D210" s="188" t="s">
        <v>162</v>
      </c>
      <c r="E210" s="189" t="s">
        <v>3</v>
      </c>
      <c r="F210" s="190" t="s">
        <v>692</v>
      </c>
      <c r="G210" s="13"/>
      <c r="H210" s="191">
        <v>8.1799999999999997</v>
      </c>
      <c r="I210" s="192"/>
      <c r="J210" s="13"/>
      <c r="K210" s="13"/>
      <c r="L210" s="187"/>
      <c r="M210" s="193"/>
      <c r="N210" s="194"/>
      <c r="O210" s="194"/>
      <c r="P210" s="194"/>
      <c r="Q210" s="194"/>
      <c r="R210" s="194"/>
      <c r="S210" s="194"/>
      <c r="T210" s="19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9" t="s">
        <v>162</v>
      </c>
      <c r="AU210" s="189" t="s">
        <v>96</v>
      </c>
      <c r="AV210" s="13" t="s">
        <v>158</v>
      </c>
      <c r="AW210" s="13" t="s">
        <v>31</v>
      </c>
      <c r="AX210" s="13" t="s">
        <v>69</v>
      </c>
      <c r="AY210" s="189" t="s">
        <v>149</v>
      </c>
    </row>
    <row r="211" s="13" customFormat="1">
      <c r="A211" s="13"/>
      <c r="B211" s="187"/>
      <c r="C211" s="13"/>
      <c r="D211" s="188" t="s">
        <v>162</v>
      </c>
      <c r="E211" s="189" t="s">
        <v>3</v>
      </c>
      <c r="F211" s="190" t="s">
        <v>693</v>
      </c>
      <c r="G211" s="13"/>
      <c r="H211" s="191">
        <v>0.58099999999999996</v>
      </c>
      <c r="I211" s="192"/>
      <c r="J211" s="13"/>
      <c r="K211" s="13"/>
      <c r="L211" s="187"/>
      <c r="M211" s="193"/>
      <c r="N211" s="194"/>
      <c r="O211" s="194"/>
      <c r="P211" s="194"/>
      <c r="Q211" s="194"/>
      <c r="R211" s="194"/>
      <c r="S211" s="194"/>
      <c r="T211" s="19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9" t="s">
        <v>162</v>
      </c>
      <c r="AU211" s="189" t="s">
        <v>96</v>
      </c>
      <c r="AV211" s="13" t="s">
        <v>158</v>
      </c>
      <c r="AW211" s="13" t="s">
        <v>31</v>
      </c>
      <c r="AX211" s="13" t="s">
        <v>69</v>
      </c>
      <c r="AY211" s="189" t="s">
        <v>149</v>
      </c>
    </row>
    <row r="212" s="14" customFormat="1">
      <c r="A212" s="14"/>
      <c r="B212" s="196"/>
      <c r="C212" s="14"/>
      <c r="D212" s="188" t="s">
        <v>162</v>
      </c>
      <c r="E212" s="197" t="s">
        <v>3</v>
      </c>
      <c r="F212" s="198" t="s">
        <v>196</v>
      </c>
      <c r="G212" s="14"/>
      <c r="H212" s="199">
        <v>8.7609999999999992</v>
      </c>
      <c r="I212" s="200"/>
      <c r="J212" s="14"/>
      <c r="K212" s="14"/>
      <c r="L212" s="196"/>
      <c r="M212" s="201"/>
      <c r="N212" s="202"/>
      <c r="O212" s="202"/>
      <c r="P212" s="202"/>
      <c r="Q212" s="202"/>
      <c r="R212" s="202"/>
      <c r="S212" s="202"/>
      <c r="T212" s="20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7" t="s">
        <v>162</v>
      </c>
      <c r="AU212" s="197" t="s">
        <v>96</v>
      </c>
      <c r="AV212" s="14" t="s">
        <v>163</v>
      </c>
      <c r="AW212" s="14" t="s">
        <v>31</v>
      </c>
      <c r="AX212" s="14" t="s">
        <v>77</v>
      </c>
      <c r="AY212" s="197" t="s">
        <v>149</v>
      </c>
    </row>
    <row r="213" s="12" customFormat="1" ht="20.88" customHeight="1">
      <c r="A213" s="12"/>
      <c r="B213" s="155"/>
      <c r="C213" s="12"/>
      <c r="D213" s="156" t="s">
        <v>68</v>
      </c>
      <c r="E213" s="166" t="s">
        <v>694</v>
      </c>
      <c r="F213" s="166" t="s">
        <v>695</v>
      </c>
      <c r="G213" s="12"/>
      <c r="H213" s="12"/>
      <c r="I213" s="158"/>
      <c r="J213" s="167">
        <f>BK213</f>
        <v>0</v>
      </c>
      <c r="K213" s="12"/>
      <c r="L213" s="155"/>
      <c r="M213" s="160"/>
      <c r="N213" s="161"/>
      <c r="O213" s="161"/>
      <c r="P213" s="162">
        <f>P214</f>
        <v>0</v>
      </c>
      <c r="Q213" s="161"/>
      <c r="R213" s="162">
        <f>R214</f>
        <v>1.5393524999999999</v>
      </c>
      <c r="S213" s="161"/>
      <c r="T213" s="163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56" t="s">
        <v>77</v>
      </c>
      <c r="AT213" s="164" t="s">
        <v>68</v>
      </c>
      <c r="AU213" s="164" t="s">
        <v>158</v>
      </c>
      <c r="AY213" s="156" t="s">
        <v>149</v>
      </c>
      <c r="BK213" s="165">
        <f>BK214</f>
        <v>0</v>
      </c>
    </row>
    <row r="214" s="17" customFormat="1" ht="20.88" customHeight="1">
      <c r="A214" s="17"/>
      <c r="B214" s="234"/>
      <c r="C214" s="17"/>
      <c r="D214" s="235" t="s">
        <v>68</v>
      </c>
      <c r="E214" s="235" t="s">
        <v>696</v>
      </c>
      <c r="F214" s="235" t="s">
        <v>697</v>
      </c>
      <c r="G214" s="17"/>
      <c r="H214" s="17"/>
      <c r="I214" s="236"/>
      <c r="J214" s="237">
        <f>BK214</f>
        <v>0</v>
      </c>
      <c r="K214" s="17"/>
      <c r="L214" s="234"/>
      <c r="M214" s="238"/>
      <c r="N214" s="239"/>
      <c r="O214" s="239"/>
      <c r="P214" s="240">
        <f>SUM(P215:P221)</f>
        <v>0</v>
      </c>
      <c r="Q214" s="239"/>
      <c r="R214" s="240">
        <f>SUM(R215:R221)</f>
        <v>1.5393524999999999</v>
      </c>
      <c r="S214" s="239"/>
      <c r="T214" s="241">
        <f>SUM(T215:T221)</f>
        <v>0</v>
      </c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R214" s="235" t="s">
        <v>77</v>
      </c>
      <c r="AT214" s="242" t="s">
        <v>68</v>
      </c>
      <c r="AU214" s="242" t="s">
        <v>96</v>
      </c>
      <c r="AY214" s="235" t="s">
        <v>149</v>
      </c>
      <c r="BK214" s="243">
        <f>SUM(BK215:BK221)</f>
        <v>0</v>
      </c>
    </row>
    <row r="215" s="2" customFormat="1" ht="24.15" customHeight="1">
      <c r="A215" s="41"/>
      <c r="B215" s="168"/>
      <c r="C215" s="169" t="s">
        <v>287</v>
      </c>
      <c r="D215" s="169" t="s">
        <v>152</v>
      </c>
      <c r="E215" s="170" t="s">
        <v>698</v>
      </c>
      <c r="F215" s="171" t="s">
        <v>699</v>
      </c>
      <c r="G215" s="172" t="s">
        <v>166</v>
      </c>
      <c r="H215" s="173">
        <v>146.60499999999999</v>
      </c>
      <c r="I215" s="174"/>
      <c r="J215" s="175">
        <f>ROUND(I215*H215,2)</f>
        <v>0</v>
      </c>
      <c r="K215" s="171" t="s">
        <v>156</v>
      </c>
      <c r="L215" s="42"/>
      <c r="M215" s="176" t="s">
        <v>3</v>
      </c>
      <c r="N215" s="177" t="s">
        <v>41</v>
      </c>
      <c r="O215" s="75"/>
      <c r="P215" s="178">
        <f>O215*H215</f>
        <v>0</v>
      </c>
      <c r="Q215" s="178">
        <v>0.010200000000000001</v>
      </c>
      <c r="R215" s="178">
        <f>Q215*H215</f>
        <v>1.495371</v>
      </c>
      <c r="S215" s="178">
        <v>0</v>
      </c>
      <c r="T215" s="179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180" t="s">
        <v>163</v>
      </c>
      <c r="AT215" s="180" t="s">
        <v>152</v>
      </c>
      <c r="AU215" s="180" t="s">
        <v>163</v>
      </c>
      <c r="AY215" s="22" t="s">
        <v>149</v>
      </c>
      <c r="BE215" s="181">
        <f>IF(N215="základní",J215,0)</f>
        <v>0</v>
      </c>
      <c r="BF215" s="181">
        <f>IF(N215="snížená",J215,0)</f>
        <v>0</v>
      </c>
      <c r="BG215" s="181">
        <f>IF(N215="zákl. přenesená",J215,0)</f>
        <v>0</v>
      </c>
      <c r="BH215" s="181">
        <f>IF(N215="sníž. přenesená",J215,0)</f>
        <v>0</v>
      </c>
      <c r="BI215" s="181">
        <f>IF(N215="nulová",J215,0)</f>
        <v>0</v>
      </c>
      <c r="BJ215" s="22" t="s">
        <v>158</v>
      </c>
      <c r="BK215" s="181">
        <f>ROUND(I215*H215,2)</f>
        <v>0</v>
      </c>
      <c r="BL215" s="22" t="s">
        <v>163</v>
      </c>
      <c r="BM215" s="180" t="s">
        <v>700</v>
      </c>
    </row>
    <row r="216" s="2" customFormat="1">
      <c r="A216" s="41"/>
      <c r="B216" s="42"/>
      <c r="C216" s="41"/>
      <c r="D216" s="182" t="s">
        <v>160</v>
      </c>
      <c r="E216" s="41"/>
      <c r="F216" s="183" t="s">
        <v>701</v>
      </c>
      <c r="G216" s="41"/>
      <c r="H216" s="41"/>
      <c r="I216" s="184"/>
      <c r="J216" s="41"/>
      <c r="K216" s="41"/>
      <c r="L216" s="42"/>
      <c r="M216" s="185"/>
      <c r="N216" s="186"/>
      <c r="O216" s="75"/>
      <c r="P216" s="75"/>
      <c r="Q216" s="75"/>
      <c r="R216" s="75"/>
      <c r="S216" s="75"/>
      <c r="T216" s="76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2" t="s">
        <v>160</v>
      </c>
      <c r="AU216" s="22" t="s">
        <v>163</v>
      </c>
    </row>
    <row r="217" s="13" customFormat="1">
      <c r="A217" s="13"/>
      <c r="B217" s="187"/>
      <c r="C217" s="13"/>
      <c r="D217" s="188" t="s">
        <v>162</v>
      </c>
      <c r="E217" s="189" t="s">
        <v>3</v>
      </c>
      <c r="F217" s="190" t="s">
        <v>702</v>
      </c>
      <c r="G217" s="13"/>
      <c r="H217" s="191">
        <v>81.849000000000004</v>
      </c>
      <c r="I217" s="192"/>
      <c r="J217" s="13"/>
      <c r="K217" s="13"/>
      <c r="L217" s="187"/>
      <c r="M217" s="193"/>
      <c r="N217" s="194"/>
      <c r="O217" s="194"/>
      <c r="P217" s="194"/>
      <c r="Q217" s="194"/>
      <c r="R217" s="194"/>
      <c r="S217" s="194"/>
      <c r="T217" s="19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9" t="s">
        <v>162</v>
      </c>
      <c r="AU217" s="189" t="s">
        <v>163</v>
      </c>
      <c r="AV217" s="13" t="s">
        <v>158</v>
      </c>
      <c r="AW217" s="13" t="s">
        <v>31</v>
      </c>
      <c r="AX217" s="13" t="s">
        <v>69</v>
      </c>
      <c r="AY217" s="189" t="s">
        <v>149</v>
      </c>
    </row>
    <row r="218" s="13" customFormat="1">
      <c r="A218" s="13"/>
      <c r="B218" s="187"/>
      <c r="C218" s="13"/>
      <c r="D218" s="188" t="s">
        <v>162</v>
      </c>
      <c r="E218" s="189" t="s">
        <v>3</v>
      </c>
      <c r="F218" s="190" t="s">
        <v>703</v>
      </c>
      <c r="G218" s="13"/>
      <c r="H218" s="191">
        <v>64.756</v>
      </c>
      <c r="I218" s="192"/>
      <c r="J218" s="13"/>
      <c r="K218" s="13"/>
      <c r="L218" s="187"/>
      <c r="M218" s="193"/>
      <c r="N218" s="194"/>
      <c r="O218" s="194"/>
      <c r="P218" s="194"/>
      <c r="Q218" s="194"/>
      <c r="R218" s="194"/>
      <c r="S218" s="194"/>
      <c r="T218" s="19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9" t="s">
        <v>162</v>
      </c>
      <c r="AU218" s="189" t="s">
        <v>163</v>
      </c>
      <c r="AV218" s="13" t="s">
        <v>158</v>
      </c>
      <c r="AW218" s="13" t="s">
        <v>31</v>
      </c>
      <c r="AX218" s="13" t="s">
        <v>69</v>
      </c>
      <c r="AY218" s="189" t="s">
        <v>149</v>
      </c>
    </row>
    <row r="219" s="14" customFormat="1">
      <c r="A219" s="14"/>
      <c r="B219" s="196"/>
      <c r="C219" s="14"/>
      <c r="D219" s="188" t="s">
        <v>162</v>
      </c>
      <c r="E219" s="197" t="s">
        <v>3</v>
      </c>
      <c r="F219" s="198" t="s">
        <v>196</v>
      </c>
      <c r="G219" s="14"/>
      <c r="H219" s="199">
        <v>146.60499999999999</v>
      </c>
      <c r="I219" s="200"/>
      <c r="J219" s="14"/>
      <c r="K219" s="14"/>
      <c r="L219" s="196"/>
      <c r="M219" s="201"/>
      <c r="N219" s="202"/>
      <c r="O219" s="202"/>
      <c r="P219" s="202"/>
      <c r="Q219" s="202"/>
      <c r="R219" s="202"/>
      <c r="S219" s="202"/>
      <c r="T219" s="20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7" t="s">
        <v>162</v>
      </c>
      <c r="AU219" s="197" t="s">
        <v>163</v>
      </c>
      <c r="AV219" s="14" t="s">
        <v>163</v>
      </c>
      <c r="AW219" s="14" t="s">
        <v>31</v>
      </c>
      <c r="AX219" s="14" t="s">
        <v>77</v>
      </c>
      <c r="AY219" s="197" t="s">
        <v>149</v>
      </c>
    </row>
    <row r="220" s="2" customFormat="1" ht="24.15" customHeight="1">
      <c r="A220" s="41"/>
      <c r="B220" s="168"/>
      <c r="C220" s="169" t="s">
        <v>8</v>
      </c>
      <c r="D220" s="169" t="s">
        <v>152</v>
      </c>
      <c r="E220" s="170" t="s">
        <v>704</v>
      </c>
      <c r="F220" s="171" t="s">
        <v>705</v>
      </c>
      <c r="G220" s="172" t="s">
        <v>166</v>
      </c>
      <c r="H220" s="173">
        <v>146.60499999999999</v>
      </c>
      <c r="I220" s="174"/>
      <c r="J220" s="175">
        <f>ROUND(I220*H220,2)</f>
        <v>0</v>
      </c>
      <c r="K220" s="171" t="s">
        <v>156</v>
      </c>
      <c r="L220" s="42"/>
      <c r="M220" s="176" t="s">
        <v>3</v>
      </c>
      <c r="N220" s="177" t="s">
        <v>41</v>
      </c>
      <c r="O220" s="75"/>
      <c r="P220" s="178">
        <f>O220*H220</f>
        <v>0</v>
      </c>
      <c r="Q220" s="178">
        <v>0.00029999999999999997</v>
      </c>
      <c r="R220" s="178">
        <f>Q220*H220</f>
        <v>0.043981499999999993</v>
      </c>
      <c r="S220" s="178">
        <v>0</v>
      </c>
      <c r="T220" s="179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180" t="s">
        <v>163</v>
      </c>
      <c r="AT220" s="180" t="s">
        <v>152</v>
      </c>
      <c r="AU220" s="180" t="s">
        <v>163</v>
      </c>
      <c r="AY220" s="22" t="s">
        <v>149</v>
      </c>
      <c r="BE220" s="181">
        <f>IF(N220="základní",J220,0)</f>
        <v>0</v>
      </c>
      <c r="BF220" s="181">
        <f>IF(N220="snížená",J220,0)</f>
        <v>0</v>
      </c>
      <c r="BG220" s="181">
        <f>IF(N220="zákl. přenesená",J220,0)</f>
        <v>0</v>
      </c>
      <c r="BH220" s="181">
        <f>IF(N220="sníž. přenesená",J220,0)</f>
        <v>0</v>
      </c>
      <c r="BI220" s="181">
        <f>IF(N220="nulová",J220,0)</f>
        <v>0</v>
      </c>
      <c r="BJ220" s="22" t="s">
        <v>158</v>
      </c>
      <c r="BK220" s="181">
        <f>ROUND(I220*H220,2)</f>
        <v>0</v>
      </c>
      <c r="BL220" s="22" t="s">
        <v>163</v>
      </c>
      <c r="BM220" s="180" t="s">
        <v>706</v>
      </c>
    </row>
    <row r="221" s="2" customFormat="1">
      <c r="A221" s="41"/>
      <c r="B221" s="42"/>
      <c r="C221" s="41"/>
      <c r="D221" s="182" t="s">
        <v>160</v>
      </c>
      <c r="E221" s="41"/>
      <c r="F221" s="183" t="s">
        <v>707</v>
      </c>
      <c r="G221" s="41"/>
      <c r="H221" s="41"/>
      <c r="I221" s="184"/>
      <c r="J221" s="41"/>
      <c r="K221" s="41"/>
      <c r="L221" s="42"/>
      <c r="M221" s="185"/>
      <c r="N221" s="186"/>
      <c r="O221" s="75"/>
      <c r="P221" s="75"/>
      <c r="Q221" s="75"/>
      <c r="R221" s="75"/>
      <c r="S221" s="75"/>
      <c r="T221" s="76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2" t="s">
        <v>160</v>
      </c>
      <c r="AU221" s="22" t="s">
        <v>163</v>
      </c>
    </row>
    <row r="222" s="12" customFormat="1" ht="22.8" customHeight="1">
      <c r="A222" s="12"/>
      <c r="B222" s="155"/>
      <c r="C222" s="12"/>
      <c r="D222" s="156" t="s">
        <v>68</v>
      </c>
      <c r="E222" s="166" t="s">
        <v>708</v>
      </c>
      <c r="F222" s="166" t="s">
        <v>709</v>
      </c>
      <c r="G222" s="12"/>
      <c r="H222" s="12"/>
      <c r="I222" s="158"/>
      <c r="J222" s="167">
        <f>BK222</f>
        <v>0</v>
      </c>
      <c r="K222" s="12"/>
      <c r="L222" s="155"/>
      <c r="M222" s="160"/>
      <c r="N222" s="161"/>
      <c r="O222" s="161"/>
      <c r="P222" s="162">
        <f>SUM(P223:P238)</f>
        <v>0</v>
      </c>
      <c r="Q222" s="161"/>
      <c r="R222" s="162">
        <f>SUM(R223:R238)</f>
        <v>0.077071364999999989</v>
      </c>
      <c r="S222" s="161"/>
      <c r="T222" s="163">
        <f>SUM(T223:T238)</f>
        <v>0.00020637999999999999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56" t="s">
        <v>77</v>
      </c>
      <c r="AT222" s="164" t="s">
        <v>68</v>
      </c>
      <c r="AU222" s="164" t="s">
        <v>77</v>
      </c>
      <c r="AY222" s="156" t="s">
        <v>149</v>
      </c>
      <c r="BK222" s="165">
        <f>SUM(BK223:BK238)</f>
        <v>0</v>
      </c>
    </row>
    <row r="223" s="2" customFormat="1" ht="24.15" customHeight="1">
      <c r="A223" s="41"/>
      <c r="B223" s="168"/>
      <c r="C223" s="169" t="s">
        <v>297</v>
      </c>
      <c r="D223" s="169" t="s">
        <v>152</v>
      </c>
      <c r="E223" s="170" t="s">
        <v>710</v>
      </c>
      <c r="F223" s="171" t="s">
        <v>711</v>
      </c>
      <c r="G223" s="172" t="s">
        <v>166</v>
      </c>
      <c r="H223" s="173">
        <v>77.844999999999999</v>
      </c>
      <c r="I223" s="174"/>
      <c r="J223" s="175">
        <f>ROUND(I223*H223,2)</f>
        <v>0</v>
      </c>
      <c r="K223" s="171" t="s">
        <v>156</v>
      </c>
      <c r="L223" s="42"/>
      <c r="M223" s="176" t="s">
        <v>3</v>
      </c>
      <c r="N223" s="177" t="s">
        <v>41</v>
      </c>
      <c r="O223" s="75"/>
      <c r="P223" s="178">
        <f>O223*H223</f>
        <v>0</v>
      </c>
      <c r="Q223" s="178">
        <v>0.000263</v>
      </c>
      <c r="R223" s="178">
        <f>Q223*H223</f>
        <v>0.020473234999999999</v>
      </c>
      <c r="S223" s="178">
        <v>0</v>
      </c>
      <c r="T223" s="179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180" t="s">
        <v>163</v>
      </c>
      <c r="AT223" s="180" t="s">
        <v>152</v>
      </c>
      <c r="AU223" s="180" t="s">
        <v>158</v>
      </c>
      <c r="AY223" s="22" t="s">
        <v>149</v>
      </c>
      <c r="BE223" s="181">
        <f>IF(N223="základní",J223,0)</f>
        <v>0</v>
      </c>
      <c r="BF223" s="181">
        <f>IF(N223="snížená",J223,0)</f>
        <v>0</v>
      </c>
      <c r="BG223" s="181">
        <f>IF(N223="zákl. přenesená",J223,0)</f>
        <v>0</v>
      </c>
      <c r="BH223" s="181">
        <f>IF(N223="sníž. přenesená",J223,0)</f>
        <v>0</v>
      </c>
      <c r="BI223" s="181">
        <f>IF(N223="nulová",J223,0)</f>
        <v>0</v>
      </c>
      <c r="BJ223" s="22" t="s">
        <v>158</v>
      </c>
      <c r="BK223" s="181">
        <f>ROUND(I223*H223,2)</f>
        <v>0</v>
      </c>
      <c r="BL223" s="22" t="s">
        <v>163</v>
      </c>
      <c r="BM223" s="180" t="s">
        <v>712</v>
      </c>
    </row>
    <row r="224" s="2" customFormat="1">
      <c r="A224" s="41"/>
      <c r="B224" s="42"/>
      <c r="C224" s="41"/>
      <c r="D224" s="182" t="s">
        <v>160</v>
      </c>
      <c r="E224" s="41"/>
      <c r="F224" s="183" t="s">
        <v>713</v>
      </c>
      <c r="G224" s="41"/>
      <c r="H224" s="41"/>
      <c r="I224" s="184"/>
      <c r="J224" s="41"/>
      <c r="K224" s="41"/>
      <c r="L224" s="42"/>
      <c r="M224" s="185"/>
      <c r="N224" s="186"/>
      <c r="O224" s="75"/>
      <c r="P224" s="75"/>
      <c r="Q224" s="75"/>
      <c r="R224" s="75"/>
      <c r="S224" s="75"/>
      <c r="T224" s="76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2" t="s">
        <v>160</v>
      </c>
      <c r="AU224" s="22" t="s">
        <v>158</v>
      </c>
    </row>
    <row r="225" s="13" customFormat="1">
      <c r="A225" s="13"/>
      <c r="B225" s="187"/>
      <c r="C225" s="13"/>
      <c r="D225" s="188" t="s">
        <v>162</v>
      </c>
      <c r="E225" s="189" t="s">
        <v>3</v>
      </c>
      <c r="F225" s="190" t="s">
        <v>468</v>
      </c>
      <c r="G225" s="13"/>
      <c r="H225" s="191">
        <v>77.844999999999999</v>
      </c>
      <c r="I225" s="192"/>
      <c r="J225" s="13"/>
      <c r="K225" s="13"/>
      <c r="L225" s="187"/>
      <c r="M225" s="193"/>
      <c r="N225" s="194"/>
      <c r="O225" s="194"/>
      <c r="P225" s="194"/>
      <c r="Q225" s="194"/>
      <c r="R225" s="194"/>
      <c r="S225" s="194"/>
      <c r="T225" s="19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9" t="s">
        <v>162</v>
      </c>
      <c r="AU225" s="189" t="s">
        <v>158</v>
      </c>
      <c r="AV225" s="13" t="s">
        <v>158</v>
      </c>
      <c r="AW225" s="13" t="s">
        <v>31</v>
      </c>
      <c r="AX225" s="13" t="s">
        <v>77</v>
      </c>
      <c r="AY225" s="189" t="s">
        <v>149</v>
      </c>
    </row>
    <row r="226" s="2" customFormat="1" ht="24.15" customHeight="1">
      <c r="A226" s="41"/>
      <c r="B226" s="168"/>
      <c r="C226" s="169" t="s">
        <v>306</v>
      </c>
      <c r="D226" s="169" t="s">
        <v>152</v>
      </c>
      <c r="E226" s="170" t="s">
        <v>714</v>
      </c>
      <c r="F226" s="171" t="s">
        <v>715</v>
      </c>
      <c r="G226" s="172" t="s">
        <v>166</v>
      </c>
      <c r="H226" s="173">
        <v>19.460999999999999</v>
      </c>
      <c r="I226" s="174"/>
      <c r="J226" s="175">
        <f>ROUND(I226*H226,2)</f>
        <v>0</v>
      </c>
      <c r="K226" s="171" t="s">
        <v>156</v>
      </c>
      <c r="L226" s="42"/>
      <c r="M226" s="176" t="s">
        <v>3</v>
      </c>
      <c r="N226" s="177" t="s">
        <v>41</v>
      </c>
      <c r="O226" s="75"/>
      <c r="P226" s="178">
        <f>O226*H226</f>
        <v>0</v>
      </c>
      <c r="Q226" s="178">
        <v>0.0025000000000000001</v>
      </c>
      <c r="R226" s="178">
        <f>Q226*H226</f>
        <v>0.048652499999999994</v>
      </c>
      <c r="S226" s="178">
        <v>0</v>
      </c>
      <c r="T226" s="179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180" t="s">
        <v>163</v>
      </c>
      <c r="AT226" s="180" t="s">
        <v>152</v>
      </c>
      <c r="AU226" s="180" t="s">
        <v>158</v>
      </c>
      <c r="AY226" s="22" t="s">
        <v>149</v>
      </c>
      <c r="BE226" s="181">
        <f>IF(N226="základní",J226,0)</f>
        <v>0</v>
      </c>
      <c r="BF226" s="181">
        <f>IF(N226="snížená",J226,0)</f>
        <v>0</v>
      </c>
      <c r="BG226" s="181">
        <f>IF(N226="zákl. přenesená",J226,0)</f>
        <v>0</v>
      </c>
      <c r="BH226" s="181">
        <f>IF(N226="sníž. přenesená",J226,0)</f>
        <v>0</v>
      </c>
      <c r="BI226" s="181">
        <f>IF(N226="nulová",J226,0)</f>
        <v>0</v>
      </c>
      <c r="BJ226" s="22" t="s">
        <v>158</v>
      </c>
      <c r="BK226" s="181">
        <f>ROUND(I226*H226,2)</f>
        <v>0</v>
      </c>
      <c r="BL226" s="22" t="s">
        <v>163</v>
      </c>
      <c r="BM226" s="180" t="s">
        <v>716</v>
      </c>
    </row>
    <row r="227" s="2" customFormat="1">
      <c r="A227" s="41"/>
      <c r="B227" s="42"/>
      <c r="C227" s="41"/>
      <c r="D227" s="182" t="s">
        <v>160</v>
      </c>
      <c r="E227" s="41"/>
      <c r="F227" s="183" t="s">
        <v>717</v>
      </c>
      <c r="G227" s="41"/>
      <c r="H227" s="41"/>
      <c r="I227" s="184"/>
      <c r="J227" s="41"/>
      <c r="K227" s="41"/>
      <c r="L227" s="42"/>
      <c r="M227" s="185"/>
      <c r="N227" s="186"/>
      <c r="O227" s="75"/>
      <c r="P227" s="75"/>
      <c r="Q227" s="75"/>
      <c r="R227" s="75"/>
      <c r="S227" s="75"/>
      <c r="T227" s="76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2" t="s">
        <v>160</v>
      </c>
      <c r="AU227" s="22" t="s">
        <v>158</v>
      </c>
    </row>
    <row r="228" s="15" customFormat="1">
      <c r="A228" s="15"/>
      <c r="B228" s="204"/>
      <c r="C228" s="15"/>
      <c r="D228" s="188" t="s">
        <v>162</v>
      </c>
      <c r="E228" s="205" t="s">
        <v>3</v>
      </c>
      <c r="F228" s="206" t="s">
        <v>718</v>
      </c>
      <c r="G228" s="15"/>
      <c r="H228" s="205" t="s">
        <v>3</v>
      </c>
      <c r="I228" s="207"/>
      <c r="J228" s="15"/>
      <c r="K228" s="15"/>
      <c r="L228" s="204"/>
      <c r="M228" s="208"/>
      <c r="N228" s="209"/>
      <c r="O228" s="209"/>
      <c r="P228" s="209"/>
      <c r="Q228" s="209"/>
      <c r="R228" s="209"/>
      <c r="S228" s="209"/>
      <c r="T228" s="210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05" t="s">
        <v>162</v>
      </c>
      <c r="AU228" s="205" t="s">
        <v>158</v>
      </c>
      <c r="AV228" s="15" t="s">
        <v>77</v>
      </c>
      <c r="AW228" s="15" t="s">
        <v>31</v>
      </c>
      <c r="AX228" s="15" t="s">
        <v>69</v>
      </c>
      <c r="AY228" s="205" t="s">
        <v>149</v>
      </c>
    </row>
    <row r="229" s="13" customFormat="1">
      <c r="A229" s="13"/>
      <c r="B229" s="187"/>
      <c r="C229" s="13"/>
      <c r="D229" s="188" t="s">
        <v>162</v>
      </c>
      <c r="E229" s="189" t="s">
        <v>3</v>
      </c>
      <c r="F229" s="190" t="s">
        <v>719</v>
      </c>
      <c r="G229" s="13"/>
      <c r="H229" s="191">
        <v>19.460999999999999</v>
      </c>
      <c r="I229" s="192"/>
      <c r="J229" s="13"/>
      <c r="K229" s="13"/>
      <c r="L229" s="187"/>
      <c r="M229" s="193"/>
      <c r="N229" s="194"/>
      <c r="O229" s="194"/>
      <c r="P229" s="194"/>
      <c r="Q229" s="194"/>
      <c r="R229" s="194"/>
      <c r="S229" s="194"/>
      <c r="T229" s="19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9" t="s">
        <v>162</v>
      </c>
      <c r="AU229" s="189" t="s">
        <v>158</v>
      </c>
      <c r="AV229" s="13" t="s">
        <v>158</v>
      </c>
      <c r="AW229" s="13" t="s">
        <v>31</v>
      </c>
      <c r="AX229" s="13" t="s">
        <v>77</v>
      </c>
      <c r="AY229" s="189" t="s">
        <v>149</v>
      </c>
    </row>
    <row r="230" s="2" customFormat="1" ht="37.8" customHeight="1">
      <c r="A230" s="41"/>
      <c r="B230" s="168"/>
      <c r="C230" s="169" t="s">
        <v>313</v>
      </c>
      <c r="D230" s="169" t="s">
        <v>152</v>
      </c>
      <c r="E230" s="170" t="s">
        <v>720</v>
      </c>
      <c r="F230" s="171" t="s">
        <v>721</v>
      </c>
      <c r="G230" s="172" t="s">
        <v>166</v>
      </c>
      <c r="H230" s="173">
        <v>3.8919999999999999</v>
      </c>
      <c r="I230" s="174"/>
      <c r="J230" s="175">
        <f>ROUND(I230*H230,2)</f>
        <v>0</v>
      </c>
      <c r="K230" s="171" t="s">
        <v>156</v>
      </c>
      <c r="L230" s="42"/>
      <c r="M230" s="176" t="s">
        <v>3</v>
      </c>
      <c r="N230" s="177" t="s">
        <v>41</v>
      </c>
      <c r="O230" s="75"/>
      <c r="P230" s="178">
        <f>O230*H230</f>
        <v>0</v>
      </c>
      <c r="Q230" s="178">
        <v>0.00038499999999999998</v>
      </c>
      <c r="R230" s="178">
        <f>Q230*H230</f>
        <v>0.0014984199999999999</v>
      </c>
      <c r="S230" s="178">
        <v>1.0000000000000001E-05</v>
      </c>
      <c r="T230" s="179">
        <f>S230*H230</f>
        <v>3.892E-05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180" t="s">
        <v>163</v>
      </c>
      <c r="AT230" s="180" t="s">
        <v>152</v>
      </c>
      <c r="AU230" s="180" t="s">
        <v>158</v>
      </c>
      <c r="AY230" s="22" t="s">
        <v>149</v>
      </c>
      <c r="BE230" s="181">
        <f>IF(N230="základní",J230,0)</f>
        <v>0</v>
      </c>
      <c r="BF230" s="181">
        <f>IF(N230="snížená",J230,0)</f>
        <v>0</v>
      </c>
      <c r="BG230" s="181">
        <f>IF(N230="zákl. přenesená",J230,0)</f>
        <v>0</v>
      </c>
      <c r="BH230" s="181">
        <f>IF(N230="sníž. přenesená",J230,0)</f>
        <v>0</v>
      </c>
      <c r="BI230" s="181">
        <f>IF(N230="nulová",J230,0)</f>
        <v>0</v>
      </c>
      <c r="BJ230" s="22" t="s">
        <v>158</v>
      </c>
      <c r="BK230" s="181">
        <f>ROUND(I230*H230,2)</f>
        <v>0</v>
      </c>
      <c r="BL230" s="22" t="s">
        <v>163</v>
      </c>
      <c r="BM230" s="180" t="s">
        <v>722</v>
      </c>
    </row>
    <row r="231" s="2" customFormat="1">
      <c r="A231" s="41"/>
      <c r="B231" s="42"/>
      <c r="C231" s="41"/>
      <c r="D231" s="182" t="s">
        <v>160</v>
      </c>
      <c r="E231" s="41"/>
      <c r="F231" s="183" t="s">
        <v>723</v>
      </c>
      <c r="G231" s="41"/>
      <c r="H231" s="41"/>
      <c r="I231" s="184"/>
      <c r="J231" s="41"/>
      <c r="K231" s="41"/>
      <c r="L231" s="42"/>
      <c r="M231" s="185"/>
      <c r="N231" s="186"/>
      <c r="O231" s="75"/>
      <c r="P231" s="75"/>
      <c r="Q231" s="75"/>
      <c r="R231" s="75"/>
      <c r="S231" s="75"/>
      <c r="T231" s="76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2" t="s">
        <v>160</v>
      </c>
      <c r="AU231" s="22" t="s">
        <v>158</v>
      </c>
    </row>
    <row r="232" s="13" customFormat="1">
      <c r="A232" s="13"/>
      <c r="B232" s="187"/>
      <c r="C232" s="13"/>
      <c r="D232" s="188" t="s">
        <v>162</v>
      </c>
      <c r="E232" s="189" t="s">
        <v>3</v>
      </c>
      <c r="F232" s="190" t="s">
        <v>724</v>
      </c>
      <c r="G232" s="13"/>
      <c r="H232" s="191">
        <v>3.8919999999999999</v>
      </c>
      <c r="I232" s="192"/>
      <c r="J232" s="13"/>
      <c r="K232" s="13"/>
      <c r="L232" s="187"/>
      <c r="M232" s="193"/>
      <c r="N232" s="194"/>
      <c r="O232" s="194"/>
      <c r="P232" s="194"/>
      <c r="Q232" s="194"/>
      <c r="R232" s="194"/>
      <c r="S232" s="194"/>
      <c r="T232" s="19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9" t="s">
        <v>162</v>
      </c>
      <c r="AU232" s="189" t="s">
        <v>158</v>
      </c>
      <c r="AV232" s="13" t="s">
        <v>158</v>
      </c>
      <c r="AW232" s="13" t="s">
        <v>31</v>
      </c>
      <c r="AX232" s="13" t="s">
        <v>77</v>
      </c>
      <c r="AY232" s="189" t="s">
        <v>149</v>
      </c>
    </row>
    <row r="233" s="2" customFormat="1" ht="37.8" customHeight="1">
      <c r="A233" s="41"/>
      <c r="B233" s="168"/>
      <c r="C233" s="169" t="s">
        <v>319</v>
      </c>
      <c r="D233" s="169" t="s">
        <v>152</v>
      </c>
      <c r="E233" s="170" t="s">
        <v>644</v>
      </c>
      <c r="F233" s="171" t="s">
        <v>645</v>
      </c>
      <c r="G233" s="172" t="s">
        <v>166</v>
      </c>
      <c r="H233" s="173">
        <v>16.745999999999999</v>
      </c>
      <c r="I233" s="174"/>
      <c r="J233" s="175">
        <f>ROUND(I233*H233,2)</f>
        <v>0</v>
      </c>
      <c r="K233" s="171" t="s">
        <v>156</v>
      </c>
      <c r="L233" s="42"/>
      <c r="M233" s="176" t="s">
        <v>3</v>
      </c>
      <c r="N233" s="177" t="s">
        <v>41</v>
      </c>
      <c r="O233" s="75"/>
      <c r="P233" s="178">
        <f>O233*H233</f>
        <v>0</v>
      </c>
      <c r="Q233" s="178">
        <v>0.00038499999999999998</v>
      </c>
      <c r="R233" s="178">
        <f>Q233*H233</f>
        <v>0.0064472099999999992</v>
      </c>
      <c r="S233" s="178">
        <v>1.0000000000000001E-05</v>
      </c>
      <c r="T233" s="179">
        <f>S233*H233</f>
        <v>0.00016746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180" t="s">
        <v>163</v>
      </c>
      <c r="AT233" s="180" t="s">
        <v>152</v>
      </c>
      <c r="AU233" s="180" t="s">
        <v>158</v>
      </c>
      <c r="AY233" s="22" t="s">
        <v>149</v>
      </c>
      <c r="BE233" s="181">
        <f>IF(N233="základní",J233,0)</f>
        <v>0</v>
      </c>
      <c r="BF233" s="181">
        <f>IF(N233="snížená",J233,0)</f>
        <v>0</v>
      </c>
      <c r="BG233" s="181">
        <f>IF(N233="zákl. přenesená",J233,0)</f>
        <v>0</v>
      </c>
      <c r="BH233" s="181">
        <f>IF(N233="sníž. přenesená",J233,0)</f>
        <v>0</v>
      </c>
      <c r="BI233" s="181">
        <f>IF(N233="nulová",J233,0)</f>
        <v>0</v>
      </c>
      <c r="BJ233" s="22" t="s">
        <v>158</v>
      </c>
      <c r="BK233" s="181">
        <f>ROUND(I233*H233,2)</f>
        <v>0</v>
      </c>
      <c r="BL233" s="22" t="s">
        <v>163</v>
      </c>
      <c r="BM233" s="180" t="s">
        <v>725</v>
      </c>
    </row>
    <row r="234" s="2" customFormat="1">
      <c r="A234" s="41"/>
      <c r="B234" s="42"/>
      <c r="C234" s="41"/>
      <c r="D234" s="182" t="s">
        <v>160</v>
      </c>
      <c r="E234" s="41"/>
      <c r="F234" s="183" t="s">
        <v>647</v>
      </c>
      <c r="G234" s="41"/>
      <c r="H234" s="41"/>
      <c r="I234" s="184"/>
      <c r="J234" s="41"/>
      <c r="K234" s="41"/>
      <c r="L234" s="42"/>
      <c r="M234" s="185"/>
      <c r="N234" s="186"/>
      <c r="O234" s="75"/>
      <c r="P234" s="75"/>
      <c r="Q234" s="75"/>
      <c r="R234" s="75"/>
      <c r="S234" s="75"/>
      <c r="T234" s="76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2" t="s">
        <v>160</v>
      </c>
      <c r="AU234" s="22" t="s">
        <v>158</v>
      </c>
    </row>
    <row r="235" s="13" customFormat="1">
      <c r="A235" s="13"/>
      <c r="B235" s="187"/>
      <c r="C235" s="13"/>
      <c r="D235" s="188" t="s">
        <v>162</v>
      </c>
      <c r="E235" s="189" t="s">
        <v>3</v>
      </c>
      <c r="F235" s="190" t="s">
        <v>111</v>
      </c>
      <c r="G235" s="13"/>
      <c r="H235" s="191">
        <v>16.745999999999999</v>
      </c>
      <c r="I235" s="192"/>
      <c r="J235" s="13"/>
      <c r="K235" s="13"/>
      <c r="L235" s="187"/>
      <c r="M235" s="193"/>
      <c r="N235" s="194"/>
      <c r="O235" s="194"/>
      <c r="P235" s="194"/>
      <c r="Q235" s="194"/>
      <c r="R235" s="194"/>
      <c r="S235" s="194"/>
      <c r="T235" s="19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9" t="s">
        <v>162</v>
      </c>
      <c r="AU235" s="189" t="s">
        <v>158</v>
      </c>
      <c r="AV235" s="13" t="s">
        <v>158</v>
      </c>
      <c r="AW235" s="13" t="s">
        <v>31</v>
      </c>
      <c r="AX235" s="13" t="s">
        <v>77</v>
      </c>
      <c r="AY235" s="189" t="s">
        <v>149</v>
      </c>
    </row>
    <row r="236" s="2" customFormat="1" ht="24.15" customHeight="1">
      <c r="A236" s="41"/>
      <c r="B236" s="168"/>
      <c r="C236" s="169" t="s">
        <v>326</v>
      </c>
      <c r="D236" s="169" t="s">
        <v>152</v>
      </c>
      <c r="E236" s="170" t="s">
        <v>726</v>
      </c>
      <c r="F236" s="171" t="s">
        <v>727</v>
      </c>
      <c r="G236" s="172" t="s">
        <v>166</v>
      </c>
      <c r="H236" s="173">
        <v>77.844999999999999</v>
      </c>
      <c r="I236" s="174"/>
      <c r="J236" s="175">
        <f>ROUND(I236*H236,2)</f>
        <v>0</v>
      </c>
      <c r="K236" s="171" t="s">
        <v>156</v>
      </c>
      <c r="L236" s="42"/>
      <c r="M236" s="176" t="s">
        <v>3</v>
      </c>
      <c r="N236" s="177" t="s">
        <v>41</v>
      </c>
      <c r="O236" s="75"/>
      <c r="P236" s="178">
        <f>O236*H236</f>
        <v>0</v>
      </c>
      <c r="Q236" s="178">
        <v>0</v>
      </c>
      <c r="R236" s="178">
        <f>Q236*H236</f>
        <v>0</v>
      </c>
      <c r="S236" s="178">
        <v>0</v>
      </c>
      <c r="T236" s="179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180" t="s">
        <v>163</v>
      </c>
      <c r="AT236" s="180" t="s">
        <v>152</v>
      </c>
      <c r="AU236" s="180" t="s">
        <v>158</v>
      </c>
      <c r="AY236" s="22" t="s">
        <v>149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22" t="s">
        <v>158</v>
      </c>
      <c r="BK236" s="181">
        <f>ROUND(I236*H236,2)</f>
        <v>0</v>
      </c>
      <c r="BL236" s="22" t="s">
        <v>163</v>
      </c>
      <c r="BM236" s="180" t="s">
        <v>728</v>
      </c>
    </row>
    <row r="237" s="2" customFormat="1">
      <c r="A237" s="41"/>
      <c r="B237" s="42"/>
      <c r="C237" s="41"/>
      <c r="D237" s="182" t="s">
        <v>160</v>
      </c>
      <c r="E237" s="41"/>
      <c r="F237" s="183" t="s">
        <v>729</v>
      </c>
      <c r="G237" s="41"/>
      <c r="H237" s="41"/>
      <c r="I237" s="184"/>
      <c r="J237" s="41"/>
      <c r="K237" s="41"/>
      <c r="L237" s="42"/>
      <c r="M237" s="185"/>
      <c r="N237" s="186"/>
      <c r="O237" s="75"/>
      <c r="P237" s="75"/>
      <c r="Q237" s="75"/>
      <c r="R237" s="75"/>
      <c r="S237" s="75"/>
      <c r="T237" s="76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2" t="s">
        <v>160</v>
      </c>
      <c r="AU237" s="22" t="s">
        <v>158</v>
      </c>
    </row>
    <row r="238" s="13" customFormat="1">
      <c r="A238" s="13"/>
      <c r="B238" s="187"/>
      <c r="C238" s="13"/>
      <c r="D238" s="188" t="s">
        <v>162</v>
      </c>
      <c r="E238" s="189" t="s">
        <v>3</v>
      </c>
      <c r="F238" s="190" t="s">
        <v>468</v>
      </c>
      <c r="G238" s="13"/>
      <c r="H238" s="191">
        <v>77.844999999999999</v>
      </c>
      <c r="I238" s="192"/>
      <c r="J238" s="13"/>
      <c r="K238" s="13"/>
      <c r="L238" s="187"/>
      <c r="M238" s="193"/>
      <c r="N238" s="194"/>
      <c r="O238" s="194"/>
      <c r="P238" s="194"/>
      <c r="Q238" s="194"/>
      <c r="R238" s="194"/>
      <c r="S238" s="194"/>
      <c r="T238" s="19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9" t="s">
        <v>162</v>
      </c>
      <c r="AU238" s="189" t="s">
        <v>158</v>
      </c>
      <c r="AV238" s="13" t="s">
        <v>158</v>
      </c>
      <c r="AW238" s="13" t="s">
        <v>31</v>
      </c>
      <c r="AX238" s="13" t="s">
        <v>77</v>
      </c>
      <c r="AY238" s="189" t="s">
        <v>149</v>
      </c>
    </row>
    <row r="239" s="12" customFormat="1" ht="22.8" customHeight="1">
      <c r="A239" s="12"/>
      <c r="B239" s="155"/>
      <c r="C239" s="12"/>
      <c r="D239" s="156" t="s">
        <v>68</v>
      </c>
      <c r="E239" s="166" t="s">
        <v>730</v>
      </c>
      <c r="F239" s="166" t="s">
        <v>731</v>
      </c>
      <c r="G239" s="12"/>
      <c r="H239" s="12"/>
      <c r="I239" s="158"/>
      <c r="J239" s="167">
        <f>BK239</f>
        <v>0</v>
      </c>
      <c r="K239" s="12"/>
      <c r="L239" s="155"/>
      <c r="M239" s="160"/>
      <c r="N239" s="161"/>
      <c r="O239" s="161"/>
      <c r="P239" s="162">
        <f>SUM(P240:P248)</f>
        <v>0</v>
      </c>
      <c r="Q239" s="161"/>
      <c r="R239" s="162">
        <f>SUM(R240:R248)</f>
        <v>0.85935063219999996</v>
      </c>
      <c r="S239" s="161"/>
      <c r="T239" s="163">
        <f>SUM(T240:T248)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56" t="s">
        <v>77</v>
      </c>
      <c r="AT239" s="164" t="s">
        <v>68</v>
      </c>
      <c r="AU239" s="164" t="s">
        <v>77</v>
      </c>
      <c r="AY239" s="156" t="s">
        <v>149</v>
      </c>
      <c r="BK239" s="165">
        <f>SUM(BK240:BK248)</f>
        <v>0</v>
      </c>
    </row>
    <row r="240" s="2" customFormat="1" ht="66.75" customHeight="1">
      <c r="A240" s="41"/>
      <c r="B240" s="168"/>
      <c r="C240" s="169" t="s">
        <v>331</v>
      </c>
      <c r="D240" s="169" t="s">
        <v>152</v>
      </c>
      <c r="E240" s="170" t="s">
        <v>732</v>
      </c>
      <c r="F240" s="171" t="s">
        <v>733</v>
      </c>
      <c r="G240" s="172" t="s">
        <v>166</v>
      </c>
      <c r="H240" s="173">
        <v>77.844999999999999</v>
      </c>
      <c r="I240" s="174"/>
      <c r="J240" s="175">
        <f>ROUND(I240*H240,2)</f>
        <v>0</v>
      </c>
      <c r="K240" s="171" t="s">
        <v>156</v>
      </c>
      <c r="L240" s="42"/>
      <c r="M240" s="176" t="s">
        <v>3</v>
      </c>
      <c r="N240" s="177" t="s">
        <v>41</v>
      </c>
      <c r="O240" s="75"/>
      <c r="P240" s="178">
        <f>O240*H240</f>
        <v>0</v>
      </c>
      <c r="Q240" s="178">
        <v>0.0085961600000000003</v>
      </c>
      <c r="R240" s="178">
        <f>Q240*H240</f>
        <v>0.66916807519999999</v>
      </c>
      <c r="S240" s="178">
        <v>0</v>
      </c>
      <c r="T240" s="179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180" t="s">
        <v>163</v>
      </c>
      <c r="AT240" s="180" t="s">
        <v>152</v>
      </c>
      <c r="AU240" s="180" t="s">
        <v>158</v>
      </c>
      <c r="AY240" s="22" t="s">
        <v>149</v>
      </c>
      <c r="BE240" s="181">
        <f>IF(N240="základní",J240,0)</f>
        <v>0</v>
      </c>
      <c r="BF240" s="181">
        <f>IF(N240="snížená",J240,0)</f>
        <v>0</v>
      </c>
      <c r="BG240" s="181">
        <f>IF(N240="zákl. přenesená",J240,0)</f>
        <v>0</v>
      </c>
      <c r="BH240" s="181">
        <f>IF(N240="sníž. přenesená",J240,0)</f>
        <v>0</v>
      </c>
      <c r="BI240" s="181">
        <f>IF(N240="nulová",J240,0)</f>
        <v>0</v>
      </c>
      <c r="BJ240" s="22" t="s">
        <v>158</v>
      </c>
      <c r="BK240" s="181">
        <f>ROUND(I240*H240,2)</f>
        <v>0</v>
      </c>
      <c r="BL240" s="22" t="s">
        <v>163</v>
      </c>
      <c r="BM240" s="180" t="s">
        <v>734</v>
      </c>
    </row>
    <row r="241" s="2" customFormat="1">
      <c r="A241" s="41"/>
      <c r="B241" s="42"/>
      <c r="C241" s="41"/>
      <c r="D241" s="182" t="s">
        <v>160</v>
      </c>
      <c r="E241" s="41"/>
      <c r="F241" s="183" t="s">
        <v>735</v>
      </c>
      <c r="G241" s="41"/>
      <c r="H241" s="41"/>
      <c r="I241" s="184"/>
      <c r="J241" s="41"/>
      <c r="K241" s="41"/>
      <c r="L241" s="42"/>
      <c r="M241" s="185"/>
      <c r="N241" s="186"/>
      <c r="O241" s="75"/>
      <c r="P241" s="75"/>
      <c r="Q241" s="75"/>
      <c r="R241" s="75"/>
      <c r="S241" s="75"/>
      <c r="T241" s="76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2" t="s">
        <v>160</v>
      </c>
      <c r="AU241" s="22" t="s">
        <v>158</v>
      </c>
    </row>
    <row r="242" s="13" customFormat="1">
      <c r="A242" s="13"/>
      <c r="B242" s="187"/>
      <c r="C242" s="13"/>
      <c r="D242" s="188" t="s">
        <v>162</v>
      </c>
      <c r="E242" s="189" t="s">
        <v>3</v>
      </c>
      <c r="F242" s="190" t="s">
        <v>468</v>
      </c>
      <c r="G242" s="13"/>
      <c r="H242" s="191">
        <v>77.844999999999999</v>
      </c>
      <c r="I242" s="192"/>
      <c r="J242" s="13"/>
      <c r="K242" s="13"/>
      <c r="L242" s="187"/>
      <c r="M242" s="193"/>
      <c r="N242" s="194"/>
      <c r="O242" s="194"/>
      <c r="P242" s="194"/>
      <c r="Q242" s="194"/>
      <c r="R242" s="194"/>
      <c r="S242" s="194"/>
      <c r="T242" s="19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9" t="s">
        <v>162</v>
      </c>
      <c r="AU242" s="189" t="s">
        <v>158</v>
      </c>
      <c r="AV242" s="13" t="s">
        <v>158</v>
      </c>
      <c r="AW242" s="13" t="s">
        <v>31</v>
      </c>
      <c r="AX242" s="13" t="s">
        <v>77</v>
      </c>
      <c r="AY242" s="189" t="s">
        <v>149</v>
      </c>
    </row>
    <row r="243" s="2" customFormat="1" ht="21.75" customHeight="1">
      <c r="A243" s="41"/>
      <c r="B243" s="168"/>
      <c r="C243" s="224" t="s">
        <v>338</v>
      </c>
      <c r="D243" s="224" t="s">
        <v>654</v>
      </c>
      <c r="E243" s="225" t="s">
        <v>736</v>
      </c>
      <c r="F243" s="226" t="s">
        <v>737</v>
      </c>
      <c r="G243" s="227" t="s">
        <v>166</v>
      </c>
      <c r="H243" s="228">
        <v>81.736999999999995</v>
      </c>
      <c r="I243" s="229"/>
      <c r="J243" s="230">
        <f>ROUND(I243*H243,2)</f>
        <v>0</v>
      </c>
      <c r="K243" s="226" t="s">
        <v>156</v>
      </c>
      <c r="L243" s="231"/>
      <c r="M243" s="232" t="s">
        <v>3</v>
      </c>
      <c r="N243" s="233" t="s">
        <v>41</v>
      </c>
      <c r="O243" s="75"/>
      <c r="P243" s="178">
        <f>O243*H243</f>
        <v>0</v>
      </c>
      <c r="Q243" s="178">
        <v>0.0022499999999999998</v>
      </c>
      <c r="R243" s="178">
        <f>Q243*H243</f>
        <v>0.18390824999999997</v>
      </c>
      <c r="S243" s="178">
        <v>0</v>
      </c>
      <c r="T243" s="179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180" t="s">
        <v>206</v>
      </c>
      <c r="AT243" s="180" t="s">
        <v>654</v>
      </c>
      <c r="AU243" s="180" t="s">
        <v>158</v>
      </c>
      <c r="AY243" s="22" t="s">
        <v>149</v>
      </c>
      <c r="BE243" s="181">
        <f>IF(N243="základní",J243,0)</f>
        <v>0</v>
      </c>
      <c r="BF243" s="181">
        <f>IF(N243="snížená",J243,0)</f>
        <v>0</v>
      </c>
      <c r="BG243" s="181">
        <f>IF(N243="zákl. přenesená",J243,0)</f>
        <v>0</v>
      </c>
      <c r="BH243" s="181">
        <f>IF(N243="sníž. přenesená",J243,0)</f>
        <v>0</v>
      </c>
      <c r="BI243" s="181">
        <f>IF(N243="nulová",J243,0)</f>
        <v>0</v>
      </c>
      <c r="BJ243" s="22" t="s">
        <v>158</v>
      </c>
      <c r="BK243" s="181">
        <f>ROUND(I243*H243,2)</f>
        <v>0</v>
      </c>
      <c r="BL243" s="22" t="s">
        <v>163</v>
      </c>
      <c r="BM243" s="180" t="s">
        <v>738</v>
      </c>
    </row>
    <row r="244" s="2" customFormat="1">
      <c r="A244" s="41"/>
      <c r="B244" s="42"/>
      <c r="C244" s="41"/>
      <c r="D244" s="188" t="s">
        <v>626</v>
      </c>
      <c r="E244" s="41"/>
      <c r="F244" s="223" t="s">
        <v>739</v>
      </c>
      <c r="G244" s="41"/>
      <c r="H244" s="41"/>
      <c r="I244" s="184"/>
      <c r="J244" s="41"/>
      <c r="K244" s="41"/>
      <c r="L244" s="42"/>
      <c r="M244" s="185"/>
      <c r="N244" s="186"/>
      <c r="O244" s="75"/>
      <c r="P244" s="75"/>
      <c r="Q244" s="75"/>
      <c r="R244" s="75"/>
      <c r="S244" s="75"/>
      <c r="T244" s="76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2" t="s">
        <v>626</v>
      </c>
      <c r="AU244" s="22" t="s">
        <v>158</v>
      </c>
    </row>
    <row r="245" s="13" customFormat="1">
      <c r="A245" s="13"/>
      <c r="B245" s="187"/>
      <c r="C245" s="13"/>
      <c r="D245" s="188" t="s">
        <v>162</v>
      </c>
      <c r="E245" s="13"/>
      <c r="F245" s="190" t="s">
        <v>740</v>
      </c>
      <c r="G245" s="13"/>
      <c r="H245" s="191">
        <v>81.736999999999995</v>
      </c>
      <c r="I245" s="192"/>
      <c r="J245" s="13"/>
      <c r="K245" s="13"/>
      <c r="L245" s="187"/>
      <c r="M245" s="193"/>
      <c r="N245" s="194"/>
      <c r="O245" s="194"/>
      <c r="P245" s="194"/>
      <c r="Q245" s="194"/>
      <c r="R245" s="194"/>
      <c r="S245" s="194"/>
      <c r="T245" s="19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9" t="s">
        <v>162</v>
      </c>
      <c r="AU245" s="189" t="s">
        <v>158</v>
      </c>
      <c r="AV245" s="13" t="s">
        <v>158</v>
      </c>
      <c r="AW245" s="13" t="s">
        <v>4</v>
      </c>
      <c r="AX245" s="13" t="s">
        <v>77</v>
      </c>
      <c r="AY245" s="189" t="s">
        <v>149</v>
      </c>
    </row>
    <row r="246" s="2" customFormat="1" ht="55.5" customHeight="1">
      <c r="A246" s="41"/>
      <c r="B246" s="168"/>
      <c r="C246" s="169" t="s">
        <v>347</v>
      </c>
      <c r="D246" s="169" t="s">
        <v>152</v>
      </c>
      <c r="E246" s="170" t="s">
        <v>741</v>
      </c>
      <c r="F246" s="171" t="s">
        <v>742</v>
      </c>
      <c r="G246" s="172" t="s">
        <v>166</v>
      </c>
      <c r="H246" s="173">
        <v>77.844999999999999</v>
      </c>
      <c r="I246" s="174"/>
      <c r="J246" s="175">
        <f>ROUND(I246*H246,2)</f>
        <v>0</v>
      </c>
      <c r="K246" s="171" t="s">
        <v>156</v>
      </c>
      <c r="L246" s="42"/>
      <c r="M246" s="176" t="s">
        <v>3</v>
      </c>
      <c r="N246" s="177" t="s">
        <v>41</v>
      </c>
      <c r="O246" s="75"/>
      <c r="P246" s="178">
        <f>O246*H246</f>
        <v>0</v>
      </c>
      <c r="Q246" s="178">
        <v>8.0599999999999994E-05</v>
      </c>
      <c r="R246" s="178">
        <f>Q246*H246</f>
        <v>0.0062743069999999998</v>
      </c>
      <c r="S246" s="178">
        <v>0</v>
      </c>
      <c r="T246" s="179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180" t="s">
        <v>163</v>
      </c>
      <c r="AT246" s="180" t="s">
        <v>152</v>
      </c>
      <c r="AU246" s="180" t="s">
        <v>158</v>
      </c>
      <c r="AY246" s="22" t="s">
        <v>149</v>
      </c>
      <c r="BE246" s="181">
        <f>IF(N246="základní",J246,0)</f>
        <v>0</v>
      </c>
      <c r="BF246" s="181">
        <f>IF(N246="snížená",J246,0)</f>
        <v>0</v>
      </c>
      <c r="BG246" s="181">
        <f>IF(N246="zákl. přenesená",J246,0)</f>
        <v>0</v>
      </c>
      <c r="BH246" s="181">
        <f>IF(N246="sníž. přenesená",J246,0)</f>
        <v>0</v>
      </c>
      <c r="BI246" s="181">
        <f>IF(N246="nulová",J246,0)</f>
        <v>0</v>
      </c>
      <c r="BJ246" s="22" t="s">
        <v>158</v>
      </c>
      <c r="BK246" s="181">
        <f>ROUND(I246*H246,2)</f>
        <v>0</v>
      </c>
      <c r="BL246" s="22" t="s">
        <v>163</v>
      </c>
      <c r="BM246" s="180" t="s">
        <v>743</v>
      </c>
    </row>
    <row r="247" s="2" customFormat="1">
      <c r="A247" s="41"/>
      <c r="B247" s="42"/>
      <c r="C247" s="41"/>
      <c r="D247" s="182" t="s">
        <v>160</v>
      </c>
      <c r="E247" s="41"/>
      <c r="F247" s="183" t="s">
        <v>744</v>
      </c>
      <c r="G247" s="41"/>
      <c r="H247" s="41"/>
      <c r="I247" s="184"/>
      <c r="J247" s="41"/>
      <c r="K247" s="41"/>
      <c r="L247" s="42"/>
      <c r="M247" s="185"/>
      <c r="N247" s="186"/>
      <c r="O247" s="75"/>
      <c r="P247" s="75"/>
      <c r="Q247" s="75"/>
      <c r="R247" s="75"/>
      <c r="S247" s="75"/>
      <c r="T247" s="76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2" t="s">
        <v>160</v>
      </c>
      <c r="AU247" s="22" t="s">
        <v>158</v>
      </c>
    </row>
    <row r="248" s="13" customFormat="1">
      <c r="A248" s="13"/>
      <c r="B248" s="187"/>
      <c r="C248" s="13"/>
      <c r="D248" s="188" t="s">
        <v>162</v>
      </c>
      <c r="E248" s="189" t="s">
        <v>3</v>
      </c>
      <c r="F248" s="190" t="s">
        <v>468</v>
      </c>
      <c r="G248" s="13"/>
      <c r="H248" s="191">
        <v>77.844999999999999</v>
      </c>
      <c r="I248" s="192"/>
      <c r="J248" s="13"/>
      <c r="K248" s="13"/>
      <c r="L248" s="187"/>
      <c r="M248" s="193"/>
      <c r="N248" s="194"/>
      <c r="O248" s="194"/>
      <c r="P248" s="194"/>
      <c r="Q248" s="194"/>
      <c r="R248" s="194"/>
      <c r="S248" s="194"/>
      <c r="T248" s="19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9" t="s">
        <v>162</v>
      </c>
      <c r="AU248" s="189" t="s">
        <v>158</v>
      </c>
      <c r="AV248" s="13" t="s">
        <v>158</v>
      </c>
      <c r="AW248" s="13" t="s">
        <v>31</v>
      </c>
      <c r="AX248" s="13" t="s">
        <v>77</v>
      </c>
      <c r="AY248" s="189" t="s">
        <v>149</v>
      </c>
    </row>
    <row r="249" s="12" customFormat="1" ht="22.8" customHeight="1">
      <c r="A249" s="12"/>
      <c r="B249" s="155"/>
      <c r="C249" s="12"/>
      <c r="D249" s="156" t="s">
        <v>68</v>
      </c>
      <c r="E249" s="166" t="s">
        <v>745</v>
      </c>
      <c r="F249" s="166" t="s">
        <v>746</v>
      </c>
      <c r="G249" s="12"/>
      <c r="H249" s="12"/>
      <c r="I249" s="158"/>
      <c r="J249" s="167">
        <f>BK249</f>
        <v>0</v>
      </c>
      <c r="K249" s="12"/>
      <c r="L249" s="155"/>
      <c r="M249" s="160"/>
      <c r="N249" s="161"/>
      <c r="O249" s="161"/>
      <c r="P249" s="162">
        <f>SUM(P250:P279)</f>
        <v>0</v>
      </c>
      <c r="Q249" s="161"/>
      <c r="R249" s="162">
        <f>SUM(R250:R279)</f>
        <v>0.027880986000000003</v>
      </c>
      <c r="S249" s="161"/>
      <c r="T249" s="163">
        <f>SUM(T250:T279)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56" t="s">
        <v>77</v>
      </c>
      <c r="AT249" s="164" t="s">
        <v>68</v>
      </c>
      <c r="AU249" s="164" t="s">
        <v>77</v>
      </c>
      <c r="AY249" s="156" t="s">
        <v>149</v>
      </c>
      <c r="BK249" s="165">
        <f>SUM(BK250:BK279)</f>
        <v>0</v>
      </c>
    </row>
    <row r="250" s="2" customFormat="1" ht="55.5" customHeight="1">
      <c r="A250" s="41"/>
      <c r="B250" s="168"/>
      <c r="C250" s="169" t="s">
        <v>364</v>
      </c>
      <c r="D250" s="169" t="s">
        <v>152</v>
      </c>
      <c r="E250" s="170" t="s">
        <v>648</v>
      </c>
      <c r="F250" s="171" t="s">
        <v>649</v>
      </c>
      <c r="G250" s="172" t="s">
        <v>182</v>
      </c>
      <c r="H250" s="173">
        <v>32.719999999999999</v>
      </c>
      <c r="I250" s="174"/>
      <c r="J250" s="175">
        <f>ROUND(I250*H250,2)</f>
        <v>0</v>
      </c>
      <c r="K250" s="171" t="s">
        <v>156</v>
      </c>
      <c r="L250" s="42"/>
      <c r="M250" s="176" t="s">
        <v>3</v>
      </c>
      <c r="N250" s="177" t="s">
        <v>41</v>
      </c>
      <c r="O250" s="75"/>
      <c r="P250" s="178">
        <f>O250*H250</f>
        <v>0</v>
      </c>
      <c r="Q250" s="178">
        <v>0</v>
      </c>
      <c r="R250" s="178">
        <f>Q250*H250</f>
        <v>0</v>
      </c>
      <c r="S250" s="178">
        <v>0</v>
      </c>
      <c r="T250" s="179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180" t="s">
        <v>163</v>
      </c>
      <c r="AT250" s="180" t="s">
        <v>152</v>
      </c>
      <c r="AU250" s="180" t="s">
        <v>158</v>
      </c>
      <c r="AY250" s="22" t="s">
        <v>149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22" t="s">
        <v>158</v>
      </c>
      <c r="BK250" s="181">
        <f>ROUND(I250*H250,2)</f>
        <v>0</v>
      </c>
      <c r="BL250" s="22" t="s">
        <v>163</v>
      </c>
      <c r="BM250" s="180" t="s">
        <v>747</v>
      </c>
    </row>
    <row r="251" s="2" customFormat="1">
      <c r="A251" s="41"/>
      <c r="B251" s="42"/>
      <c r="C251" s="41"/>
      <c r="D251" s="182" t="s">
        <v>160</v>
      </c>
      <c r="E251" s="41"/>
      <c r="F251" s="183" t="s">
        <v>651</v>
      </c>
      <c r="G251" s="41"/>
      <c r="H251" s="41"/>
      <c r="I251" s="184"/>
      <c r="J251" s="41"/>
      <c r="K251" s="41"/>
      <c r="L251" s="42"/>
      <c r="M251" s="185"/>
      <c r="N251" s="186"/>
      <c r="O251" s="75"/>
      <c r="P251" s="75"/>
      <c r="Q251" s="75"/>
      <c r="R251" s="75"/>
      <c r="S251" s="75"/>
      <c r="T251" s="76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2" t="s">
        <v>160</v>
      </c>
      <c r="AU251" s="22" t="s">
        <v>158</v>
      </c>
    </row>
    <row r="252" s="13" customFormat="1">
      <c r="A252" s="13"/>
      <c r="B252" s="187"/>
      <c r="C252" s="13"/>
      <c r="D252" s="188" t="s">
        <v>162</v>
      </c>
      <c r="E252" s="189" t="s">
        <v>3</v>
      </c>
      <c r="F252" s="190" t="s">
        <v>748</v>
      </c>
      <c r="G252" s="13"/>
      <c r="H252" s="191">
        <v>32.719999999999999</v>
      </c>
      <c r="I252" s="192"/>
      <c r="J252" s="13"/>
      <c r="K252" s="13"/>
      <c r="L252" s="187"/>
      <c r="M252" s="193"/>
      <c r="N252" s="194"/>
      <c r="O252" s="194"/>
      <c r="P252" s="194"/>
      <c r="Q252" s="194"/>
      <c r="R252" s="194"/>
      <c r="S252" s="194"/>
      <c r="T252" s="19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9" t="s">
        <v>162</v>
      </c>
      <c r="AU252" s="189" t="s">
        <v>158</v>
      </c>
      <c r="AV252" s="13" t="s">
        <v>158</v>
      </c>
      <c r="AW252" s="13" t="s">
        <v>31</v>
      </c>
      <c r="AX252" s="13" t="s">
        <v>77</v>
      </c>
      <c r="AY252" s="189" t="s">
        <v>149</v>
      </c>
    </row>
    <row r="253" s="2" customFormat="1" ht="24.15" customHeight="1">
      <c r="A253" s="41"/>
      <c r="B253" s="168"/>
      <c r="C253" s="224" t="s">
        <v>371</v>
      </c>
      <c r="D253" s="224" t="s">
        <v>654</v>
      </c>
      <c r="E253" s="225" t="s">
        <v>749</v>
      </c>
      <c r="F253" s="226" t="s">
        <v>750</v>
      </c>
      <c r="G253" s="227" t="s">
        <v>182</v>
      </c>
      <c r="H253" s="228">
        <v>35.991999999999997</v>
      </c>
      <c r="I253" s="229"/>
      <c r="J253" s="230">
        <f>ROUND(I253*H253,2)</f>
        <v>0</v>
      </c>
      <c r="K253" s="226" t="s">
        <v>156</v>
      </c>
      <c r="L253" s="231"/>
      <c r="M253" s="232" t="s">
        <v>3</v>
      </c>
      <c r="N253" s="233" t="s">
        <v>41</v>
      </c>
      <c r="O253" s="75"/>
      <c r="P253" s="178">
        <f>O253*H253</f>
        <v>0</v>
      </c>
      <c r="Q253" s="178">
        <v>4.0000000000000003E-05</v>
      </c>
      <c r="R253" s="178">
        <f>Q253*H253</f>
        <v>0.00143968</v>
      </c>
      <c r="S253" s="178">
        <v>0</v>
      </c>
      <c r="T253" s="179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180" t="s">
        <v>206</v>
      </c>
      <c r="AT253" s="180" t="s">
        <v>654</v>
      </c>
      <c r="AU253" s="180" t="s">
        <v>158</v>
      </c>
      <c r="AY253" s="22" t="s">
        <v>149</v>
      </c>
      <c r="BE253" s="181">
        <f>IF(N253="základní",J253,0)</f>
        <v>0</v>
      </c>
      <c r="BF253" s="181">
        <f>IF(N253="snížená",J253,0)</f>
        <v>0</v>
      </c>
      <c r="BG253" s="181">
        <f>IF(N253="zákl. přenesená",J253,0)</f>
        <v>0</v>
      </c>
      <c r="BH253" s="181">
        <f>IF(N253="sníž. přenesená",J253,0)</f>
        <v>0</v>
      </c>
      <c r="BI253" s="181">
        <f>IF(N253="nulová",J253,0)</f>
        <v>0</v>
      </c>
      <c r="BJ253" s="22" t="s">
        <v>158</v>
      </c>
      <c r="BK253" s="181">
        <f>ROUND(I253*H253,2)</f>
        <v>0</v>
      </c>
      <c r="BL253" s="22" t="s">
        <v>163</v>
      </c>
      <c r="BM253" s="180" t="s">
        <v>751</v>
      </c>
    </row>
    <row r="254" s="13" customFormat="1">
      <c r="A254" s="13"/>
      <c r="B254" s="187"/>
      <c r="C254" s="13"/>
      <c r="D254" s="188" t="s">
        <v>162</v>
      </c>
      <c r="E254" s="13"/>
      <c r="F254" s="190" t="s">
        <v>752</v>
      </c>
      <c r="G254" s="13"/>
      <c r="H254" s="191">
        <v>35.991999999999997</v>
      </c>
      <c r="I254" s="192"/>
      <c r="J254" s="13"/>
      <c r="K254" s="13"/>
      <c r="L254" s="187"/>
      <c r="M254" s="193"/>
      <c r="N254" s="194"/>
      <c r="O254" s="194"/>
      <c r="P254" s="194"/>
      <c r="Q254" s="194"/>
      <c r="R254" s="194"/>
      <c r="S254" s="194"/>
      <c r="T254" s="19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9" t="s">
        <v>162</v>
      </c>
      <c r="AU254" s="189" t="s">
        <v>158</v>
      </c>
      <c r="AV254" s="13" t="s">
        <v>158</v>
      </c>
      <c r="AW254" s="13" t="s">
        <v>4</v>
      </c>
      <c r="AX254" s="13" t="s">
        <v>77</v>
      </c>
      <c r="AY254" s="189" t="s">
        <v>149</v>
      </c>
    </row>
    <row r="255" s="2" customFormat="1" ht="24.15" customHeight="1">
      <c r="A255" s="41"/>
      <c r="B255" s="168"/>
      <c r="C255" s="169" t="s">
        <v>381</v>
      </c>
      <c r="D255" s="169" t="s">
        <v>152</v>
      </c>
      <c r="E255" s="170" t="s">
        <v>753</v>
      </c>
      <c r="F255" s="171" t="s">
        <v>754</v>
      </c>
      <c r="G255" s="172" t="s">
        <v>182</v>
      </c>
      <c r="H255" s="173">
        <v>33.189999999999998</v>
      </c>
      <c r="I255" s="174"/>
      <c r="J255" s="175">
        <f>ROUND(I255*H255,2)</f>
        <v>0</v>
      </c>
      <c r="K255" s="171" t="s">
        <v>156</v>
      </c>
      <c r="L255" s="42"/>
      <c r="M255" s="176" t="s">
        <v>3</v>
      </c>
      <c r="N255" s="177" t="s">
        <v>41</v>
      </c>
      <c r="O255" s="75"/>
      <c r="P255" s="178">
        <f>O255*H255</f>
        <v>0</v>
      </c>
      <c r="Q255" s="178">
        <v>4.74E-05</v>
      </c>
      <c r="R255" s="178">
        <f>Q255*H255</f>
        <v>0.001573206</v>
      </c>
      <c r="S255" s="178">
        <v>0</v>
      </c>
      <c r="T255" s="179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180" t="s">
        <v>163</v>
      </c>
      <c r="AT255" s="180" t="s">
        <v>152</v>
      </c>
      <c r="AU255" s="180" t="s">
        <v>158</v>
      </c>
      <c r="AY255" s="22" t="s">
        <v>149</v>
      </c>
      <c r="BE255" s="181">
        <f>IF(N255="základní",J255,0)</f>
        <v>0</v>
      </c>
      <c r="BF255" s="181">
        <f>IF(N255="snížená",J255,0)</f>
        <v>0</v>
      </c>
      <c r="BG255" s="181">
        <f>IF(N255="zákl. přenesená",J255,0)</f>
        <v>0</v>
      </c>
      <c r="BH255" s="181">
        <f>IF(N255="sníž. přenesená",J255,0)</f>
        <v>0</v>
      </c>
      <c r="BI255" s="181">
        <f>IF(N255="nulová",J255,0)</f>
        <v>0</v>
      </c>
      <c r="BJ255" s="22" t="s">
        <v>158</v>
      </c>
      <c r="BK255" s="181">
        <f>ROUND(I255*H255,2)</f>
        <v>0</v>
      </c>
      <c r="BL255" s="22" t="s">
        <v>163</v>
      </c>
      <c r="BM255" s="180" t="s">
        <v>755</v>
      </c>
    </row>
    <row r="256" s="2" customFormat="1">
      <c r="A256" s="41"/>
      <c r="B256" s="42"/>
      <c r="C256" s="41"/>
      <c r="D256" s="182" t="s">
        <v>160</v>
      </c>
      <c r="E256" s="41"/>
      <c r="F256" s="183" t="s">
        <v>756</v>
      </c>
      <c r="G256" s="41"/>
      <c r="H256" s="41"/>
      <c r="I256" s="184"/>
      <c r="J256" s="41"/>
      <c r="K256" s="41"/>
      <c r="L256" s="42"/>
      <c r="M256" s="185"/>
      <c r="N256" s="186"/>
      <c r="O256" s="75"/>
      <c r="P256" s="75"/>
      <c r="Q256" s="75"/>
      <c r="R256" s="75"/>
      <c r="S256" s="75"/>
      <c r="T256" s="76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2" t="s">
        <v>160</v>
      </c>
      <c r="AU256" s="22" t="s">
        <v>158</v>
      </c>
    </row>
    <row r="257" s="13" customFormat="1">
      <c r="A257" s="13"/>
      <c r="B257" s="187"/>
      <c r="C257" s="13"/>
      <c r="D257" s="188" t="s">
        <v>162</v>
      </c>
      <c r="E257" s="189" t="s">
        <v>3</v>
      </c>
      <c r="F257" s="190" t="s">
        <v>757</v>
      </c>
      <c r="G257" s="13"/>
      <c r="H257" s="191">
        <v>33.189999999999998</v>
      </c>
      <c r="I257" s="192"/>
      <c r="J257" s="13"/>
      <c r="K257" s="13"/>
      <c r="L257" s="187"/>
      <c r="M257" s="193"/>
      <c r="N257" s="194"/>
      <c r="O257" s="194"/>
      <c r="P257" s="194"/>
      <c r="Q257" s="194"/>
      <c r="R257" s="194"/>
      <c r="S257" s="194"/>
      <c r="T257" s="19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89" t="s">
        <v>162</v>
      </c>
      <c r="AU257" s="189" t="s">
        <v>158</v>
      </c>
      <c r="AV257" s="13" t="s">
        <v>158</v>
      </c>
      <c r="AW257" s="13" t="s">
        <v>31</v>
      </c>
      <c r="AX257" s="13" t="s">
        <v>77</v>
      </c>
      <c r="AY257" s="189" t="s">
        <v>149</v>
      </c>
    </row>
    <row r="258" s="2" customFormat="1" ht="24.15" customHeight="1">
      <c r="A258" s="41"/>
      <c r="B258" s="168"/>
      <c r="C258" s="224" t="s">
        <v>387</v>
      </c>
      <c r="D258" s="224" t="s">
        <v>654</v>
      </c>
      <c r="E258" s="225" t="s">
        <v>758</v>
      </c>
      <c r="F258" s="226" t="s">
        <v>759</v>
      </c>
      <c r="G258" s="227" t="s">
        <v>182</v>
      </c>
      <c r="H258" s="228">
        <v>36.509</v>
      </c>
      <c r="I258" s="229"/>
      <c r="J258" s="230">
        <f>ROUND(I258*H258,2)</f>
        <v>0</v>
      </c>
      <c r="K258" s="226" t="s">
        <v>156</v>
      </c>
      <c r="L258" s="231"/>
      <c r="M258" s="232" t="s">
        <v>3</v>
      </c>
      <c r="N258" s="233" t="s">
        <v>41</v>
      </c>
      <c r="O258" s="75"/>
      <c r="P258" s="178">
        <f>O258*H258</f>
        <v>0</v>
      </c>
      <c r="Q258" s="178">
        <v>0.00029999999999999997</v>
      </c>
      <c r="R258" s="178">
        <f>Q258*H258</f>
        <v>0.010952699999999999</v>
      </c>
      <c r="S258" s="178">
        <v>0</v>
      </c>
      <c r="T258" s="179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180" t="s">
        <v>206</v>
      </c>
      <c r="AT258" s="180" t="s">
        <v>654</v>
      </c>
      <c r="AU258" s="180" t="s">
        <v>158</v>
      </c>
      <c r="AY258" s="22" t="s">
        <v>149</v>
      </c>
      <c r="BE258" s="181">
        <f>IF(N258="základní",J258,0)</f>
        <v>0</v>
      </c>
      <c r="BF258" s="181">
        <f>IF(N258="snížená",J258,0)</f>
        <v>0</v>
      </c>
      <c r="BG258" s="181">
        <f>IF(N258="zákl. přenesená",J258,0)</f>
        <v>0</v>
      </c>
      <c r="BH258" s="181">
        <f>IF(N258="sníž. přenesená",J258,0)</f>
        <v>0</v>
      </c>
      <c r="BI258" s="181">
        <f>IF(N258="nulová",J258,0)</f>
        <v>0</v>
      </c>
      <c r="BJ258" s="22" t="s">
        <v>158</v>
      </c>
      <c r="BK258" s="181">
        <f>ROUND(I258*H258,2)</f>
        <v>0</v>
      </c>
      <c r="BL258" s="22" t="s">
        <v>163</v>
      </c>
      <c r="BM258" s="180" t="s">
        <v>760</v>
      </c>
    </row>
    <row r="259" s="13" customFormat="1">
      <c r="A259" s="13"/>
      <c r="B259" s="187"/>
      <c r="C259" s="13"/>
      <c r="D259" s="188" t="s">
        <v>162</v>
      </c>
      <c r="E259" s="13"/>
      <c r="F259" s="190" t="s">
        <v>761</v>
      </c>
      <c r="G259" s="13"/>
      <c r="H259" s="191">
        <v>36.509</v>
      </c>
      <c r="I259" s="192"/>
      <c r="J259" s="13"/>
      <c r="K259" s="13"/>
      <c r="L259" s="187"/>
      <c r="M259" s="193"/>
      <c r="N259" s="194"/>
      <c r="O259" s="194"/>
      <c r="P259" s="194"/>
      <c r="Q259" s="194"/>
      <c r="R259" s="194"/>
      <c r="S259" s="194"/>
      <c r="T259" s="19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9" t="s">
        <v>162</v>
      </c>
      <c r="AU259" s="189" t="s">
        <v>158</v>
      </c>
      <c r="AV259" s="13" t="s">
        <v>158</v>
      </c>
      <c r="AW259" s="13" t="s">
        <v>4</v>
      </c>
      <c r="AX259" s="13" t="s">
        <v>77</v>
      </c>
      <c r="AY259" s="189" t="s">
        <v>149</v>
      </c>
    </row>
    <row r="260" s="2" customFormat="1" ht="24.15" customHeight="1">
      <c r="A260" s="41"/>
      <c r="B260" s="168"/>
      <c r="C260" s="169" t="s">
        <v>394</v>
      </c>
      <c r="D260" s="169" t="s">
        <v>152</v>
      </c>
      <c r="E260" s="170" t="s">
        <v>762</v>
      </c>
      <c r="F260" s="171" t="s">
        <v>763</v>
      </c>
      <c r="G260" s="172" t="s">
        <v>182</v>
      </c>
      <c r="H260" s="173">
        <v>72.700000000000003</v>
      </c>
      <c r="I260" s="174"/>
      <c r="J260" s="175">
        <f>ROUND(I260*H260,2)</f>
        <v>0</v>
      </c>
      <c r="K260" s="171" t="s">
        <v>156</v>
      </c>
      <c r="L260" s="42"/>
      <c r="M260" s="176" t="s">
        <v>3</v>
      </c>
      <c r="N260" s="177" t="s">
        <v>41</v>
      </c>
      <c r="O260" s="75"/>
      <c r="P260" s="178">
        <f>O260*H260</f>
        <v>0</v>
      </c>
      <c r="Q260" s="178">
        <v>0</v>
      </c>
      <c r="R260" s="178">
        <f>Q260*H260</f>
        <v>0</v>
      </c>
      <c r="S260" s="178">
        <v>0</v>
      </c>
      <c r="T260" s="179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180" t="s">
        <v>163</v>
      </c>
      <c r="AT260" s="180" t="s">
        <v>152</v>
      </c>
      <c r="AU260" s="180" t="s">
        <v>158</v>
      </c>
      <c r="AY260" s="22" t="s">
        <v>149</v>
      </c>
      <c r="BE260" s="181">
        <f>IF(N260="základní",J260,0)</f>
        <v>0</v>
      </c>
      <c r="BF260" s="181">
        <f>IF(N260="snížená",J260,0)</f>
        <v>0</v>
      </c>
      <c r="BG260" s="181">
        <f>IF(N260="zákl. přenesená",J260,0)</f>
        <v>0</v>
      </c>
      <c r="BH260" s="181">
        <f>IF(N260="sníž. přenesená",J260,0)</f>
        <v>0</v>
      </c>
      <c r="BI260" s="181">
        <f>IF(N260="nulová",J260,0)</f>
        <v>0</v>
      </c>
      <c r="BJ260" s="22" t="s">
        <v>158</v>
      </c>
      <c r="BK260" s="181">
        <f>ROUND(I260*H260,2)</f>
        <v>0</v>
      </c>
      <c r="BL260" s="22" t="s">
        <v>163</v>
      </c>
      <c r="BM260" s="180" t="s">
        <v>764</v>
      </c>
    </row>
    <row r="261" s="2" customFormat="1">
      <c r="A261" s="41"/>
      <c r="B261" s="42"/>
      <c r="C261" s="41"/>
      <c r="D261" s="182" t="s">
        <v>160</v>
      </c>
      <c r="E261" s="41"/>
      <c r="F261" s="183" t="s">
        <v>765</v>
      </c>
      <c r="G261" s="41"/>
      <c r="H261" s="41"/>
      <c r="I261" s="184"/>
      <c r="J261" s="41"/>
      <c r="K261" s="41"/>
      <c r="L261" s="42"/>
      <c r="M261" s="185"/>
      <c r="N261" s="186"/>
      <c r="O261" s="75"/>
      <c r="P261" s="75"/>
      <c r="Q261" s="75"/>
      <c r="R261" s="75"/>
      <c r="S261" s="75"/>
      <c r="T261" s="76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2" t="s">
        <v>160</v>
      </c>
      <c r="AU261" s="22" t="s">
        <v>158</v>
      </c>
    </row>
    <row r="262" s="2" customFormat="1" ht="21.75" customHeight="1">
      <c r="A262" s="41"/>
      <c r="B262" s="168"/>
      <c r="C262" s="224" t="s">
        <v>403</v>
      </c>
      <c r="D262" s="224" t="s">
        <v>654</v>
      </c>
      <c r="E262" s="225" t="s">
        <v>766</v>
      </c>
      <c r="F262" s="226" t="s">
        <v>767</v>
      </c>
      <c r="G262" s="227" t="s">
        <v>182</v>
      </c>
      <c r="H262" s="228">
        <v>54.439</v>
      </c>
      <c r="I262" s="229"/>
      <c r="J262" s="230">
        <f>ROUND(I262*H262,2)</f>
        <v>0</v>
      </c>
      <c r="K262" s="226" t="s">
        <v>156</v>
      </c>
      <c r="L262" s="231"/>
      <c r="M262" s="232" t="s">
        <v>3</v>
      </c>
      <c r="N262" s="233" t="s">
        <v>41</v>
      </c>
      <c r="O262" s="75"/>
      <c r="P262" s="178">
        <f>O262*H262</f>
        <v>0</v>
      </c>
      <c r="Q262" s="178">
        <v>0.00010000000000000001</v>
      </c>
      <c r="R262" s="178">
        <f>Q262*H262</f>
        <v>0.0054439000000000006</v>
      </c>
      <c r="S262" s="178">
        <v>0</v>
      </c>
      <c r="T262" s="179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180" t="s">
        <v>206</v>
      </c>
      <c r="AT262" s="180" t="s">
        <v>654</v>
      </c>
      <c r="AU262" s="180" t="s">
        <v>158</v>
      </c>
      <c r="AY262" s="22" t="s">
        <v>149</v>
      </c>
      <c r="BE262" s="181">
        <f>IF(N262="základní",J262,0)</f>
        <v>0</v>
      </c>
      <c r="BF262" s="181">
        <f>IF(N262="snížená",J262,0)</f>
        <v>0</v>
      </c>
      <c r="BG262" s="181">
        <f>IF(N262="zákl. přenesená",J262,0)</f>
        <v>0</v>
      </c>
      <c r="BH262" s="181">
        <f>IF(N262="sníž. přenesená",J262,0)</f>
        <v>0</v>
      </c>
      <c r="BI262" s="181">
        <f>IF(N262="nulová",J262,0)</f>
        <v>0</v>
      </c>
      <c r="BJ262" s="22" t="s">
        <v>158</v>
      </c>
      <c r="BK262" s="181">
        <f>ROUND(I262*H262,2)</f>
        <v>0</v>
      </c>
      <c r="BL262" s="22" t="s">
        <v>163</v>
      </c>
      <c r="BM262" s="180" t="s">
        <v>768</v>
      </c>
    </row>
    <row r="263" s="13" customFormat="1">
      <c r="A263" s="13"/>
      <c r="B263" s="187"/>
      <c r="C263" s="13"/>
      <c r="D263" s="188" t="s">
        <v>162</v>
      </c>
      <c r="E263" s="189" t="s">
        <v>3</v>
      </c>
      <c r="F263" s="190" t="s">
        <v>117</v>
      </c>
      <c r="G263" s="13"/>
      <c r="H263" s="191">
        <v>23.09</v>
      </c>
      <c r="I263" s="192"/>
      <c r="J263" s="13"/>
      <c r="K263" s="13"/>
      <c r="L263" s="187"/>
      <c r="M263" s="193"/>
      <c r="N263" s="194"/>
      <c r="O263" s="194"/>
      <c r="P263" s="194"/>
      <c r="Q263" s="194"/>
      <c r="R263" s="194"/>
      <c r="S263" s="194"/>
      <c r="T263" s="19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89" t="s">
        <v>162</v>
      </c>
      <c r="AU263" s="189" t="s">
        <v>158</v>
      </c>
      <c r="AV263" s="13" t="s">
        <v>158</v>
      </c>
      <c r="AW263" s="13" t="s">
        <v>31</v>
      </c>
      <c r="AX263" s="13" t="s">
        <v>69</v>
      </c>
      <c r="AY263" s="189" t="s">
        <v>149</v>
      </c>
    </row>
    <row r="264" s="13" customFormat="1">
      <c r="A264" s="13"/>
      <c r="B264" s="187"/>
      <c r="C264" s="13"/>
      <c r="D264" s="188" t="s">
        <v>162</v>
      </c>
      <c r="E264" s="189" t="s">
        <v>3</v>
      </c>
      <c r="F264" s="190" t="s">
        <v>769</v>
      </c>
      <c r="G264" s="13"/>
      <c r="H264" s="191">
        <v>26.399999999999999</v>
      </c>
      <c r="I264" s="192"/>
      <c r="J264" s="13"/>
      <c r="K264" s="13"/>
      <c r="L264" s="187"/>
      <c r="M264" s="193"/>
      <c r="N264" s="194"/>
      <c r="O264" s="194"/>
      <c r="P264" s="194"/>
      <c r="Q264" s="194"/>
      <c r="R264" s="194"/>
      <c r="S264" s="194"/>
      <c r="T264" s="19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9" t="s">
        <v>162</v>
      </c>
      <c r="AU264" s="189" t="s">
        <v>158</v>
      </c>
      <c r="AV264" s="13" t="s">
        <v>158</v>
      </c>
      <c r="AW264" s="13" t="s">
        <v>31</v>
      </c>
      <c r="AX264" s="13" t="s">
        <v>69</v>
      </c>
      <c r="AY264" s="189" t="s">
        <v>149</v>
      </c>
    </row>
    <row r="265" s="14" customFormat="1">
      <c r="A265" s="14"/>
      <c r="B265" s="196"/>
      <c r="C265" s="14"/>
      <c r="D265" s="188" t="s">
        <v>162</v>
      </c>
      <c r="E265" s="197" t="s">
        <v>3</v>
      </c>
      <c r="F265" s="198" t="s">
        <v>196</v>
      </c>
      <c r="G265" s="14"/>
      <c r="H265" s="199">
        <v>49.490000000000002</v>
      </c>
      <c r="I265" s="200"/>
      <c r="J265" s="14"/>
      <c r="K265" s="14"/>
      <c r="L265" s="196"/>
      <c r="M265" s="201"/>
      <c r="N265" s="202"/>
      <c r="O265" s="202"/>
      <c r="P265" s="202"/>
      <c r="Q265" s="202"/>
      <c r="R265" s="202"/>
      <c r="S265" s="202"/>
      <c r="T265" s="20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7" t="s">
        <v>162</v>
      </c>
      <c r="AU265" s="197" t="s">
        <v>158</v>
      </c>
      <c r="AV265" s="14" t="s">
        <v>163</v>
      </c>
      <c r="AW265" s="14" t="s">
        <v>31</v>
      </c>
      <c r="AX265" s="14" t="s">
        <v>77</v>
      </c>
      <c r="AY265" s="197" t="s">
        <v>149</v>
      </c>
    </row>
    <row r="266" s="13" customFormat="1">
      <c r="A266" s="13"/>
      <c r="B266" s="187"/>
      <c r="C266" s="13"/>
      <c r="D266" s="188" t="s">
        <v>162</v>
      </c>
      <c r="E266" s="13"/>
      <c r="F266" s="190" t="s">
        <v>770</v>
      </c>
      <c r="G266" s="13"/>
      <c r="H266" s="191">
        <v>54.439</v>
      </c>
      <c r="I266" s="192"/>
      <c r="J266" s="13"/>
      <c r="K266" s="13"/>
      <c r="L266" s="187"/>
      <c r="M266" s="193"/>
      <c r="N266" s="194"/>
      <c r="O266" s="194"/>
      <c r="P266" s="194"/>
      <c r="Q266" s="194"/>
      <c r="R266" s="194"/>
      <c r="S266" s="194"/>
      <c r="T266" s="19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9" t="s">
        <v>162</v>
      </c>
      <c r="AU266" s="189" t="s">
        <v>158</v>
      </c>
      <c r="AV266" s="13" t="s">
        <v>158</v>
      </c>
      <c r="AW266" s="13" t="s">
        <v>4</v>
      </c>
      <c r="AX266" s="13" t="s">
        <v>77</v>
      </c>
      <c r="AY266" s="189" t="s">
        <v>149</v>
      </c>
    </row>
    <row r="267" s="2" customFormat="1" ht="24.15" customHeight="1">
      <c r="A267" s="41"/>
      <c r="B267" s="168"/>
      <c r="C267" s="224" t="s">
        <v>409</v>
      </c>
      <c r="D267" s="224" t="s">
        <v>654</v>
      </c>
      <c r="E267" s="225" t="s">
        <v>771</v>
      </c>
      <c r="F267" s="226" t="s">
        <v>772</v>
      </c>
      <c r="G267" s="227" t="s">
        <v>182</v>
      </c>
      <c r="H267" s="228">
        <v>10.593</v>
      </c>
      <c r="I267" s="229"/>
      <c r="J267" s="230">
        <f>ROUND(I267*H267,2)</f>
        <v>0</v>
      </c>
      <c r="K267" s="226" t="s">
        <v>156</v>
      </c>
      <c r="L267" s="231"/>
      <c r="M267" s="232" t="s">
        <v>3</v>
      </c>
      <c r="N267" s="233" t="s">
        <v>41</v>
      </c>
      <c r="O267" s="75"/>
      <c r="P267" s="178">
        <f>O267*H267</f>
        <v>0</v>
      </c>
      <c r="Q267" s="178">
        <v>0.00029999999999999997</v>
      </c>
      <c r="R267" s="178">
        <f>Q267*H267</f>
        <v>0.0031778999999999996</v>
      </c>
      <c r="S267" s="178">
        <v>0</v>
      </c>
      <c r="T267" s="179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180" t="s">
        <v>206</v>
      </c>
      <c r="AT267" s="180" t="s">
        <v>654</v>
      </c>
      <c r="AU267" s="180" t="s">
        <v>158</v>
      </c>
      <c r="AY267" s="22" t="s">
        <v>149</v>
      </c>
      <c r="BE267" s="181">
        <f>IF(N267="základní",J267,0)</f>
        <v>0</v>
      </c>
      <c r="BF267" s="181">
        <f>IF(N267="snížená",J267,0)</f>
        <v>0</v>
      </c>
      <c r="BG267" s="181">
        <f>IF(N267="zákl. přenesená",J267,0)</f>
        <v>0</v>
      </c>
      <c r="BH267" s="181">
        <f>IF(N267="sníž. přenesená",J267,0)</f>
        <v>0</v>
      </c>
      <c r="BI267" s="181">
        <f>IF(N267="nulová",J267,0)</f>
        <v>0</v>
      </c>
      <c r="BJ267" s="22" t="s">
        <v>158</v>
      </c>
      <c r="BK267" s="181">
        <f>ROUND(I267*H267,2)</f>
        <v>0</v>
      </c>
      <c r="BL267" s="22" t="s">
        <v>163</v>
      </c>
      <c r="BM267" s="180" t="s">
        <v>773</v>
      </c>
    </row>
    <row r="268" s="13" customFormat="1">
      <c r="A268" s="13"/>
      <c r="B268" s="187"/>
      <c r="C268" s="13"/>
      <c r="D268" s="188" t="s">
        <v>162</v>
      </c>
      <c r="E268" s="189" t="s">
        <v>3</v>
      </c>
      <c r="F268" s="190" t="s">
        <v>101</v>
      </c>
      <c r="G268" s="13"/>
      <c r="H268" s="191">
        <v>9.6300000000000008</v>
      </c>
      <c r="I268" s="192"/>
      <c r="J268" s="13"/>
      <c r="K268" s="13"/>
      <c r="L268" s="187"/>
      <c r="M268" s="193"/>
      <c r="N268" s="194"/>
      <c r="O268" s="194"/>
      <c r="P268" s="194"/>
      <c r="Q268" s="194"/>
      <c r="R268" s="194"/>
      <c r="S268" s="194"/>
      <c r="T268" s="19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9" t="s">
        <v>162</v>
      </c>
      <c r="AU268" s="189" t="s">
        <v>158</v>
      </c>
      <c r="AV268" s="13" t="s">
        <v>158</v>
      </c>
      <c r="AW268" s="13" t="s">
        <v>31</v>
      </c>
      <c r="AX268" s="13" t="s">
        <v>77</v>
      </c>
      <c r="AY268" s="189" t="s">
        <v>149</v>
      </c>
    </row>
    <row r="269" s="13" customFormat="1">
      <c r="A269" s="13"/>
      <c r="B269" s="187"/>
      <c r="C269" s="13"/>
      <c r="D269" s="188" t="s">
        <v>162</v>
      </c>
      <c r="E269" s="13"/>
      <c r="F269" s="190" t="s">
        <v>774</v>
      </c>
      <c r="G269" s="13"/>
      <c r="H269" s="191">
        <v>10.593</v>
      </c>
      <c r="I269" s="192"/>
      <c r="J269" s="13"/>
      <c r="K269" s="13"/>
      <c r="L269" s="187"/>
      <c r="M269" s="193"/>
      <c r="N269" s="194"/>
      <c r="O269" s="194"/>
      <c r="P269" s="194"/>
      <c r="Q269" s="194"/>
      <c r="R269" s="194"/>
      <c r="S269" s="194"/>
      <c r="T269" s="19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9" t="s">
        <v>162</v>
      </c>
      <c r="AU269" s="189" t="s">
        <v>158</v>
      </c>
      <c r="AV269" s="13" t="s">
        <v>158</v>
      </c>
      <c r="AW269" s="13" t="s">
        <v>4</v>
      </c>
      <c r="AX269" s="13" t="s">
        <v>77</v>
      </c>
      <c r="AY269" s="189" t="s">
        <v>149</v>
      </c>
    </row>
    <row r="270" s="2" customFormat="1" ht="24.15" customHeight="1">
      <c r="A270" s="41"/>
      <c r="B270" s="168"/>
      <c r="C270" s="224" t="s">
        <v>414</v>
      </c>
      <c r="D270" s="224" t="s">
        <v>654</v>
      </c>
      <c r="E270" s="225" t="s">
        <v>775</v>
      </c>
      <c r="F270" s="226" t="s">
        <v>776</v>
      </c>
      <c r="G270" s="227" t="s">
        <v>182</v>
      </c>
      <c r="H270" s="228">
        <v>5.9180000000000001</v>
      </c>
      <c r="I270" s="229"/>
      <c r="J270" s="230">
        <f>ROUND(I270*H270,2)</f>
        <v>0</v>
      </c>
      <c r="K270" s="226" t="s">
        <v>156</v>
      </c>
      <c r="L270" s="231"/>
      <c r="M270" s="232" t="s">
        <v>3</v>
      </c>
      <c r="N270" s="233" t="s">
        <v>41</v>
      </c>
      <c r="O270" s="75"/>
      <c r="P270" s="178">
        <f>O270*H270</f>
        <v>0</v>
      </c>
      <c r="Q270" s="178">
        <v>0.00020000000000000001</v>
      </c>
      <c r="R270" s="178">
        <f>Q270*H270</f>
        <v>0.0011836000000000002</v>
      </c>
      <c r="S270" s="178">
        <v>0</v>
      </c>
      <c r="T270" s="179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180" t="s">
        <v>206</v>
      </c>
      <c r="AT270" s="180" t="s">
        <v>654</v>
      </c>
      <c r="AU270" s="180" t="s">
        <v>158</v>
      </c>
      <c r="AY270" s="22" t="s">
        <v>149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22" t="s">
        <v>158</v>
      </c>
      <c r="BK270" s="181">
        <f>ROUND(I270*H270,2)</f>
        <v>0</v>
      </c>
      <c r="BL270" s="22" t="s">
        <v>163</v>
      </c>
      <c r="BM270" s="180" t="s">
        <v>777</v>
      </c>
    </row>
    <row r="271" s="2" customFormat="1">
      <c r="A271" s="41"/>
      <c r="B271" s="42"/>
      <c r="C271" s="41"/>
      <c r="D271" s="188" t="s">
        <v>626</v>
      </c>
      <c r="E271" s="41"/>
      <c r="F271" s="223" t="s">
        <v>778</v>
      </c>
      <c r="G271" s="41"/>
      <c r="H271" s="41"/>
      <c r="I271" s="184"/>
      <c r="J271" s="41"/>
      <c r="K271" s="41"/>
      <c r="L271" s="42"/>
      <c r="M271" s="185"/>
      <c r="N271" s="186"/>
      <c r="O271" s="75"/>
      <c r="P271" s="75"/>
      <c r="Q271" s="75"/>
      <c r="R271" s="75"/>
      <c r="S271" s="75"/>
      <c r="T271" s="76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2" t="s">
        <v>626</v>
      </c>
      <c r="AU271" s="22" t="s">
        <v>158</v>
      </c>
    </row>
    <row r="272" s="13" customFormat="1">
      <c r="A272" s="13"/>
      <c r="B272" s="187"/>
      <c r="C272" s="13"/>
      <c r="D272" s="188" t="s">
        <v>162</v>
      </c>
      <c r="E272" s="189" t="s">
        <v>3</v>
      </c>
      <c r="F272" s="190" t="s">
        <v>527</v>
      </c>
      <c r="G272" s="13"/>
      <c r="H272" s="191">
        <v>5.3799999999999999</v>
      </c>
      <c r="I272" s="192"/>
      <c r="J272" s="13"/>
      <c r="K272" s="13"/>
      <c r="L272" s="187"/>
      <c r="M272" s="193"/>
      <c r="N272" s="194"/>
      <c r="O272" s="194"/>
      <c r="P272" s="194"/>
      <c r="Q272" s="194"/>
      <c r="R272" s="194"/>
      <c r="S272" s="194"/>
      <c r="T272" s="19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9" t="s">
        <v>162</v>
      </c>
      <c r="AU272" s="189" t="s">
        <v>158</v>
      </c>
      <c r="AV272" s="13" t="s">
        <v>158</v>
      </c>
      <c r="AW272" s="13" t="s">
        <v>31</v>
      </c>
      <c r="AX272" s="13" t="s">
        <v>77</v>
      </c>
      <c r="AY272" s="189" t="s">
        <v>149</v>
      </c>
    </row>
    <row r="273" s="13" customFormat="1">
      <c r="A273" s="13"/>
      <c r="B273" s="187"/>
      <c r="C273" s="13"/>
      <c r="D273" s="188" t="s">
        <v>162</v>
      </c>
      <c r="E273" s="13"/>
      <c r="F273" s="190" t="s">
        <v>779</v>
      </c>
      <c r="G273" s="13"/>
      <c r="H273" s="191">
        <v>5.9180000000000001</v>
      </c>
      <c r="I273" s="192"/>
      <c r="J273" s="13"/>
      <c r="K273" s="13"/>
      <c r="L273" s="187"/>
      <c r="M273" s="193"/>
      <c r="N273" s="194"/>
      <c r="O273" s="194"/>
      <c r="P273" s="194"/>
      <c r="Q273" s="194"/>
      <c r="R273" s="194"/>
      <c r="S273" s="194"/>
      <c r="T273" s="19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9" t="s">
        <v>162</v>
      </c>
      <c r="AU273" s="189" t="s">
        <v>158</v>
      </c>
      <c r="AV273" s="13" t="s">
        <v>158</v>
      </c>
      <c r="AW273" s="13" t="s">
        <v>4</v>
      </c>
      <c r="AX273" s="13" t="s">
        <v>77</v>
      </c>
      <c r="AY273" s="189" t="s">
        <v>149</v>
      </c>
    </row>
    <row r="274" s="2" customFormat="1" ht="24.15" customHeight="1">
      <c r="A274" s="41"/>
      <c r="B274" s="168"/>
      <c r="C274" s="224" t="s">
        <v>419</v>
      </c>
      <c r="D274" s="224" t="s">
        <v>654</v>
      </c>
      <c r="E274" s="225" t="s">
        <v>780</v>
      </c>
      <c r="F274" s="226" t="s">
        <v>781</v>
      </c>
      <c r="G274" s="227" t="s">
        <v>182</v>
      </c>
      <c r="H274" s="228">
        <v>1.6000000000000001</v>
      </c>
      <c r="I274" s="229"/>
      <c r="J274" s="230">
        <f>ROUND(I274*H274,2)</f>
        <v>0</v>
      </c>
      <c r="K274" s="226" t="s">
        <v>156</v>
      </c>
      <c r="L274" s="231"/>
      <c r="M274" s="232" t="s">
        <v>3</v>
      </c>
      <c r="N274" s="233" t="s">
        <v>41</v>
      </c>
      <c r="O274" s="75"/>
      <c r="P274" s="178">
        <f>O274*H274</f>
        <v>0</v>
      </c>
      <c r="Q274" s="178">
        <v>0.00029999999999999997</v>
      </c>
      <c r="R274" s="178">
        <f>Q274*H274</f>
        <v>0.00047999999999999996</v>
      </c>
      <c r="S274" s="178">
        <v>0</v>
      </c>
      <c r="T274" s="179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180" t="s">
        <v>206</v>
      </c>
      <c r="AT274" s="180" t="s">
        <v>654</v>
      </c>
      <c r="AU274" s="180" t="s">
        <v>158</v>
      </c>
      <c r="AY274" s="22" t="s">
        <v>149</v>
      </c>
      <c r="BE274" s="181">
        <f>IF(N274="základní",J274,0)</f>
        <v>0</v>
      </c>
      <c r="BF274" s="181">
        <f>IF(N274="snížená",J274,0)</f>
        <v>0</v>
      </c>
      <c r="BG274" s="181">
        <f>IF(N274="zákl. přenesená",J274,0)</f>
        <v>0</v>
      </c>
      <c r="BH274" s="181">
        <f>IF(N274="sníž. přenesená",J274,0)</f>
        <v>0</v>
      </c>
      <c r="BI274" s="181">
        <f>IF(N274="nulová",J274,0)</f>
        <v>0</v>
      </c>
      <c r="BJ274" s="22" t="s">
        <v>158</v>
      </c>
      <c r="BK274" s="181">
        <f>ROUND(I274*H274,2)</f>
        <v>0</v>
      </c>
      <c r="BL274" s="22" t="s">
        <v>163</v>
      </c>
      <c r="BM274" s="180" t="s">
        <v>782</v>
      </c>
    </row>
    <row r="275" s="13" customFormat="1">
      <c r="A275" s="13"/>
      <c r="B275" s="187"/>
      <c r="C275" s="13"/>
      <c r="D275" s="188" t="s">
        <v>162</v>
      </c>
      <c r="E275" s="189" t="s">
        <v>3</v>
      </c>
      <c r="F275" s="190" t="s">
        <v>783</v>
      </c>
      <c r="G275" s="13"/>
      <c r="H275" s="191">
        <v>1.6000000000000001</v>
      </c>
      <c r="I275" s="192"/>
      <c r="J275" s="13"/>
      <c r="K275" s="13"/>
      <c r="L275" s="187"/>
      <c r="M275" s="193"/>
      <c r="N275" s="194"/>
      <c r="O275" s="194"/>
      <c r="P275" s="194"/>
      <c r="Q275" s="194"/>
      <c r="R275" s="194"/>
      <c r="S275" s="194"/>
      <c r="T275" s="19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9" t="s">
        <v>162</v>
      </c>
      <c r="AU275" s="189" t="s">
        <v>158</v>
      </c>
      <c r="AV275" s="13" t="s">
        <v>158</v>
      </c>
      <c r="AW275" s="13" t="s">
        <v>31</v>
      </c>
      <c r="AX275" s="13" t="s">
        <v>77</v>
      </c>
      <c r="AY275" s="189" t="s">
        <v>149</v>
      </c>
    </row>
    <row r="276" s="2" customFormat="1" ht="21.75" customHeight="1">
      <c r="A276" s="41"/>
      <c r="B276" s="168"/>
      <c r="C276" s="224" t="s">
        <v>425</v>
      </c>
      <c r="D276" s="224" t="s">
        <v>654</v>
      </c>
      <c r="E276" s="225" t="s">
        <v>784</v>
      </c>
      <c r="F276" s="226" t="s">
        <v>785</v>
      </c>
      <c r="G276" s="227" t="s">
        <v>182</v>
      </c>
      <c r="H276" s="228">
        <v>7.2599999999999998</v>
      </c>
      <c r="I276" s="229"/>
      <c r="J276" s="230">
        <f>ROUND(I276*H276,2)</f>
        <v>0</v>
      </c>
      <c r="K276" s="226" t="s">
        <v>156</v>
      </c>
      <c r="L276" s="231"/>
      <c r="M276" s="232" t="s">
        <v>3</v>
      </c>
      <c r="N276" s="233" t="s">
        <v>41</v>
      </c>
      <c r="O276" s="75"/>
      <c r="P276" s="178">
        <f>O276*H276</f>
        <v>0</v>
      </c>
      <c r="Q276" s="178">
        <v>0.00050000000000000001</v>
      </c>
      <c r="R276" s="178">
        <f>Q276*H276</f>
        <v>0.00363</v>
      </c>
      <c r="S276" s="178">
        <v>0</v>
      </c>
      <c r="T276" s="179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180" t="s">
        <v>206</v>
      </c>
      <c r="AT276" s="180" t="s">
        <v>654</v>
      </c>
      <c r="AU276" s="180" t="s">
        <v>158</v>
      </c>
      <c r="AY276" s="22" t="s">
        <v>149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22" t="s">
        <v>158</v>
      </c>
      <c r="BK276" s="181">
        <f>ROUND(I276*H276,2)</f>
        <v>0</v>
      </c>
      <c r="BL276" s="22" t="s">
        <v>163</v>
      </c>
      <c r="BM276" s="180" t="s">
        <v>786</v>
      </c>
    </row>
    <row r="277" s="15" customFormat="1">
      <c r="A277" s="15"/>
      <c r="B277" s="204"/>
      <c r="C277" s="15"/>
      <c r="D277" s="188" t="s">
        <v>162</v>
      </c>
      <c r="E277" s="205" t="s">
        <v>3</v>
      </c>
      <c r="F277" s="206" t="s">
        <v>787</v>
      </c>
      <c r="G277" s="15"/>
      <c r="H277" s="205" t="s">
        <v>3</v>
      </c>
      <c r="I277" s="207"/>
      <c r="J277" s="15"/>
      <c r="K277" s="15"/>
      <c r="L277" s="204"/>
      <c r="M277" s="208"/>
      <c r="N277" s="209"/>
      <c r="O277" s="209"/>
      <c r="P277" s="209"/>
      <c r="Q277" s="209"/>
      <c r="R277" s="209"/>
      <c r="S277" s="209"/>
      <c r="T277" s="210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05" t="s">
        <v>162</v>
      </c>
      <c r="AU277" s="205" t="s">
        <v>158</v>
      </c>
      <c r="AV277" s="15" t="s">
        <v>77</v>
      </c>
      <c r="AW277" s="15" t="s">
        <v>31</v>
      </c>
      <c r="AX277" s="15" t="s">
        <v>69</v>
      </c>
      <c r="AY277" s="205" t="s">
        <v>149</v>
      </c>
    </row>
    <row r="278" s="13" customFormat="1">
      <c r="A278" s="13"/>
      <c r="B278" s="187"/>
      <c r="C278" s="13"/>
      <c r="D278" s="188" t="s">
        <v>162</v>
      </c>
      <c r="E278" s="189" t="s">
        <v>3</v>
      </c>
      <c r="F278" s="190" t="s">
        <v>788</v>
      </c>
      <c r="G278" s="13"/>
      <c r="H278" s="191">
        <v>6.5999999999999996</v>
      </c>
      <c r="I278" s="192"/>
      <c r="J278" s="13"/>
      <c r="K278" s="13"/>
      <c r="L278" s="187"/>
      <c r="M278" s="193"/>
      <c r="N278" s="194"/>
      <c r="O278" s="194"/>
      <c r="P278" s="194"/>
      <c r="Q278" s="194"/>
      <c r="R278" s="194"/>
      <c r="S278" s="194"/>
      <c r="T278" s="19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89" t="s">
        <v>162</v>
      </c>
      <c r="AU278" s="189" t="s">
        <v>158</v>
      </c>
      <c r="AV278" s="13" t="s">
        <v>158</v>
      </c>
      <c r="AW278" s="13" t="s">
        <v>31</v>
      </c>
      <c r="AX278" s="13" t="s">
        <v>77</v>
      </c>
      <c r="AY278" s="189" t="s">
        <v>149</v>
      </c>
    </row>
    <row r="279" s="13" customFormat="1">
      <c r="A279" s="13"/>
      <c r="B279" s="187"/>
      <c r="C279" s="13"/>
      <c r="D279" s="188" t="s">
        <v>162</v>
      </c>
      <c r="E279" s="13"/>
      <c r="F279" s="190" t="s">
        <v>789</v>
      </c>
      <c r="G279" s="13"/>
      <c r="H279" s="191">
        <v>7.2599999999999998</v>
      </c>
      <c r="I279" s="192"/>
      <c r="J279" s="13"/>
      <c r="K279" s="13"/>
      <c r="L279" s="187"/>
      <c r="M279" s="193"/>
      <c r="N279" s="194"/>
      <c r="O279" s="194"/>
      <c r="P279" s="194"/>
      <c r="Q279" s="194"/>
      <c r="R279" s="194"/>
      <c r="S279" s="194"/>
      <c r="T279" s="19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9" t="s">
        <v>162</v>
      </c>
      <c r="AU279" s="189" t="s">
        <v>158</v>
      </c>
      <c r="AV279" s="13" t="s">
        <v>158</v>
      </c>
      <c r="AW279" s="13" t="s">
        <v>4</v>
      </c>
      <c r="AX279" s="13" t="s">
        <v>77</v>
      </c>
      <c r="AY279" s="189" t="s">
        <v>149</v>
      </c>
    </row>
    <row r="280" s="12" customFormat="1" ht="22.8" customHeight="1">
      <c r="A280" s="12"/>
      <c r="B280" s="155"/>
      <c r="C280" s="12"/>
      <c r="D280" s="156" t="s">
        <v>68</v>
      </c>
      <c r="E280" s="166" t="s">
        <v>790</v>
      </c>
      <c r="F280" s="166" t="s">
        <v>791</v>
      </c>
      <c r="G280" s="12"/>
      <c r="H280" s="12"/>
      <c r="I280" s="158"/>
      <c r="J280" s="167">
        <f>BK280</f>
        <v>0</v>
      </c>
      <c r="K280" s="12"/>
      <c r="L280" s="155"/>
      <c r="M280" s="160"/>
      <c r="N280" s="161"/>
      <c r="O280" s="161"/>
      <c r="P280" s="162">
        <f>SUM(P281:P293)</f>
        <v>0</v>
      </c>
      <c r="Q280" s="161"/>
      <c r="R280" s="162">
        <f>SUM(R281:R293)</f>
        <v>0.082709831999999997</v>
      </c>
      <c r="S280" s="161"/>
      <c r="T280" s="163">
        <f>SUM(T281:T293)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56" t="s">
        <v>77</v>
      </c>
      <c r="AT280" s="164" t="s">
        <v>68</v>
      </c>
      <c r="AU280" s="164" t="s">
        <v>77</v>
      </c>
      <c r="AY280" s="156" t="s">
        <v>149</v>
      </c>
      <c r="BK280" s="165">
        <f>SUM(BK281:BK293)</f>
        <v>0</v>
      </c>
    </row>
    <row r="281" s="2" customFormat="1" ht="55.5" customHeight="1">
      <c r="A281" s="41"/>
      <c r="B281" s="168"/>
      <c r="C281" s="169" t="s">
        <v>431</v>
      </c>
      <c r="D281" s="169" t="s">
        <v>152</v>
      </c>
      <c r="E281" s="170" t="s">
        <v>792</v>
      </c>
      <c r="F281" s="171" t="s">
        <v>793</v>
      </c>
      <c r="G281" s="172" t="s">
        <v>182</v>
      </c>
      <c r="H281" s="173">
        <v>5.3799999999999999</v>
      </c>
      <c r="I281" s="174"/>
      <c r="J281" s="175">
        <f>ROUND(I281*H281,2)</f>
        <v>0</v>
      </c>
      <c r="K281" s="171" t="s">
        <v>156</v>
      </c>
      <c r="L281" s="42"/>
      <c r="M281" s="176" t="s">
        <v>3</v>
      </c>
      <c r="N281" s="177" t="s">
        <v>41</v>
      </c>
      <c r="O281" s="75"/>
      <c r="P281" s="178">
        <f>O281*H281</f>
        <v>0</v>
      </c>
      <c r="Q281" s="178">
        <v>0.001758</v>
      </c>
      <c r="R281" s="178">
        <f>Q281*H281</f>
        <v>0.0094580399999999992</v>
      </c>
      <c r="S281" s="178">
        <v>0</v>
      </c>
      <c r="T281" s="179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180" t="s">
        <v>163</v>
      </c>
      <c r="AT281" s="180" t="s">
        <v>152</v>
      </c>
      <c r="AU281" s="180" t="s">
        <v>158</v>
      </c>
      <c r="AY281" s="22" t="s">
        <v>149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22" t="s">
        <v>158</v>
      </c>
      <c r="BK281" s="181">
        <f>ROUND(I281*H281,2)</f>
        <v>0</v>
      </c>
      <c r="BL281" s="22" t="s">
        <v>163</v>
      </c>
      <c r="BM281" s="180" t="s">
        <v>794</v>
      </c>
    </row>
    <row r="282" s="2" customFormat="1">
      <c r="A282" s="41"/>
      <c r="B282" s="42"/>
      <c r="C282" s="41"/>
      <c r="D282" s="182" t="s">
        <v>160</v>
      </c>
      <c r="E282" s="41"/>
      <c r="F282" s="183" t="s">
        <v>795</v>
      </c>
      <c r="G282" s="41"/>
      <c r="H282" s="41"/>
      <c r="I282" s="184"/>
      <c r="J282" s="41"/>
      <c r="K282" s="41"/>
      <c r="L282" s="42"/>
      <c r="M282" s="185"/>
      <c r="N282" s="186"/>
      <c r="O282" s="75"/>
      <c r="P282" s="75"/>
      <c r="Q282" s="75"/>
      <c r="R282" s="75"/>
      <c r="S282" s="75"/>
      <c r="T282" s="76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2" t="s">
        <v>160</v>
      </c>
      <c r="AU282" s="22" t="s">
        <v>158</v>
      </c>
    </row>
    <row r="283" s="13" customFormat="1">
      <c r="A283" s="13"/>
      <c r="B283" s="187"/>
      <c r="C283" s="13"/>
      <c r="D283" s="188" t="s">
        <v>162</v>
      </c>
      <c r="E283" s="189" t="s">
        <v>3</v>
      </c>
      <c r="F283" s="190" t="s">
        <v>527</v>
      </c>
      <c r="G283" s="13"/>
      <c r="H283" s="191">
        <v>5.3799999999999999</v>
      </c>
      <c r="I283" s="192"/>
      <c r="J283" s="13"/>
      <c r="K283" s="13"/>
      <c r="L283" s="187"/>
      <c r="M283" s="193"/>
      <c r="N283" s="194"/>
      <c r="O283" s="194"/>
      <c r="P283" s="194"/>
      <c r="Q283" s="194"/>
      <c r="R283" s="194"/>
      <c r="S283" s="194"/>
      <c r="T283" s="19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9" t="s">
        <v>162</v>
      </c>
      <c r="AU283" s="189" t="s">
        <v>158</v>
      </c>
      <c r="AV283" s="13" t="s">
        <v>158</v>
      </c>
      <c r="AW283" s="13" t="s">
        <v>31</v>
      </c>
      <c r="AX283" s="13" t="s">
        <v>77</v>
      </c>
      <c r="AY283" s="189" t="s">
        <v>149</v>
      </c>
    </row>
    <row r="284" s="2" customFormat="1" ht="24.15" customHeight="1">
      <c r="A284" s="41"/>
      <c r="B284" s="168"/>
      <c r="C284" s="224" t="s">
        <v>437</v>
      </c>
      <c r="D284" s="224" t="s">
        <v>654</v>
      </c>
      <c r="E284" s="225" t="s">
        <v>796</v>
      </c>
      <c r="F284" s="226" t="s">
        <v>797</v>
      </c>
      <c r="G284" s="227" t="s">
        <v>166</v>
      </c>
      <c r="H284" s="228">
        <v>1.0760000000000001</v>
      </c>
      <c r="I284" s="229"/>
      <c r="J284" s="230">
        <f>ROUND(I284*H284,2)</f>
        <v>0</v>
      </c>
      <c r="K284" s="226" t="s">
        <v>156</v>
      </c>
      <c r="L284" s="231"/>
      <c r="M284" s="232" t="s">
        <v>3</v>
      </c>
      <c r="N284" s="233" t="s">
        <v>41</v>
      </c>
      <c r="O284" s="75"/>
      <c r="P284" s="178">
        <f>O284*H284</f>
        <v>0</v>
      </c>
      <c r="Q284" s="178">
        <v>0.00089999999999999998</v>
      </c>
      <c r="R284" s="178">
        <f>Q284*H284</f>
        <v>0.00096840000000000001</v>
      </c>
      <c r="S284" s="178">
        <v>0</v>
      </c>
      <c r="T284" s="179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180" t="s">
        <v>206</v>
      </c>
      <c r="AT284" s="180" t="s">
        <v>654</v>
      </c>
      <c r="AU284" s="180" t="s">
        <v>158</v>
      </c>
      <c r="AY284" s="22" t="s">
        <v>149</v>
      </c>
      <c r="BE284" s="181">
        <f>IF(N284="základní",J284,0)</f>
        <v>0</v>
      </c>
      <c r="BF284" s="181">
        <f>IF(N284="snížená",J284,0)</f>
        <v>0</v>
      </c>
      <c r="BG284" s="181">
        <f>IF(N284="zákl. přenesená",J284,0)</f>
        <v>0</v>
      </c>
      <c r="BH284" s="181">
        <f>IF(N284="sníž. přenesená",J284,0)</f>
        <v>0</v>
      </c>
      <c r="BI284" s="181">
        <f>IF(N284="nulová",J284,0)</f>
        <v>0</v>
      </c>
      <c r="BJ284" s="22" t="s">
        <v>158</v>
      </c>
      <c r="BK284" s="181">
        <f>ROUND(I284*H284,2)</f>
        <v>0</v>
      </c>
      <c r="BL284" s="22" t="s">
        <v>163</v>
      </c>
      <c r="BM284" s="180" t="s">
        <v>798</v>
      </c>
    </row>
    <row r="285" s="13" customFormat="1">
      <c r="A285" s="13"/>
      <c r="B285" s="187"/>
      <c r="C285" s="13"/>
      <c r="D285" s="188" t="s">
        <v>162</v>
      </c>
      <c r="E285" s="13"/>
      <c r="F285" s="190" t="s">
        <v>799</v>
      </c>
      <c r="G285" s="13"/>
      <c r="H285" s="191">
        <v>1.0760000000000001</v>
      </c>
      <c r="I285" s="192"/>
      <c r="J285" s="13"/>
      <c r="K285" s="13"/>
      <c r="L285" s="187"/>
      <c r="M285" s="193"/>
      <c r="N285" s="194"/>
      <c r="O285" s="194"/>
      <c r="P285" s="194"/>
      <c r="Q285" s="194"/>
      <c r="R285" s="194"/>
      <c r="S285" s="194"/>
      <c r="T285" s="19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9" t="s">
        <v>162</v>
      </c>
      <c r="AU285" s="189" t="s">
        <v>158</v>
      </c>
      <c r="AV285" s="13" t="s">
        <v>158</v>
      </c>
      <c r="AW285" s="13" t="s">
        <v>4</v>
      </c>
      <c r="AX285" s="13" t="s">
        <v>77</v>
      </c>
      <c r="AY285" s="189" t="s">
        <v>149</v>
      </c>
    </row>
    <row r="286" s="2" customFormat="1" ht="55.5" customHeight="1">
      <c r="A286" s="41"/>
      <c r="B286" s="168"/>
      <c r="C286" s="169" t="s">
        <v>800</v>
      </c>
      <c r="D286" s="169" t="s">
        <v>152</v>
      </c>
      <c r="E286" s="170" t="s">
        <v>792</v>
      </c>
      <c r="F286" s="171" t="s">
        <v>793</v>
      </c>
      <c r="G286" s="172" t="s">
        <v>182</v>
      </c>
      <c r="H286" s="173">
        <v>32.719999999999999</v>
      </c>
      <c r="I286" s="174"/>
      <c r="J286" s="175">
        <f>ROUND(I286*H286,2)</f>
        <v>0</v>
      </c>
      <c r="K286" s="171" t="s">
        <v>156</v>
      </c>
      <c r="L286" s="42"/>
      <c r="M286" s="176" t="s">
        <v>3</v>
      </c>
      <c r="N286" s="177" t="s">
        <v>41</v>
      </c>
      <c r="O286" s="75"/>
      <c r="P286" s="178">
        <f>O286*H286</f>
        <v>0</v>
      </c>
      <c r="Q286" s="178">
        <v>0.0017600000000000001</v>
      </c>
      <c r="R286" s="178">
        <f>Q286*H286</f>
        <v>0.057587199999999998</v>
      </c>
      <c r="S286" s="178">
        <v>0</v>
      </c>
      <c r="T286" s="179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180" t="s">
        <v>163</v>
      </c>
      <c r="AT286" s="180" t="s">
        <v>152</v>
      </c>
      <c r="AU286" s="180" t="s">
        <v>158</v>
      </c>
      <c r="AY286" s="22" t="s">
        <v>149</v>
      </c>
      <c r="BE286" s="181">
        <f>IF(N286="základní",J286,0)</f>
        <v>0</v>
      </c>
      <c r="BF286" s="181">
        <f>IF(N286="snížená",J286,0)</f>
        <v>0</v>
      </c>
      <c r="BG286" s="181">
        <f>IF(N286="zákl. přenesená",J286,0)</f>
        <v>0</v>
      </c>
      <c r="BH286" s="181">
        <f>IF(N286="sníž. přenesená",J286,0)</f>
        <v>0</v>
      </c>
      <c r="BI286" s="181">
        <f>IF(N286="nulová",J286,0)</f>
        <v>0</v>
      </c>
      <c r="BJ286" s="22" t="s">
        <v>158</v>
      </c>
      <c r="BK286" s="181">
        <f>ROUND(I286*H286,2)</f>
        <v>0</v>
      </c>
      <c r="BL286" s="22" t="s">
        <v>163</v>
      </c>
      <c r="BM286" s="180" t="s">
        <v>801</v>
      </c>
    </row>
    <row r="287" s="2" customFormat="1">
      <c r="A287" s="41"/>
      <c r="B287" s="42"/>
      <c r="C287" s="41"/>
      <c r="D287" s="182" t="s">
        <v>160</v>
      </c>
      <c r="E287" s="41"/>
      <c r="F287" s="183" t="s">
        <v>795</v>
      </c>
      <c r="G287" s="41"/>
      <c r="H287" s="41"/>
      <c r="I287" s="184"/>
      <c r="J287" s="41"/>
      <c r="K287" s="41"/>
      <c r="L287" s="42"/>
      <c r="M287" s="185"/>
      <c r="N287" s="186"/>
      <c r="O287" s="75"/>
      <c r="P287" s="75"/>
      <c r="Q287" s="75"/>
      <c r="R287" s="75"/>
      <c r="S287" s="75"/>
      <c r="T287" s="76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2" t="s">
        <v>160</v>
      </c>
      <c r="AU287" s="22" t="s">
        <v>158</v>
      </c>
    </row>
    <row r="288" s="15" customFormat="1">
      <c r="A288" s="15"/>
      <c r="B288" s="204"/>
      <c r="C288" s="15"/>
      <c r="D288" s="188" t="s">
        <v>162</v>
      </c>
      <c r="E288" s="205" t="s">
        <v>3</v>
      </c>
      <c r="F288" s="206" t="s">
        <v>802</v>
      </c>
      <c r="G288" s="15"/>
      <c r="H288" s="205" t="s">
        <v>3</v>
      </c>
      <c r="I288" s="207"/>
      <c r="J288" s="15"/>
      <c r="K288" s="15"/>
      <c r="L288" s="204"/>
      <c r="M288" s="208"/>
      <c r="N288" s="209"/>
      <c r="O288" s="209"/>
      <c r="P288" s="209"/>
      <c r="Q288" s="209"/>
      <c r="R288" s="209"/>
      <c r="S288" s="209"/>
      <c r="T288" s="210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05" t="s">
        <v>162</v>
      </c>
      <c r="AU288" s="205" t="s">
        <v>158</v>
      </c>
      <c r="AV288" s="15" t="s">
        <v>77</v>
      </c>
      <c r="AW288" s="15" t="s">
        <v>31</v>
      </c>
      <c r="AX288" s="15" t="s">
        <v>69</v>
      </c>
      <c r="AY288" s="205" t="s">
        <v>149</v>
      </c>
    </row>
    <row r="289" s="13" customFormat="1">
      <c r="A289" s="13"/>
      <c r="B289" s="187"/>
      <c r="C289" s="13"/>
      <c r="D289" s="188" t="s">
        <v>162</v>
      </c>
      <c r="E289" s="189" t="s">
        <v>3</v>
      </c>
      <c r="F289" s="190" t="s">
        <v>748</v>
      </c>
      <c r="G289" s="13"/>
      <c r="H289" s="191">
        <v>32.719999999999999</v>
      </c>
      <c r="I289" s="192"/>
      <c r="J289" s="13"/>
      <c r="K289" s="13"/>
      <c r="L289" s="187"/>
      <c r="M289" s="193"/>
      <c r="N289" s="194"/>
      <c r="O289" s="194"/>
      <c r="P289" s="194"/>
      <c r="Q289" s="194"/>
      <c r="R289" s="194"/>
      <c r="S289" s="194"/>
      <c r="T289" s="19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9" t="s">
        <v>162</v>
      </c>
      <c r="AU289" s="189" t="s">
        <v>158</v>
      </c>
      <c r="AV289" s="13" t="s">
        <v>158</v>
      </c>
      <c r="AW289" s="13" t="s">
        <v>31</v>
      </c>
      <c r="AX289" s="13" t="s">
        <v>77</v>
      </c>
      <c r="AY289" s="189" t="s">
        <v>149</v>
      </c>
    </row>
    <row r="290" s="2" customFormat="1" ht="44.25" customHeight="1">
      <c r="A290" s="41"/>
      <c r="B290" s="168"/>
      <c r="C290" s="169" t="s">
        <v>803</v>
      </c>
      <c r="D290" s="169" t="s">
        <v>152</v>
      </c>
      <c r="E290" s="170" t="s">
        <v>804</v>
      </c>
      <c r="F290" s="171" t="s">
        <v>805</v>
      </c>
      <c r="G290" s="172" t="s">
        <v>166</v>
      </c>
      <c r="H290" s="173">
        <v>3.8919999999999999</v>
      </c>
      <c r="I290" s="174"/>
      <c r="J290" s="175">
        <f>ROUND(I290*H290,2)</f>
        <v>0</v>
      </c>
      <c r="K290" s="171" t="s">
        <v>156</v>
      </c>
      <c r="L290" s="42"/>
      <c r="M290" s="176" t="s">
        <v>3</v>
      </c>
      <c r="N290" s="177" t="s">
        <v>41</v>
      </c>
      <c r="O290" s="75"/>
      <c r="P290" s="178">
        <f>O290*H290</f>
        <v>0</v>
      </c>
      <c r="Q290" s="178">
        <v>0.0037759999999999998</v>
      </c>
      <c r="R290" s="178">
        <f>Q290*H290</f>
        <v>0.014696191999999999</v>
      </c>
      <c r="S290" s="178">
        <v>0</v>
      </c>
      <c r="T290" s="179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180" t="s">
        <v>163</v>
      </c>
      <c r="AT290" s="180" t="s">
        <v>152</v>
      </c>
      <c r="AU290" s="180" t="s">
        <v>158</v>
      </c>
      <c r="AY290" s="22" t="s">
        <v>149</v>
      </c>
      <c r="BE290" s="181">
        <f>IF(N290="základní",J290,0)</f>
        <v>0</v>
      </c>
      <c r="BF290" s="181">
        <f>IF(N290="snížená",J290,0)</f>
        <v>0</v>
      </c>
      <c r="BG290" s="181">
        <f>IF(N290="zákl. přenesená",J290,0)</f>
        <v>0</v>
      </c>
      <c r="BH290" s="181">
        <f>IF(N290="sníž. přenesená",J290,0)</f>
        <v>0</v>
      </c>
      <c r="BI290" s="181">
        <f>IF(N290="nulová",J290,0)</f>
        <v>0</v>
      </c>
      <c r="BJ290" s="22" t="s">
        <v>158</v>
      </c>
      <c r="BK290" s="181">
        <f>ROUND(I290*H290,2)</f>
        <v>0</v>
      </c>
      <c r="BL290" s="22" t="s">
        <v>163</v>
      </c>
      <c r="BM290" s="180" t="s">
        <v>806</v>
      </c>
    </row>
    <row r="291" s="2" customFormat="1">
      <c r="A291" s="41"/>
      <c r="B291" s="42"/>
      <c r="C291" s="41"/>
      <c r="D291" s="182" t="s">
        <v>160</v>
      </c>
      <c r="E291" s="41"/>
      <c r="F291" s="183" t="s">
        <v>807</v>
      </c>
      <c r="G291" s="41"/>
      <c r="H291" s="41"/>
      <c r="I291" s="184"/>
      <c r="J291" s="41"/>
      <c r="K291" s="41"/>
      <c r="L291" s="42"/>
      <c r="M291" s="185"/>
      <c r="N291" s="186"/>
      <c r="O291" s="75"/>
      <c r="P291" s="75"/>
      <c r="Q291" s="75"/>
      <c r="R291" s="75"/>
      <c r="S291" s="75"/>
      <c r="T291" s="76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2" t="s">
        <v>160</v>
      </c>
      <c r="AU291" s="22" t="s">
        <v>158</v>
      </c>
    </row>
    <row r="292" s="15" customFormat="1">
      <c r="A292" s="15"/>
      <c r="B292" s="204"/>
      <c r="C292" s="15"/>
      <c r="D292" s="188" t="s">
        <v>162</v>
      </c>
      <c r="E292" s="205" t="s">
        <v>3</v>
      </c>
      <c r="F292" s="206" t="s">
        <v>808</v>
      </c>
      <c r="G292" s="15"/>
      <c r="H292" s="205" t="s">
        <v>3</v>
      </c>
      <c r="I292" s="207"/>
      <c r="J292" s="15"/>
      <c r="K292" s="15"/>
      <c r="L292" s="204"/>
      <c r="M292" s="208"/>
      <c r="N292" s="209"/>
      <c r="O292" s="209"/>
      <c r="P292" s="209"/>
      <c r="Q292" s="209"/>
      <c r="R292" s="209"/>
      <c r="S292" s="209"/>
      <c r="T292" s="210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05" t="s">
        <v>162</v>
      </c>
      <c r="AU292" s="205" t="s">
        <v>158</v>
      </c>
      <c r="AV292" s="15" t="s">
        <v>77</v>
      </c>
      <c r="AW292" s="15" t="s">
        <v>31</v>
      </c>
      <c r="AX292" s="15" t="s">
        <v>69</v>
      </c>
      <c r="AY292" s="205" t="s">
        <v>149</v>
      </c>
    </row>
    <row r="293" s="13" customFormat="1">
      <c r="A293" s="13"/>
      <c r="B293" s="187"/>
      <c r="C293" s="13"/>
      <c r="D293" s="188" t="s">
        <v>162</v>
      </c>
      <c r="E293" s="189" t="s">
        <v>3</v>
      </c>
      <c r="F293" s="190" t="s">
        <v>809</v>
      </c>
      <c r="G293" s="13"/>
      <c r="H293" s="191">
        <v>3.8919999999999999</v>
      </c>
      <c r="I293" s="192"/>
      <c r="J293" s="13"/>
      <c r="K293" s="13"/>
      <c r="L293" s="187"/>
      <c r="M293" s="193"/>
      <c r="N293" s="194"/>
      <c r="O293" s="194"/>
      <c r="P293" s="194"/>
      <c r="Q293" s="194"/>
      <c r="R293" s="194"/>
      <c r="S293" s="194"/>
      <c r="T293" s="19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9" t="s">
        <v>162</v>
      </c>
      <c r="AU293" s="189" t="s">
        <v>158</v>
      </c>
      <c r="AV293" s="13" t="s">
        <v>158</v>
      </c>
      <c r="AW293" s="13" t="s">
        <v>31</v>
      </c>
      <c r="AX293" s="13" t="s">
        <v>77</v>
      </c>
      <c r="AY293" s="189" t="s">
        <v>149</v>
      </c>
    </row>
    <row r="294" s="12" customFormat="1" ht="22.8" customHeight="1">
      <c r="A294" s="12"/>
      <c r="B294" s="155"/>
      <c r="C294" s="12"/>
      <c r="D294" s="156" t="s">
        <v>68</v>
      </c>
      <c r="E294" s="166" t="s">
        <v>810</v>
      </c>
      <c r="F294" s="166" t="s">
        <v>811</v>
      </c>
      <c r="G294" s="12"/>
      <c r="H294" s="12"/>
      <c r="I294" s="158"/>
      <c r="J294" s="167">
        <f>BK294</f>
        <v>0</v>
      </c>
      <c r="K294" s="12"/>
      <c r="L294" s="155"/>
      <c r="M294" s="160"/>
      <c r="N294" s="161"/>
      <c r="O294" s="161"/>
      <c r="P294" s="162">
        <f>SUM(P295:P308)</f>
        <v>0</v>
      </c>
      <c r="Q294" s="161"/>
      <c r="R294" s="162">
        <f>SUM(R295:R308)</f>
        <v>0.83554581400000005</v>
      </c>
      <c r="S294" s="161"/>
      <c r="T294" s="163">
        <f>SUM(T295:T308)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156" t="s">
        <v>77</v>
      </c>
      <c r="AT294" s="164" t="s">
        <v>68</v>
      </c>
      <c r="AU294" s="164" t="s">
        <v>77</v>
      </c>
      <c r="AY294" s="156" t="s">
        <v>149</v>
      </c>
      <c r="BK294" s="165">
        <f>SUM(BK295:BK308)</f>
        <v>0</v>
      </c>
    </row>
    <row r="295" s="2" customFormat="1" ht="37.8" customHeight="1">
      <c r="A295" s="41"/>
      <c r="B295" s="168"/>
      <c r="C295" s="169" t="s">
        <v>812</v>
      </c>
      <c r="D295" s="169" t="s">
        <v>152</v>
      </c>
      <c r="E295" s="170" t="s">
        <v>813</v>
      </c>
      <c r="F295" s="171" t="s">
        <v>814</v>
      </c>
      <c r="G295" s="172" t="s">
        <v>166</v>
      </c>
      <c r="H295" s="173">
        <v>24.893000000000001</v>
      </c>
      <c r="I295" s="174"/>
      <c r="J295" s="175">
        <f>ROUND(I295*H295,2)</f>
        <v>0</v>
      </c>
      <c r="K295" s="171" t="s">
        <v>156</v>
      </c>
      <c r="L295" s="42"/>
      <c r="M295" s="176" t="s">
        <v>3</v>
      </c>
      <c r="N295" s="177" t="s">
        <v>41</v>
      </c>
      <c r="O295" s="75"/>
      <c r="P295" s="178">
        <f>O295*H295</f>
        <v>0</v>
      </c>
      <c r="Q295" s="178">
        <v>0.023630000000000002</v>
      </c>
      <c r="R295" s="178">
        <f>Q295*H295</f>
        <v>0.58822159000000007</v>
      </c>
      <c r="S295" s="178">
        <v>0</v>
      </c>
      <c r="T295" s="179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180" t="s">
        <v>163</v>
      </c>
      <c r="AT295" s="180" t="s">
        <v>152</v>
      </c>
      <c r="AU295" s="180" t="s">
        <v>158</v>
      </c>
      <c r="AY295" s="22" t="s">
        <v>149</v>
      </c>
      <c r="BE295" s="181">
        <f>IF(N295="základní",J295,0)</f>
        <v>0</v>
      </c>
      <c r="BF295" s="181">
        <f>IF(N295="snížená",J295,0)</f>
        <v>0</v>
      </c>
      <c r="BG295" s="181">
        <f>IF(N295="zákl. přenesená",J295,0)</f>
        <v>0</v>
      </c>
      <c r="BH295" s="181">
        <f>IF(N295="sníž. přenesená",J295,0)</f>
        <v>0</v>
      </c>
      <c r="BI295" s="181">
        <f>IF(N295="nulová",J295,0)</f>
        <v>0</v>
      </c>
      <c r="BJ295" s="22" t="s">
        <v>158</v>
      </c>
      <c r="BK295" s="181">
        <f>ROUND(I295*H295,2)</f>
        <v>0</v>
      </c>
      <c r="BL295" s="22" t="s">
        <v>163</v>
      </c>
      <c r="BM295" s="180" t="s">
        <v>815</v>
      </c>
    </row>
    <row r="296" s="2" customFormat="1">
      <c r="A296" s="41"/>
      <c r="B296" s="42"/>
      <c r="C296" s="41"/>
      <c r="D296" s="182" t="s">
        <v>160</v>
      </c>
      <c r="E296" s="41"/>
      <c r="F296" s="183" t="s">
        <v>816</v>
      </c>
      <c r="G296" s="41"/>
      <c r="H296" s="41"/>
      <c r="I296" s="184"/>
      <c r="J296" s="41"/>
      <c r="K296" s="41"/>
      <c r="L296" s="42"/>
      <c r="M296" s="185"/>
      <c r="N296" s="186"/>
      <c r="O296" s="75"/>
      <c r="P296" s="75"/>
      <c r="Q296" s="75"/>
      <c r="R296" s="75"/>
      <c r="S296" s="75"/>
      <c r="T296" s="76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2" t="s">
        <v>160</v>
      </c>
      <c r="AU296" s="22" t="s">
        <v>158</v>
      </c>
    </row>
    <row r="297" s="15" customFormat="1">
      <c r="A297" s="15"/>
      <c r="B297" s="204"/>
      <c r="C297" s="15"/>
      <c r="D297" s="188" t="s">
        <v>162</v>
      </c>
      <c r="E297" s="205" t="s">
        <v>3</v>
      </c>
      <c r="F297" s="206" t="s">
        <v>817</v>
      </c>
      <c r="G297" s="15"/>
      <c r="H297" s="205" t="s">
        <v>3</v>
      </c>
      <c r="I297" s="207"/>
      <c r="J297" s="15"/>
      <c r="K297" s="15"/>
      <c r="L297" s="204"/>
      <c r="M297" s="208"/>
      <c r="N297" s="209"/>
      <c r="O297" s="209"/>
      <c r="P297" s="209"/>
      <c r="Q297" s="209"/>
      <c r="R297" s="209"/>
      <c r="S297" s="209"/>
      <c r="T297" s="210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05" t="s">
        <v>162</v>
      </c>
      <c r="AU297" s="205" t="s">
        <v>158</v>
      </c>
      <c r="AV297" s="15" t="s">
        <v>77</v>
      </c>
      <c r="AW297" s="15" t="s">
        <v>31</v>
      </c>
      <c r="AX297" s="15" t="s">
        <v>69</v>
      </c>
      <c r="AY297" s="205" t="s">
        <v>149</v>
      </c>
    </row>
    <row r="298" s="13" customFormat="1">
      <c r="A298" s="13"/>
      <c r="B298" s="187"/>
      <c r="C298" s="13"/>
      <c r="D298" s="188" t="s">
        <v>162</v>
      </c>
      <c r="E298" s="189" t="s">
        <v>3</v>
      </c>
      <c r="F298" s="190" t="s">
        <v>818</v>
      </c>
      <c r="G298" s="13"/>
      <c r="H298" s="191">
        <v>24.893000000000001</v>
      </c>
      <c r="I298" s="192"/>
      <c r="J298" s="13"/>
      <c r="K298" s="13"/>
      <c r="L298" s="187"/>
      <c r="M298" s="193"/>
      <c r="N298" s="194"/>
      <c r="O298" s="194"/>
      <c r="P298" s="194"/>
      <c r="Q298" s="194"/>
      <c r="R298" s="194"/>
      <c r="S298" s="194"/>
      <c r="T298" s="19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9" t="s">
        <v>162</v>
      </c>
      <c r="AU298" s="189" t="s">
        <v>158</v>
      </c>
      <c r="AV298" s="13" t="s">
        <v>158</v>
      </c>
      <c r="AW298" s="13" t="s">
        <v>31</v>
      </c>
      <c r="AX298" s="13" t="s">
        <v>77</v>
      </c>
      <c r="AY298" s="189" t="s">
        <v>149</v>
      </c>
    </row>
    <row r="299" s="2" customFormat="1" ht="33" customHeight="1">
      <c r="A299" s="41"/>
      <c r="B299" s="168"/>
      <c r="C299" s="169" t="s">
        <v>819</v>
      </c>
      <c r="D299" s="169" t="s">
        <v>152</v>
      </c>
      <c r="E299" s="170" t="s">
        <v>820</v>
      </c>
      <c r="F299" s="171" t="s">
        <v>821</v>
      </c>
      <c r="G299" s="172" t="s">
        <v>166</v>
      </c>
      <c r="H299" s="173">
        <v>14.936</v>
      </c>
      <c r="I299" s="174"/>
      <c r="J299" s="175">
        <f>ROUND(I299*H299,2)</f>
        <v>0</v>
      </c>
      <c r="K299" s="171" t="s">
        <v>156</v>
      </c>
      <c r="L299" s="42"/>
      <c r="M299" s="176" t="s">
        <v>3</v>
      </c>
      <c r="N299" s="177" t="s">
        <v>41</v>
      </c>
      <c r="O299" s="75"/>
      <c r="P299" s="178">
        <f>O299*H299</f>
        <v>0</v>
      </c>
      <c r="Q299" s="178">
        <v>0.0043839999999999999</v>
      </c>
      <c r="R299" s="178">
        <f>Q299*H299</f>
        <v>0.065479423999999994</v>
      </c>
      <c r="S299" s="178">
        <v>0</v>
      </c>
      <c r="T299" s="179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180" t="s">
        <v>163</v>
      </c>
      <c r="AT299" s="180" t="s">
        <v>152</v>
      </c>
      <c r="AU299" s="180" t="s">
        <v>158</v>
      </c>
      <c r="AY299" s="22" t="s">
        <v>149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22" t="s">
        <v>158</v>
      </c>
      <c r="BK299" s="181">
        <f>ROUND(I299*H299,2)</f>
        <v>0</v>
      </c>
      <c r="BL299" s="22" t="s">
        <v>163</v>
      </c>
      <c r="BM299" s="180" t="s">
        <v>822</v>
      </c>
    </row>
    <row r="300" s="2" customFormat="1">
      <c r="A300" s="41"/>
      <c r="B300" s="42"/>
      <c r="C300" s="41"/>
      <c r="D300" s="182" t="s">
        <v>160</v>
      </c>
      <c r="E300" s="41"/>
      <c r="F300" s="183" t="s">
        <v>823</v>
      </c>
      <c r="G300" s="41"/>
      <c r="H300" s="41"/>
      <c r="I300" s="184"/>
      <c r="J300" s="41"/>
      <c r="K300" s="41"/>
      <c r="L300" s="42"/>
      <c r="M300" s="185"/>
      <c r="N300" s="186"/>
      <c r="O300" s="75"/>
      <c r="P300" s="75"/>
      <c r="Q300" s="75"/>
      <c r="R300" s="75"/>
      <c r="S300" s="75"/>
      <c r="T300" s="76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2" t="s">
        <v>160</v>
      </c>
      <c r="AU300" s="22" t="s">
        <v>158</v>
      </c>
    </row>
    <row r="301" s="13" customFormat="1">
      <c r="A301" s="13"/>
      <c r="B301" s="187"/>
      <c r="C301" s="13"/>
      <c r="D301" s="188" t="s">
        <v>162</v>
      </c>
      <c r="E301" s="189" t="s">
        <v>3</v>
      </c>
      <c r="F301" s="190" t="s">
        <v>471</v>
      </c>
      <c r="G301" s="13"/>
      <c r="H301" s="191">
        <v>14.936</v>
      </c>
      <c r="I301" s="192"/>
      <c r="J301" s="13"/>
      <c r="K301" s="13"/>
      <c r="L301" s="187"/>
      <c r="M301" s="193"/>
      <c r="N301" s="194"/>
      <c r="O301" s="194"/>
      <c r="P301" s="194"/>
      <c r="Q301" s="194"/>
      <c r="R301" s="194"/>
      <c r="S301" s="194"/>
      <c r="T301" s="19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89" t="s">
        <v>162</v>
      </c>
      <c r="AU301" s="189" t="s">
        <v>158</v>
      </c>
      <c r="AV301" s="13" t="s">
        <v>158</v>
      </c>
      <c r="AW301" s="13" t="s">
        <v>31</v>
      </c>
      <c r="AX301" s="13" t="s">
        <v>77</v>
      </c>
      <c r="AY301" s="189" t="s">
        <v>149</v>
      </c>
    </row>
    <row r="302" s="2" customFormat="1" ht="44.25" customHeight="1">
      <c r="A302" s="41"/>
      <c r="B302" s="168"/>
      <c r="C302" s="169" t="s">
        <v>824</v>
      </c>
      <c r="D302" s="169" t="s">
        <v>152</v>
      </c>
      <c r="E302" s="170" t="s">
        <v>825</v>
      </c>
      <c r="F302" s="171" t="s">
        <v>826</v>
      </c>
      <c r="G302" s="172" t="s">
        <v>166</v>
      </c>
      <c r="H302" s="173">
        <v>24.893000000000001</v>
      </c>
      <c r="I302" s="174"/>
      <c r="J302" s="175">
        <f>ROUND(I302*H302,2)</f>
        <v>0</v>
      </c>
      <c r="K302" s="171" t="s">
        <v>156</v>
      </c>
      <c r="L302" s="42"/>
      <c r="M302" s="176" t="s">
        <v>3</v>
      </c>
      <c r="N302" s="177" t="s">
        <v>41</v>
      </c>
      <c r="O302" s="75"/>
      <c r="P302" s="178">
        <f>O302*H302</f>
        <v>0</v>
      </c>
      <c r="Q302" s="178">
        <v>0.0030000000000000001</v>
      </c>
      <c r="R302" s="178">
        <f>Q302*H302</f>
        <v>0.074679000000000009</v>
      </c>
      <c r="S302" s="178">
        <v>0</v>
      </c>
      <c r="T302" s="179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180" t="s">
        <v>163</v>
      </c>
      <c r="AT302" s="180" t="s">
        <v>152</v>
      </c>
      <c r="AU302" s="180" t="s">
        <v>158</v>
      </c>
      <c r="AY302" s="22" t="s">
        <v>149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2" t="s">
        <v>158</v>
      </c>
      <c r="BK302" s="181">
        <f>ROUND(I302*H302,2)</f>
        <v>0</v>
      </c>
      <c r="BL302" s="22" t="s">
        <v>163</v>
      </c>
      <c r="BM302" s="180" t="s">
        <v>827</v>
      </c>
    </row>
    <row r="303" s="2" customFormat="1">
      <c r="A303" s="41"/>
      <c r="B303" s="42"/>
      <c r="C303" s="41"/>
      <c r="D303" s="182" t="s">
        <v>160</v>
      </c>
      <c r="E303" s="41"/>
      <c r="F303" s="183" t="s">
        <v>828</v>
      </c>
      <c r="G303" s="41"/>
      <c r="H303" s="41"/>
      <c r="I303" s="184"/>
      <c r="J303" s="41"/>
      <c r="K303" s="41"/>
      <c r="L303" s="42"/>
      <c r="M303" s="185"/>
      <c r="N303" s="186"/>
      <c r="O303" s="75"/>
      <c r="P303" s="75"/>
      <c r="Q303" s="75"/>
      <c r="R303" s="75"/>
      <c r="S303" s="75"/>
      <c r="T303" s="76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2" t="s">
        <v>160</v>
      </c>
      <c r="AU303" s="22" t="s">
        <v>158</v>
      </c>
    </row>
    <row r="304" s="2" customFormat="1" ht="24.15" customHeight="1">
      <c r="A304" s="41"/>
      <c r="B304" s="168"/>
      <c r="C304" s="224" t="s">
        <v>829</v>
      </c>
      <c r="D304" s="224" t="s">
        <v>654</v>
      </c>
      <c r="E304" s="225" t="s">
        <v>830</v>
      </c>
      <c r="F304" s="226" t="s">
        <v>831</v>
      </c>
      <c r="G304" s="227" t="s">
        <v>166</v>
      </c>
      <c r="H304" s="228">
        <v>26.138000000000002</v>
      </c>
      <c r="I304" s="229"/>
      <c r="J304" s="230">
        <f>ROUND(I304*H304,2)</f>
        <v>0</v>
      </c>
      <c r="K304" s="226" t="s">
        <v>156</v>
      </c>
      <c r="L304" s="231"/>
      <c r="M304" s="232" t="s">
        <v>3</v>
      </c>
      <c r="N304" s="233" t="s">
        <v>41</v>
      </c>
      <c r="O304" s="75"/>
      <c r="P304" s="178">
        <f>O304*H304</f>
        <v>0</v>
      </c>
      <c r="Q304" s="178">
        <v>0.0041000000000000003</v>
      </c>
      <c r="R304" s="178">
        <f>Q304*H304</f>
        <v>0.10716580000000002</v>
      </c>
      <c r="S304" s="178">
        <v>0</v>
      </c>
      <c r="T304" s="179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180" t="s">
        <v>206</v>
      </c>
      <c r="AT304" s="180" t="s">
        <v>654</v>
      </c>
      <c r="AU304" s="180" t="s">
        <v>158</v>
      </c>
      <c r="AY304" s="22" t="s">
        <v>149</v>
      </c>
      <c r="BE304" s="181">
        <f>IF(N304="základní",J304,0)</f>
        <v>0</v>
      </c>
      <c r="BF304" s="181">
        <f>IF(N304="snížená",J304,0)</f>
        <v>0</v>
      </c>
      <c r="BG304" s="181">
        <f>IF(N304="zákl. přenesená",J304,0)</f>
        <v>0</v>
      </c>
      <c r="BH304" s="181">
        <f>IF(N304="sníž. přenesená",J304,0)</f>
        <v>0</v>
      </c>
      <c r="BI304" s="181">
        <f>IF(N304="nulová",J304,0)</f>
        <v>0</v>
      </c>
      <c r="BJ304" s="22" t="s">
        <v>158</v>
      </c>
      <c r="BK304" s="181">
        <f>ROUND(I304*H304,2)</f>
        <v>0</v>
      </c>
      <c r="BL304" s="22" t="s">
        <v>163</v>
      </c>
      <c r="BM304" s="180" t="s">
        <v>832</v>
      </c>
    </row>
    <row r="305" s="13" customFormat="1">
      <c r="A305" s="13"/>
      <c r="B305" s="187"/>
      <c r="C305" s="13"/>
      <c r="D305" s="188" t="s">
        <v>162</v>
      </c>
      <c r="E305" s="189" t="s">
        <v>3</v>
      </c>
      <c r="F305" s="190" t="s">
        <v>471</v>
      </c>
      <c r="G305" s="13"/>
      <c r="H305" s="191">
        <v>14.936</v>
      </c>
      <c r="I305" s="192"/>
      <c r="J305" s="13"/>
      <c r="K305" s="13"/>
      <c r="L305" s="187"/>
      <c r="M305" s="193"/>
      <c r="N305" s="194"/>
      <c r="O305" s="194"/>
      <c r="P305" s="194"/>
      <c r="Q305" s="194"/>
      <c r="R305" s="194"/>
      <c r="S305" s="194"/>
      <c r="T305" s="19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9" t="s">
        <v>162</v>
      </c>
      <c r="AU305" s="189" t="s">
        <v>158</v>
      </c>
      <c r="AV305" s="13" t="s">
        <v>158</v>
      </c>
      <c r="AW305" s="13" t="s">
        <v>31</v>
      </c>
      <c r="AX305" s="13" t="s">
        <v>69</v>
      </c>
      <c r="AY305" s="189" t="s">
        <v>149</v>
      </c>
    </row>
    <row r="306" s="13" customFormat="1">
      <c r="A306" s="13"/>
      <c r="B306" s="187"/>
      <c r="C306" s="13"/>
      <c r="D306" s="188" t="s">
        <v>162</v>
      </c>
      <c r="E306" s="189" t="s">
        <v>3</v>
      </c>
      <c r="F306" s="190" t="s">
        <v>833</v>
      </c>
      <c r="G306" s="13"/>
      <c r="H306" s="191">
        <v>9.9570000000000007</v>
      </c>
      <c r="I306" s="192"/>
      <c r="J306" s="13"/>
      <c r="K306" s="13"/>
      <c r="L306" s="187"/>
      <c r="M306" s="193"/>
      <c r="N306" s="194"/>
      <c r="O306" s="194"/>
      <c r="P306" s="194"/>
      <c r="Q306" s="194"/>
      <c r="R306" s="194"/>
      <c r="S306" s="194"/>
      <c r="T306" s="19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9" t="s">
        <v>162</v>
      </c>
      <c r="AU306" s="189" t="s">
        <v>158</v>
      </c>
      <c r="AV306" s="13" t="s">
        <v>158</v>
      </c>
      <c r="AW306" s="13" t="s">
        <v>31</v>
      </c>
      <c r="AX306" s="13" t="s">
        <v>69</v>
      </c>
      <c r="AY306" s="189" t="s">
        <v>149</v>
      </c>
    </row>
    <row r="307" s="14" customFormat="1">
      <c r="A307" s="14"/>
      <c r="B307" s="196"/>
      <c r="C307" s="14"/>
      <c r="D307" s="188" t="s">
        <v>162</v>
      </c>
      <c r="E307" s="197" t="s">
        <v>3</v>
      </c>
      <c r="F307" s="198" t="s">
        <v>196</v>
      </c>
      <c r="G307" s="14"/>
      <c r="H307" s="199">
        <v>24.893000000000001</v>
      </c>
      <c r="I307" s="200"/>
      <c r="J307" s="14"/>
      <c r="K307" s="14"/>
      <c r="L307" s="196"/>
      <c r="M307" s="201"/>
      <c r="N307" s="202"/>
      <c r="O307" s="202"/>
      <c r="P307" s="202"/>
      <c r="Q307" s="202"/>
      <c r="R307" s="202"/>
      <c r="S307" s="202"/>
      <c r="T307" s="20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197" t="s">
        <v>162</v>
      </c>
      <c r="AU307" s="197" t="s">
        <v>158</v>
      </c>
      <c r="AV307" s="14" t="s">
        <v>163</v>
      </c>
      <c r="AW307" s="14" t="s">
        <v>31</v>
      </c>
      <c r="AX307" s="14" t="s">
        <v>77</v>
      </c>
      <c r="AY307" s="197" t="s">
        <v>149</v>
      </c>
    </row>
    <row r="308" s="13" customFormat="1">
      <c r="A308" s="13"/>
      <c r="B308" s="187"/>
      <c r="C308" s="13"/>
      <c r="D308" s="188" t="s">
        <v>162</v>
      </c>
      <c r="E308" s="13"/>
      <c r="F308" s="190" t="s">
        <v>834</v>
      </c>
      <c r="G308" s="13"/>
      <c r="H308" s="191">
        <v>26.138000000000002</v>
      </c>
      <c r="I308" s="192"/>
      <c r="J308" s="13"/>
      <c r="K308" s="13"/>
      <c r="L308" s="187"/>
      <c r="M308" s="193"/>
      <c r="N308" s="194"/>
      <c r="O308" s="194"/>
      <c r="P308" s="194"/>
      <c r="Q308" s="194"/>
      <c r="R308" s="194"/>
      <c r="S308" s="194"/>
      <c r="T308" s="19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89" t="s">
        <v>162</v>
      </c>
      <c r="AU308" s="189" t="s">
        <v>158</v>
      </c>
      <c r="AV308" s="13" t="s">
        <v>158</v>
      </c>
      <c r="AW308" s="13" t="s">
        <v>4</v>
      </c>
      <c r="AX308" s="13" t="s">
        <v>77</v>
      </c>
      <c r="AY308" s="189" t="s">
        <v>149</v>
      </c>
    </row>
    <row r="309" s="12" customFormat="1" ht="22.8" customHeight="1">
      <c r="A309" s="12"/>
      <c r="B309" s="155"/>
      <c r="C309" s="12"/>
      <c r="D309" s="156" t="s">
        <v>68</v>
      </c>
      <c r="E309" s="166" t="s">
        <v>835</v>
      </c>
      <c r="F309" s="166" t="s">
        <v>836</v>
      </c>
      <c r="G309" s="12"/>
      <c r="H309" s="12"/>
      <c r="I309" s="158"/>
      <c r="J309" s="167">
        <f>BK309</f>
        <v>0</v>
      </c>
      <c r="K309" s="12"/>
      <c r="L309" s="155"/>
      <c r="M309" s="160"/>
      <c r="N309" s="161"/>
      <c r="O309" s="161"/>
      <c r="P309" s="162">
        <f>SUM(P310:P323)</f>
        <v>0</v>
      </c>
      <c r="Q309" s="161"/>
      <c r="R309" s="162">
        <f>SUM(R310:R323)</f>
        <v>0.33565504000000002</v>
      </c>
      <c r="S309" s="161"/>
      <c r="T309" s="163">
        <f>SUM(T310:T323)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156" t="s">
        <v>77</v>
      </c>
      <c r="AT309" s="164" t="s">
        <v>68</v>
      </c>
      <c r="AU309" s="164" t="s">
        <v>77</v>
      </c>
      <c r="AY309" s="156" t="s">
        <v>149</v>
      </c>
      <c r="BK309" s="165">
        <f>SUM(BK310:BK323)</f>
        <v>0</v>
      </c>
    </row>
    <row r="310" s="2" customFormat="1" ht="24.15" customHeight="1">
      <c r="A310" s="41"/>
      <c r="B310" s="168"/>
      <c r="C310" s="169" t="s">
        <v>837</v>
      </c>
      <c r="D310" s="169" t="s">
        <v>152</v>
      </c>
      <c r="E310" s="170" t="s">
        <v>838</v>
      </c>
      <c r="F310" s="171" t="s">
        <v>839</v>
      </c>
      <c r="G310" s="172" t="s">
        <v>166</v>
      </c>
      <c r="H310" s="173">
        <v>89.775999999999996</v>
      </c>
      <c r="I310" s="174"/>
      <c r="J310" s="175">
        <f>ROUND(I310*H310,2)</f>
        <v>0</v>
      </c>
      <c r="K310" s="171" t="s">
        <v>156</v>
      </c>
      <c r="L310" s="42"/>
      <c r="M310" s="176" t="s">
        <v>3</v>
      </c>
      <c r="N310" s="177" t="s">
        <v>41</v>
      </c>
      <c r="O310" s="75"/>
      <c r="P310" s="178">
        <f>O310*H310</f>
        <v>0</v>
      </c>
      <c r="Q310" s="178">
        <v>0.00022000000000000001</v>
      </c>
      <c r="R310" s="178">
        <f>Q310*H310</f>
        <v>0.019750719999999999</v>
      </c>
      <c r="S310" s="178">
        <v>0</v>
      </c>
      <c r="T310" s="179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180" t="s">
        <v>163</v>
      </c>
      <c r="AT310" s="180" t="s">
        <v>152</v>
      </c>
      <c r="AU310" s="180" t="s">
        <v>158</v>
      </c>
      <c r="AY310" s="22" t="s">
        <v>149</v>
      </c>
      <c r="BE310" s="181">
        <f>IF(N310="základní",J310,0)</f>
        <v>0</v>
      </c>
      <c r="BF310" s="181">
        <f>IF(N310="snížená",J310,0)</f>
        <v>0</v>
      </c>
      <c r="BG310" s="181">
        <f>IF(N310="zákl. přenesená",J310,0)</f>
        <v>0</v>
      </c>
      <c r="BH310" s="181">
        <f>IF(N310="sníž. přenesená",J310,0)</f>
        <v>0</v>
      </c>
      <c r="BI310" s="181">
        <f>IF(N310="nulová",J310,0)</f>
        <v>0</v>
      </c>
      <c r="BJ310" s="22" t="s">
        <v>158</v>
      </c>
      <c r="BK310" s="181">
        <f>ROUND(I310*H310,2)</f>
        <v>0</v>
      </c>
      <c r="BL310" s="22" t="s">
        <v>163</v>
      </c>
      <c r="BM310" s="180" t="s">
        <v>840</v>
      </c>
    </row>
    <row r="311" s="2" customFormat="1">
      <c r="A311" s="41"/>
      <c r="B311" s="42"/>
      <c r="C311" s="41"/>
      <c r="D311" s="182" t="s">
        <v>160</v>
      </c>
      <c r="E311" s="41"/>
      <c r="F311" s="183" t="s">
        <v>841</v>
      </c>
      <c r="G311" s="41"/>
      <c r="H311" s="41"/>
      <c r="I311" s="184"/>
      <c r="J311" s="41"/>
      <c r="K311" s="41"/>
      <c r="L311" s="42"/>
      <c r="M311" s="185"/>
      <c r="N311" s="186"/>
      <c r="O311" s="75"/>
      <c r="P311" s="75"/>
      <c r="Q311" s="75"/>
      <c r="R311" s="75"/>
      <c r="S311" s="75"/>
      <c r="T311" s="76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2" t="s">
        <v>160</v>
      </c>
      <c r="AU311" s="22" t="s">
        <v>158</v>
      </c>
    </row>
    <row r="312" s="13" customFormat="1">
      <c r="A312" s="13"/>
      <c r="B312" s="187"/>
      <c r="C312" s="13"/>
      <c r="D312" s="188" t="s">
        <v>162</v>
      </c>
      <c r="E312" s="189" t="s">
        <v>3</v>
      </c>
      <c r="F312" s="190" t="s">
        <v>468</v>
      </c>
      <c r="G312" s="13"/>
      <c r="H312" s="191">
        <v>77.844999999999999</v>
      </c>
      <c r="I312" s="192"/>
      <c r="J312" s="13"/>
      <c r="K312" s="13"/>
      <c r="L312" s="187"/>
      <c r="M312" s="193"/>
      <c r="N312" s="194"/>
      <c r="O312" s="194"/>
      <c r="P312" s="194"/>
      <c r="Q312" s="194"/>
      <c r="R312" s="194"/>
      <c r="S312" s="194"/>
      <c r="T312" s="19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9" t="s">
        <v>162</v>
      </c>
      <c r="AU312" s="189" t="s">
        <v>158</v>
      </c>
      <c r="AV312" s="13" t="s">
        <v>158</v>
      </c>
      <c r="AW312" s="13" t="s">
        <v>31</v>
      </c>
      <c r="AX312" s="13" t="s">
        <v>69</v>
      </c>
      <c r="AY312" s="189" t="s">
        <v>149</v>
      </c>
    </row>
    <row r="313" s="13" customFormat="1">
      <c r="A313" s="13"/>
      <c r="B313" s="187"/>
      <c r="C313" s="13"/>
      <c r="D313" s="188" t="s">
        <v>162</v>
      </c>
      <c r="E313" s="189" t="s">
        <v>3</v>
      </c>
      <c r="F313" s="190" t="s">
        <v>842</v>
      </c>
      <c r="G313" s="13"/>
      <c r="H313" s="191">
        <v>6.5439999999999996</v>
      </c>
      <c r="I313" s="192"/>
      <c r="J313" s="13"/>
      <c r="K313" s="13"/>
      <c r="L313" s="187"/>
      <c r="M313" s="193"/>
      <c r="N313" s="194"/>
      <c r="O313" s="194"/>
      <c r="P313" s="194"/>
      <c r="Q313" s="194"/>
      <c r="R313" s="194"/>
      <c r="S313" s="194"/>
      <c r="T313" s="19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89" t="s">
        <v>162</v>
      </c>
      <c r="AU313" s="189" t="s">
        <v>158</v>
      </c>
      <c r="AV313" s="13" t="s">
        <v>158</v>
      </c>
      <c r="AW313" s="13" t="s">
        <v>31</v>
      </c>
      <c r="AX313" s="13" t="s">
        <v>69</v>
      </c>
      <c r="AY313" s="189" t="s">
        <v>149</v>
      </c>
    </row>
    <row r="314" s="13" customFormat="1">
      <c r="A314" s="13"/>
      <c r="B314" s="187"/>
      <c r="C314" s="13"/>
      <c r="D314" s="188" t="s">
        <v>162</v>
      </c>
      <c r="E314" s="189" t="s">
        <v>3</v>
      </c>
      <c r="F314" s="190" t="s">
        <v>843</v>
      </c>
      <c r="G314" s="13"/>
      <c r="H314" s="191">
        <v>0.38700000000000001</v>
      </c>
      <c r="I314" s="192"/>
      <c r="J314" s="13"/>
      <c r="K314" s="13"/>
      <c r="L314" s="187"/>
      <c r="M314" s="193"/>
      <c r="N314" s="194"/>
      <c r="O314" s="194"/>
      <c r="P314" s="194"/>
      <c r="Q314" s="194"/>
      <c r="R314" s="194"/>
      <c r="S314" s="194"/>
      <c r="T314" s="19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9" t="s">
        <v>162</v>
      </c>
      <c r="AU314" s="189" t="s">
        <v>158</v>
      </c>
      <c r="AV314" s="13" t="s">
        <v>158</v>
      </c>
      <c r="AW314" s="13" t="s">
        <v>31</v>
      </c>
      <c r="AX314" s="13" t="s">
        <v>69</v>
      </c>
      <c r="AY314" s="189" t="s">
        <v>149</v>
      </c>
    </row>
    <row r="315" s="13" customFormat="1">
      <c r="A315" s="13"/>
      <c r="B315" s="187"/>
      <c r="C315" s="13"/>
      <c r="D315" s="188" t="s">
        <v>162</v>
      </c>
      <c r="E315" s="189" t="s">
        <v>3</v>
      </c>
      <c r="F315" s="190" t="s">
        <v>844</v>
      </c>
      <c r="G315" s="13"/>
      <c r="H315" s="191">
        <v>5</v>
      </c>
      <c r="I315" s="192"/>
      <c r="J315" s="13"/>
      <c r="K315" s="13"/>
      <c r="L315" s="187"/>
      <c r="M315" s="193"/>
      <c r="N315" s="194"/>
      <c r="O315" s="194"/>
      <c r="P315" s="194"/>
      <c r="Q315" s="194"/>
      <c r="R315" s="194"/>
      <c r="S315" s="194"/>
      <c r="T315" s="19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89" t="s">
        <v>162</v>
      </c>
      <c r="AU315" s="189" t="s">
        <v>158</v>
      </c>
      <c r="AV315" s="13" t="s">
        <v>158</v>
      </c>
      <c r="AW315" s="13" t="s">
        <v>31</v>
      </c>
      <c r="AX315" s="13" t="s">
        <v>69</v>
      </c>
      <c r="AY315" s="189" t="s">
        <v>149</v>
      </c>
    </row>
    <row r="316" s="14" customFormat="1">
      <c r="A316" s="14"/>
      <c r="B316" s="196"/>
      <c r="C316" s="14"/>
      <c r="D316" s="188" t="s">
        <v>162</v>
      </c>
      <c r="E316" s="197" t="s">
        <v>3</v>
      </c>
      <c r="F316" s="198" t="s">
        <v>196</v>
      </c>
      <c r="G316" s="14"/>
      <c r="H316" s="199">
        <v>89.775999999999996</v>
      </c>
      <c r="I316" s="200"/>
      <c r="J316" s="14"/>
      <c r="K316" s="14"/>
      <c r="L316" s="196"/>
      <c r="M316" s="201"/>
      <c r="N316" s="202"/>
      <c r="O316" s="202"/>
      <c r="P316" s="202"/>
      <c r="Q316" s="202"/>
      <c r="R316" s="202"/>
      <c r="S316" s="202"/>
      <c r="T316" s="20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197" t="s">
        <v>162</v>
      </c>
      <c r="AU316" s="197" t="s">
        <v>158</v>
      </c>
      <c r="AV316" s="14" t="s">
        <v>163</v>
      </c>
      <c r="AW316" s="14" t="s">
        <v>31</v>
      </c>
      <c r="AX316" s="14" t="s">
        <v>77</v>
      </c>
      <c r="AY316" s="197" t="s">
        <v>149</v>
      </c>
    </row>
    <row r="317" s="2" customFormat="1" ht="37.8" customHeight="1">
      <c r="A317" s="41"/>
      <c r="B317" s="168"/>
      <c r="C317" s="169" t="s">
        <v>845</v>
      </c>
      <c r="D317" s="169" t="s">
        <v>152</v>
      </c>
      <c r="E317" s="170" t="s">
        <v>846</v>
      </c>
      <c r="F317" s="171" t="s">
        <v>847</v>
      </c>
      <c r="G317" s="172" t="s">
        <v>166</v>
      </c>
      <c r="H317" s="173">
        <v>89.775999999999996</v>
      </c>
      <c r="I317" s="174"/>
      <c r="J317" s="175">
        <f>ROUND(I317*H317,2)</f>
        <v>0</v>
      </c>
      <c r="K317" s="171" t="s">
        <v>156</v>
      </c>
      <c r="L317" s="42"/>
      <c r="M317" s="176" t="s">
        <v>3</v>
      </c>
      <c r="N317" s="177" t="s">
        <v>41</v>
      </c>
      <c r="O317" s="75"/>
      <c r="P317" s="178">
        <f>O317*H317</f>
        <v>0</v>
      </c>
      <c r="Q317" s="178">
        <v>0.0028500000000000001</v>
      </c>
      <c r="R317" s="178">
        <f>Q317*H317</f>
        <v>0.25586160000000002</v>
      </c>
      <c r="S317" s="178">
        <v>0</v>
      </c>
      <c r="T317" s="179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180" t="s">
        <v>163</v>
      </c>
      <c r="AT317" s="180" t="s">
        <v>152</v>
      </c>
      <c r="AU317" s="180" t="s">
        <v>158</v>
      </c>
      <c r="AY317" s="22" t="s">
        <v>149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22" t="s">
        <v>158</v>
      </c>
      <c r="BK317" s="181">
        <f>ROUND(I317*H317,2)</f>
        <v>0</v>
      </c>
      <c r="BL317" s="22" t="s">
        <v>163</v>
      </c>
      <c r="BM317" s="180" t="s">
        <v>848</v>
      </c>
    </row>
    <row r="318" s="2" customFormat="1">
      <c r="A318" s="41"/>
      <c r="B318" s="42"/>
      <c r="C318" s="41"/>
      <c r="D318" s="182" t="s">
        <v>160</v>
      </c>
      <c r="E318" s="41"/>
      <c r="F318" s="183" t="s">
        <v>849</v>
      </c>
      <c r="G318" s="41"/>
      <c r="H318" s="41"/>
      <c r="I318" s="184"/>
      <c r="J318" s="41"/>
      <c r="K318" s="41"/>
      <c r="L318" s="42"/>
      <c r="M318" s="185"/>
      <c r="N318" s="186"/>
      <c r="O318" s="75"/>
      <c r="P318" s="75"/>
      <c r="Q318" s="75"/>
      <c r="R318" s="75"/>
      <c r="S318" s="75"/>
      <c r="T318" s="76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2" t="s">
        <v>160</v>
      </c>
      <c r="AU318" s="22" t="s">
        <v>158</v>
      </c>
    </row>
    <row r="319" s="2" customFormat="1" ht="24.15" customHeight="1">
      <c r="A319" s="41"/>
      <c r="B319" s="168"/>
      <c r="C319" s="169" t="s">
        <v>850</v>
      </c>
      <c r="D319" s="169" t="s">
        <v>152</v>
      </c>
      <c r="E319" s="170" t="s">
        <v>838</v>
      </c>
      <c r="F319" s="171" t="s">
        <v>839</v>
      </c>
      <c r="G319" s="172" t="s">
        <v>166</v>
      </c>
      <c r="H319" s="173">
        <v>14.936</v>
      </c>
      <c r="I319" s="174"/>
      <c r="J319" s="175">
        <f>ROUND(I319*H319,2)</f>
        <v>0</v>
      </c>
      <c r="K319" s="171" t="s">
        <v>156</v>
      </c>
      <c r="L319" s="42"/>
      <c r="M319" s="176" t="s">
        <v>3</v>
      </c>
      <c r="N319" s="177" t="s">
        <v>41</v>
      </c>
      <c r="O319" s="75"/>
      <c r="P319" s="178">
        <f>O319*H319</f>
        <v>0</v>
      </c>
      <c r="Q319" s="178">
        <v>0.00022000000000000001</v>
      </c>
      <c r="R319" s="178">
        <f>Q319*H319</f>
        <v>0.0032859199999999999</v>
      </c>
      <c r="S319" s="178">
        <v>0</v>
      </c>
      <c r="T319" s="179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180" t="s">
        <v>163</v>
      </c>
      <c r="AT319" s="180" t="s">
        <v>152</v>
      </c>
      <c r="AU319" s="180" t="s">
        <v>158</v>
      </c>
      <c r="AY319" s="22" t="s">
        <v>149</v>
      </c>
      <c r="BE319" s="181">
        <f>IF(N319="základní",J319,0)</f>
        <v>0</v>
      </c>
      <c r="BF319" s="181">
        <f>IF(N319="snížená",J319,0)</f>
        <v>0</v>
      </c>
      <c r="BG319" s="181">
        <f>IF(N319="zákl. přenesená",J319,0)</f>
        <v>0</v>
      </c>
      <c r="BH319" s="181">
        <f>IF(N319="sníž. přenesená",J319,0)</f>
        <v>0</v>
      </c>
      <c r="BI319" s="181">
        <f>IF(N319="nulová",J319,0)</f>
        <v>0</v>
      </c>
      <c r="BJ319" s="22" t="s">
        <v>158</v>
      </c>
      <c r="BK319" s="181">
        <f>ROUND(I319*H319,2)</f>
        <v>0</v>
      </c>
      <c r="BL319" s="22" t="s">
        <v>163</v>
      </c>
      <c r="BM319" s="180" t="s">
        <v>851</v>
      </c>
    </row>
    <row r="320" s="2" customFormat="1">
      <c r="A320" s="41"/>
      <c r="B320" s="42"/>
      <c r="C320" s="41"/>
      <c r="D320" s="182" t="s">
        <v>160</v>
      </c>
      <c r="E320" s="41"/>
      <c r="F320" s="183" t="s">
        <v>841</v>
      </c>
      <c r="G320" s="41"/>
      <c r="H320" s="41"/>
      <c r="I320" s="184"/>
      <c r="J320" s="41"/>
      <c r="K320" s="41"/>
      <c r="L320" s="42"/>
      <c r="M320" s="185"/>
      <c r="N320" s="186"/>
      <c r="O320" s="75"/>
      <c r="P320" s="75"/>
      <c r="Q320" s="75"/>
      <c r="R320" s="75"/>
      <c r="S320" s="75"/>
      <c r="T320" s="76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2" t="s">
        <v>160</v>
      </c>
      <c r="AU320" s="22" t="s">
        <v>158</v>
      </c>
    </row>
    <row r="321" s="13" customFormat="1">
      <c r="A321" s="13"/>
      <c r="B321" s="187"/>
      <c r="C321" s="13"/>
      <c r="D321" s="188" t="s">
        <v>162</v>
      </c>
      <c r="E321" s="189" t="s">
        <v>3</v>
      </c>
      <c r="F321" s="190" t="s">
        <v>471</v>
      </c>
      <c r="G321" s="13"/>
      <c r="H321" s="191">
        <v>14.936</v>
      </c>
      <c r="I321" s="192"/>
      <c r="J321" s="13"/>
      <c r="K321" s="13"/>
      <c r="L321" s="187"/>
      <c r="M321" s="193"/>
      <c r="N321" s="194"/>
      <c r="O321" s="194"/>
      <c r="P321" s="194"/>
      <c r="Q321" s="194"/>
      <c r="R321" s="194"/>
      <c r="S321" s="194"/>
      <c r="T321" s="19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89" t="s">
        <v>162</v>
      </c>
      <c r="AU321" s="189" t="s">
        <v>158</v>
      </c>
      <c r="AV321" s="13" t="s">
        <v>158</v>
      </c>
      <c r="AW321" s="13" t="s">
        <v>31</v>
      </c>
      <c r="AX321" s="13" t="s">
        <v>77</v>
      </c>
      <c r="AY321" s="189" t="s">
        <v>149</v>
      </c>
    </row>
    <row r="322" s="2" customFormat="1" ht="33" customHeight="1">
      <c r="A322" s="41"/>
      <c r="B322" s="168"/>
      <c r="C322" s="169" t="s">
        <v>852</v>
      </c>
      <c r="D322" s="169" t="s">
        <v>152</v>
      </c>
      <c r="E322" s="170" t="s">
        <v>853</v>
      </c>
      <c r="F322" s="171" t="s">
        <v>854</v>
      </c>
      <c r="G322" s="172" t="s">
        <v>166</v>
      </c>
      <c r="H322" s="173">
        <v>14.936</v>
      </c>
      <c r="I322" s="174"/>
      <c r="J322" s="175">
        <f>ROUND(I322*H322,2)</f>
        <v>0</v>
      </c>
      <c r="K322" s="171" t="s">
        <v>156</v>
      </c>
      <c r="L322" s="42"/>
      <c r="M322" s="176" t="s">
        <v>3</v>
      </c>
      <c r="N322" s="177" t="s">
        <v>41</v>
      </c>
      <c r="O322" s="75"/>
      <c r="P322" s="178">
        <f>O322*H322</f>
        <v>0</v>
      </c>
      <c r="Q322" s="178">
        <v>0.0038</v>
      </c>
      <c r="R322" s="178">
        <f>Q322*H322</f>
        <v>0.056756800000000003</v>
      </c>
      <c r="S322" s="178">
        <v>0</v>
      </c>
      <c r="T322" s="179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180" t="s">
        <v>163</v>
      </c>
      <c r="AT322" s="180" t="s">
        <v>152</v>
      </c>
      <c r="AU322" s="180" t="s">
        <v>158</v>
      </c>
      <c r="AY322" s="22" t="s">
        <v>149</v>
      </c>
      <c r="BE322" s="181">
        <f>IF(N322="základní",J322,0)</f>
        <v>0</v>
      </c>
      <c r="BF322" s="181">
        <f>IF(N322="snížená",J322,0)</f>
        <v>0</v>
      </c>
      <c r="BG322" s="181">
        <f>IF(N322="zákl. přenesená",J322,0)</f>
        <v>0</v>
      </c>
      <c r="BH322" s="181">
        <f>IF(N322="sníž. přenesená",J322,0)</f>
        <v>0</v>
      </c>
      <c r="BI322" s="181">
        <f>IF(N322="nulová",J322,0)</f>
        <v>0</v>
      </c>
      <c r="BJ322" s="22" t="s">
        <v>158</v>
      </c>
      <c r="BK322" s="181">
        <f>ROUND(I322*H322,2)</f>
        <v>0</v>
      </c>
      <c r="BL322" s="22" t="s">
        <v>163</v>
      </c>
      <c r="BM322" s="180" t="s">
        <v>855</v>
      </c>
    </row>
    <row r="323" s="2" customFormat="1">
      <c r="A323" s="41"/>
      <c r="B323" s="42"/>
      <c r="C323" s="41"/>
      <c r="D323" s="182" t="s">
        <v>160</v>
      </c>
      <c r="E323" s="41"/>
      <c r="F323" s="183" t="s">
        <v>856</v>
      </c>
      <c r="G323" s="41"/>
      <c r="H323" s="41"/>
      <c r="I323" s="184"/>
      <c r="J323" s="41"/>
      <c r="K323" s="41"/>
      <c r="L323" s="42"/>
      <c r="M323" s="185"/>
      <c r="N323" s="186"/>
      <c r="O323" s="75"/>
      <c r="P323" s="75"/>
      <c r="Q323" s="75"/>
      <c r="R323" s="75"/>
      <c r="S323" s="75"/>
      <c r="T323" s="76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2" t="s">
        <v>160</v>
      </c>
      <c r="AU323" s="22" t="s">
        <v>158</v>
      </c>
    </row>
    <row r="324" s="12" customFormat="1" ht="22.8" customHeight="1">
      <c r="A324" s="12"/>
      <c r="B324" s="155"/>
      <c r="C324" s="12"/>
      <c r="D324" s="156" t="s">
        <v>68</v>
      </c>
      <c r="E324" s="166" t="s">
        <v>218</v>
      </c>
      <c r="F324" s="166" t="s">
        <v>857</v>
      </c>
      <c r="G324" s="12"/>
      <c r="H324" s="12"/>
      <c r="I324" s="158"/>
      <c r="J324" s="167">
        <f>BK324</f>
        <v>0</v>
      </c>
      <c r="K324" s="12"/>
      <c r="L324" s="155"/>
      <c r="M324" s="160"/>
      <c r="N324" s="161"/>
      <c r="O324" s="161"/>
      <c r="P324" s="162">
        <f>SUM(P325:P350)</f>
        <v>0</v>
      </c>
      <c r="Q324" s="161"/>
      <c r="R324" s="162">
        <f>SUM(R325:R350)</f>
        <v>2.7174408300000001</v>
      </c>
      <c r="S324" s="161"/>
      <c r="T324" s="163">
        <f>SUM(T325:T350)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156" t="s">
        <v>77</v>
      </c>
      <c r="AT324" s="164" t="s">
        <v>68</v>
      </c>
      <c r="AU324" s="164" t="s">
        <v>77</v>
      </c>
      <c r="AY324" s="156" t="s">
        <v>149</v>
      </c>
      <c r="BK324" s="165">
        <f>SUM(BK325:BK350)</f>
        <v>0</v>
      </c>
    </row>
    <row r="325" s="2" customFormat="1" ht="16.5" customHeight="1">
      <c r="A325" s="41"/>
      <c r="B325" s="168"/>
      <c r="C325" s="169" t="s">
        <v>858</v>
      </c>
      <c r="D325" s="169" t="s">
        <v>152</v>
      </c>
      <c r="E325" s="170" t="s">
        <v>859</v>
      </c>
      <c r="F325" s="171" t="s">
        <v>860</v>
      </c>
      <c r="G325" s="172" t="s">
        <v>155</v>
      </c>
      <c r="H325" s="173">
        <v>1</v>
      </c>
      <c r="I325" s="174"/>
      <c r="J325" s="175">
        <f>ROUND(I325*H325,2)</f>
        <v>0</v>
      </c>
      <c r="K325" s="171" t="s">
        <v>156</v>
      </c>
      <c r="L325" s="42"/>
      <c r="M325" s="176" t="s">
        <v>3</v>
      </c>
      <c r="N325" s="177" t="s">
        <v>41</v>
      </c>
      <c r="O325" s="75"/>
      <c r="P325" s="178">
        <f>O325*H325</f>
        <v>0</v>
      </c>
      <c r="Q325" s="178">
        <v>0</v>
      </c>
      <c r="R325" s="178">
        <f>Q325*H325</f>
        <v>0</v>
      </c>
      <c r="S325" s="178">
        <v>0</v>
      </c>
      <c r="T325" s="179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180" t="s">
        <v>157</v>
      </c>
      <c r="AT325" s="180" t="s">
        <v>152</v>
      </c>
      <c r="AU325" s="180" t="s">
        <v>158</v>
      </c>
      <c r="AY325" s="22" t="s">
        <v>149</v>
      </c>
      <c r="BE325" s="181">
        <f>IF(N325="základní",J325,0)</f>
        <v>0</v>
      </c>
      <c r="BF325" s="181">
        <f>IF(N325="snížená",J325,0)</f>
        <v>0</v>
      </c>
      <c r="BG325" s="181">
        <f>IF(N325="zákl. přenesená",J325,0)</f>
        <v>0</v>
      </c>
      <c r="BH325" s="181">
        <f>IF(N325="sníž. přenesená",J325,0)</f>
        <v>0</v>
      </c>
      <c r="BI325" s="181">
        <f>IF(N325="nulová",J325,0)</f>
        <v>0</v>
      </c>
      <c r="BJ325" s="22" t="s">
        <v>158</v>
      </c>
      <c r="BK325" s="181">
        <f>ROUND(I325*H325,2)</f>
        <v>0</v>
      </c>
      <c r="BL325" s="22" t="s">
        <v>157</v>
      </c>
      <c r="BM325" s="180" t="s">
        <v>861</v>
      </c>
    </row>
    <row r="326" s="2" customFormat="1">
      <c r="A326" s="41"/>
      <c r="B326" s="42"/>
      <c r="C326" s="41"/>
      <c r="D326" s="182" t="s">
        <v>160</v>
      </c>
      <c r="E326" s="41"/>
      <c r="F326" s="183" t="s">
        <v>862</v>
      </c>
      <c r="G326" s="41"/>
      <c r="H326" s="41"/>
      <c r="I326" s="184"/>
      <c r="J326" s="41"/>
      <c r="K326" s="41"/>
      <c r="L326" s="42"/>
      <c r="M326" s="185"/>
      <c r="N326" s="186"/>
      <c r="O326" s="75"/>
      <c r="P326" s="75"/>
      <c r="Q326" s="75"/>
      <c r="R326" s="75"/>
      <c r="S326" s="75"/>
      <c r="T326" s="76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2" t="s">
        <v>160</v>
      </c>
      <c r="AU326" s="22" t="s">
        <v>158</v>
      </c>
    </row>
    <row r="327" s="2" customFormat="1" ht="16.5" customHeight="1">
      <c r="A327" s="41"/>
      <c r="B327" s="168"/>
      <c r="C327" s="224" t="s">
        <v>863</v>
      </c>
      <c r="D327" s="224" t="s">
        <v>654</v>
      </c>
      <c r="E327" s="225" t="s">
        <v>864</v>
      </c>
      <c r="F327" s="226" t="s">
        <v>865</v>
      </c>
      <c r="G327" s="227" t="s">
        <v>155</v>
      </c>
      <c r="H327" s="228">
        <v>1</v>
      </c>
      <c r="I327" s="229"/>
      <c r="J327" s="230">
        <f>ROUND(I327*H327,2)</f>
        <v>0</v>
      </c>
      <c r="K327" s="226" t="s">
        <v>156</v>
      </c>
      <c r="L327" s="231"/>
      <c r="M327" s="232" t="s">
        <v>3</v>
      </c>
      <c r="N327" s="233" t="s">
        <v>41</v>
      </c>
      <c r="O327" s="75"/>
      <c r="P327" s="178">
        <f>O327*H327</f>
        <v>0</v>
      </c>
      <c r="Q327" s="178">
        <v>0.00013999999999999999</v>
      </c>
      <c r="R327" s="178">
        <f>Q327*H327</f>
        <v>0.00013999999999999999</v>
      </c>
      <c r="S327" s="178">
        <v>0</v>
      </c>
      <c r="T327" s="179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180" t="s">
        <v>381</v>
      </c>
      <c r="AT327" s="180" t="s">
        <v>654</v>
      </c>
      <c r="AU327" s="180" t="s">
        <v>158</v>
      </c>
      <c r="AY327" s="22" t="s">
        <v>149</v>
      </c>
      <c r="BE327" s="181">
        <f>IF(N327="základní",J327,0)</f>
        <v>0</v>
      </c>
      <c r="BF327" s="181">
        <f>IF(N327="snížená",J327,0)</f>
        <v>0</v>
      </c>
      <c r="BG327" s="181">
        <f>IF(N327="zákl. přenesená",J327,0)</f>
        <v>0</v>
      </c>
      <c r="BH327" s="181">
        <f>IF(N327="sníž. přenesená",J327,0)</f>
        <v>0</v>
      </c>
      <c r="BI327" s="181">
        <f>IF(N327="nulová",J327,0)</f>
        <v>0</v>
      </c>
      <c r="BJ327" s="22" t="s">
        <v>158</v>
      </c>
      <c r="BK327" s="181">
        <f>ROUND(I327*H327,2)</f>
        <v>0</v>
      </c>
      <c r="BL327" s="22" t="s">
        <v>157</v>
      </c>
      <c r="BM327" s="180" t="s">
        <v>866</v>
      </c>
    </row>
    <row r="328" s="2" customFormat="1" ht="37.8" customHeight="1">
      <c r="A328" s="41"/>
      <c r="B328" s="168"/>
      <c r="C328" s="169" t="s">
        <v>867</v>
      </c>
      <c r="D328" s="169" t="s">
        <v>152</v>
      </c>
      <c r="E328" s="170" t="s">
        <v>868</v>
      </c>
      <c r="F328" s="171" t="s">
        <v>869</v>
      </c>
      <c r="G328" s="172" t="s">
        <v>166</v>
      </c>
      <c r="H328" s="173">
        <v>6.5999999999999996</v>
      </c>
      <c r="I328" s="174"/>
      <c r="J328" s="175">
        <f>ROUND(I328*H328,2)</f>
        <v>0</v>
      </c>
      <c r="K328" s="171" t="s">
        <v>156</v>
      </c>
      <c r="L328" s="42"/>
      <c r="M328" s="176" t="s">
        <v>3</v>
      </c>
      <c r="N328" s="177" t="s">
        <v>41</v>
      </c>
      <c r="O328" s="75"/>
      <c r="P328" s="178">
        <f>O328*H328</f>
        <v>0</v>
      </c>
      <c r="Q328" s="178">
        <v>0.00072449999999999999</v>
      </c>
      <c r="R328" s="178">
        <f>Q328*H328</f>
        <v>0.0047816999999999998</v>
      </c>
      <c r="S328" s="178">
        <v>0</v>
      </c>
      <c r="T328" s="179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180" t="s">
        <v>157</v>
      </c>
      <c r="AT328" s="180" t="s">
        <v>152</v>
      </c>
      <c r="AU328" s="180" t="s">
        <v>158</v>
      </c>
      <c r="AY328" s="22" t="s">
        <v>149</v>
      </c>
      <c r="BE328" s="181">
        <f>IF(N328="základní",J328,0)</f>
        <v>0</v>
      </c>
      <c r="BF328" s="181">
        <f>IF(N328="snížená",J328,0)</f>
        <v>0</v>
      </c>
      <c r="BG328" s="181">
        <f>IF(N328="zákl. přenesená",J328,0)</f>
        <v>0</v>
      </c>
      <c r="BH328" s="181">
        <f>IF(N328="sníž. přenesená",J328,0)</f>
        <v>0</v>
      </c>
      <c r="BI328" s="181">
        <f>IF(N328="nulová",J328,0)</f>
        <v>0</v>
      </c>
      <c r="BJ328" s="22" t="s">
        <v>158</v>
      </c>
      <c r="BK328" s="181">
        <f>ROUND(I328*H328,2)</f>
        <v>0</v>
      </c>
      <c r="BL328" s="22" t="s">
        <v>157</v>
      </c>
      <c r="BM328" s="180" t="s">
        <v>870</v>
      </c>
    </row>
    <row r="329" s="2" customFormat="1">
      <c r="A329" s="41"/>
      <c r="B329" s="42"/>
      <c r="C329" s="41"/>
      <c r="D329" s="182" t="s">
        <v>160</v>
      </c>
      <c r="E329" s="41"/>
      <c r="F329" s="183" t="s">
        <v>871</v>
      </c>
      <c r="G329" s="41"/>
      <c r="H329" s="41"/>
      <c r="I329" s="184"/>
      <c r="J329" s="41"/>
      <c r="K329" s="41"/>
      <c r="L329" s="42"/>
      <c r="M329" s="185"/>
      <c r="N329" s="186"/>
      <c r="O329" s="75"/>
      <c r="P329" s="75"/>
      <c r="Q329" s="75"/>
      <c r="R329" s="75"/>
      <c r="S329" s="75"/>
      <c r="T329" s="76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2" t="s">
        <v>160</v>
      </c>
      <c r="AU329" s="22" t="s">
        <v>158</v>
      </c>
    </row>
    <row r="330" s="15" customFormat="1">
      <c r="A330" s="15"/>
      <c r="B330" s="204"/>
      <c r="C330" s="15"/>
      <c r="D330" s="188" t="s">
        <v>162</v>
      </c>
      <c r="E330" s="205" t="s">
        <v>3</v>
      </c>
      <c r="F330" s="206" t="s">
        <v>872</v>
      </c>
      <c r="G330" s="15"/>
      <c r="H330" s="205" t="s">
        <v>3</v>
      </c>
      <c r="I330" s="207"/>
      <c r="J330" s="15"/>
      <c r="K330" s="15"/>
      <c r="L330" s="204"/>
      <c r="M330" s="208"/>
      <c r="N330" s="209"/>
      <c r="O330" s="209"/>
      <c r="P330" s="209"/>
      <c r="Q330" s="209"/>
      <c r="R330" s="209"/>
      <c r="S330" s="209"/>
      <c r="T330" s="210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05" t="s">
        <v>162</v>
      </c>
      <c r="AU330" s="205" t="s">
        <v>158</v>
      </c>
      <c r="AV330" s="15" t="s">
        <v>77</v>
      </c>
      <c r="AW330" s="15" t="s">
        <v>4</v>
      </c>
      <c r="AX330" s="15" t="s">
        <v>69</v>
      </c>
      <c r="AY330" s="205" t="s">
        <v>149</v>
      </c>
    </row>
    <row r="331" s="13" customFormat="1">
      <c r="A331" s="13"/>
      <c r="B331" s="187"/>
      <c r="C331" s="13"/>
      <c r="D331" s="188" t="s">
        <v>162</v>
      </c>
      <c r="E331" s="189" t="s">
        <v>3</v>
      </c>
      <c r="F331" s="190" t="s">
        <v>788</v>
      </c>
      <c r="G331" s="13"/>
      <c r="H331" s="191">
        <v>6.5999999999999996</v>
      </c>
      <c r="I331" s="192"/>
      <c r="J331" s="13"/>
      <c r="K331" s="13"/>
      <c r="L331" s="187"/>
      <c r="M331" s="193"/>
      <c r="N331" s="194"/>
      <c r="O331" s="194"/>
      <c r="P331" s="194"/>
      <c r="Q331" s="194"/>
      <c r="R331" s="194"/>
      <c r="S331" s="194"/>
      <c r="T331" s="19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89" t="s">
        <v>162</v>
      </c>
      <c r="AU331" s="189" t="s">
        <v>158</v>
      </c>
      <c r="AV331" s="13" t="s">
        <v>158</v>
      </c>
      <c r="AW331" s="13" t="s">
        <v>31</v>
      </c>
      <c r="AX331" s="13" t="s">
        <v>77</v>
      </c>
      <c r="AY331" s="189" t="s">
        <v>149</v>
      </c>
    </row>
    <row r="332" s="2" customFormat="1" ht="24.15" customHeight="1">
      <c r="A332" s="41"/>
      <c r="B332" s="168"/>
      <c r="C332" s="169" t="s">
        <v>873</v>
      </c>
      <c r="D332" s="169" t="s">
        <v>152</v>
      </c>
      <c r="E332" s="170" t="s">
        <v>874</v>
      </c>
      <c r="F332" s="171" t="s">
        <v>875</v>
      </c>
      <c r="G332" s="172" t="s">
        <v>155</v>
      </c>
      <c r="H332" s="173">
        <v>1</v>
      </c>
      <c r="I332" s="174"/>
      <c r="J332" s="175">
        <f>ROUND(I332*H332,2)</f>
        <v>0</v>
      </c>
      <c r="K332" s="171" t="s">
        <v>156</v>
      </c>
      <c r="L332" s="42"/>
      <c r="M332" s="176" t="s">
        <v>3</v>
      </c>
      <c r="N332" s="177" t="s">
        <v>41</v>
      </c>
      <c r="O332" s="75"/>
      <c r="P332" s="178">
        <f>O332*H332</f>
        <v>0</v>
      </c>
      <c r="Q332" s="178">
        <v>0.0001108</v>
      </c>
      <c r="R332" s="178">
        <f>Q332*H332</f>
        <v>0.0001108</v>
      </c>
      <c r="S332" s="178">
        <v>0</v>
      </c>
      <c r="T332" s="179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180" t="s">
        <v>163</v>
      </c>
      <c r="AT332" s="180" t="s">
        <v>152</v>
      </c>
      <c r="AU332" s="180" t="s">
        <v>158</v>
      </c>
      <c r="AY332" s="22" t="s">
        <v>149</v>
      </c>
      <c r="BE332" s="181">
        <f>IF(N332="základní",J332,0)</f>
        <v>0</v>
      </c>
      <c r="BF332" s="181">
        <f>IF(N332="snížená",J332,0)</f>
        <v>0</v>
      </c>
      <c r="BG332" s="181">
        <f>IF(N332="zákl. přenesená",J332,0)</f>
        <v>0</v>
      </c>
      <c r="BH332" s="181">
        <f>IF(N332="sníž. přenesená",J332,0)</f>
        <v>0</v>
      </c>
      <c r="BI332" s="181">
        <f>IF(N332="nulová",J332,0)</f>
        <v>0</v>
      </c>
      <c r="BJ332" s="22" t="s">
        <v>158</v>
      </c>
      <c r="BK332" s="181">
        <f>ROUND(I332*H332,2)</f>
        <v>0</v>
      </c>
      <c r="BL332" s="22" t="s">
        <v>163</v>
      </c>
      <c r="BM332" s="180" t="s">
        <v>876</v>
      </c>
    </row>
    <row r="333" s="2" customFormat="1">
      <c r="A333" s="41"/>
      <c r="B333" s="42"/>
      <c r="C333" s="41"/>
      <c r="D333" s="182" t="s">
        <v>160</v>
      </c>
      <c r="E333" s="41"/>
      <c r="F333" s="183" t="s">
        <v>877</v>
      </c>
      <c r="G333" s="41"/>
      <c r="H333" s="41"/>
      <c r="I333" s="184"/>
      <c r="J333" s="41"/>
      <c r="K333" s="41"/>
      <c r="L333" s="42"/>
      <c r="M333" s="185"/>
      <c r="N333" s="186"/>
      <c r="O333" s="75"/>
      <c r="P333" s="75"/>
      <c r="Q333" s="75"/>
      <c r="R333" s="75"/>
      <c r="S333" s="75"/>
      <c r="T333" s="76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2" t="s">
        <v>160</v>
      </c>
      <c r="AU333" s="22" t="s">
        <v>158</v>
      </c>
    </row>
    <row r="334" s="2" customFormat="1" ht="16.5" customHeight="1">
      <c r="A334" s="41"/>
      <c r="B334" s="168"/>
      <c r="C334" s="224" t="s">
        <v>878</v>
      </c>
      <c r="D334" s="224" t="s">
        <v>654</v>
      </c>
      <c r="E334" s="225" t="s">
        <v>879</v>
      </c>
      <c r="F334" s="226" t="s">
        <v>880</v>
      </c>
      <c r="G334" s="227" t="s">
        <v>155</v>
      </c>
      <c r="H334" s="228">
        <v>1</v>
      </c>
      <c r="I334" s="229"/>
      <c r="J334" s="230">
        <f>ROUND(I334*H334,2)</f>
        <v>0</v>
      </c>
      <c r="K334" s="226" t="s">
        <v>156</v>
      </c>
      <c r="L334" s="231"/>
      <c r="M334" s="232" t="s">
        <v>3</v>
      </c>
      <c r="N334" s="233" t="s">
        <v>41</v>
      </c>
      <c r="O334" s="75"/>
      <c r="P334" s="178">
        <f>O334*H334</f>
        <v>0</v>
      </c>
      <c r="Q334" s="178">
        <v>0.012</v>
      </c>
      <c r="R334" s="178">
        <f>Q334*H334</f>
        <v>0.012</v>
      </c>
      <c r="S334" s="178">
        <v>0</v>
      </c>
      <c r="T334" s="179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180" t="s">
        <v>206</v>
      </c>
      <c r="AT334" s="180" t="s">
        <v>654</v>
      </c>
      <c r="AU334" s="180" t="s">
        <v>158</v>
      </c>
      <c r="AY334" s="22" t="s">
        <v>149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22" t="s">
        <v>158</v>
      </c>
      <c r="BK334" s="181">
        <f>ROUND(I334*H334,2)</f>
        <v>0</v>
      </c>
      <c r="BL334" s="22" t="s">
        <v>163</v>
      </c>
      <c r="BM334" s="180" t="s">
        <v>881</v>
      </c>
    </row>
    <row r="335" s="2" customFormat="1" ht="24.15" customHeight="1">
      <c r="A335" s="41"/>
      <c r="B335" s="168"/>
      <c r="C335" s="169" t="s">
        <v>882</v>
      </c>
      <c r="D335" s="169" t="s">
        <v>152</v>
      </c>
      <c r="E335" s="170" t="s">
        <v>883</v>
      </c>
      <c r="F335" s="171" t="s">
        <v>884</v>
      </c>
      <c r="G335" s="172" t="s">
        <v>341</v>
      </c>
      <c r="H335" s="173">
        <v>10</v>
      </c>
      <c r="I335" s="174"/>
      <c r="J335" s="175">
        <f>ROUND(I335*H335,2)</f>
        <v>0</v>
      </c>
      <c r="K335" s="171" t="s">
        <v>156</v>
      </c>
      <c r="L335" s="42"/>
      <c r="M335" s="176" t="s">
        <v>3</v>
      </c>
      <c r="N335" s="177" t="s">
        <v>41</v>
      </c>
      <c r="O335" s="75"/>
      <c r="P335" s="178">
        <f>O335*H335</f>
        <v>0</v>
      </c>
      <c r="Q335" s="178">
        <v>0</v>
      </c>
      <c r="R335" s="178">
        <f>Q335*H335</f>
        <v>0</v>
      </c>
      <c r="S335" s="178">
        <v>0</v>
      </c>
      <c r="T335" s="179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180" t="s">
        <v>163</v>
      </c>
      <c r="AT335" s="180" t="s">
        <v>152</v>
      </c>
      <c r="AU335" s="180" t="s">
        <v>158</v>
      </c>
      <c r="AY335" s="22" t="s">
        <v>149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2" t="s">
        <v>158</v>
      </c>
      <c r="BK335" s="181">
        <f>ROUND(I335*H335,2)</f>
        <v>0</v>
      </c>
      <c r="BL335" s="22" t="s">
        <v>163</v>
      </c>
      <c r="BM335" s="180" t="s">
        <v>885</v>
      </c>
    </row>
    <row r="336" s="2" customFormat="1">
      <c r="A336" s="41"/>
      <c r="B336" s="42"/>
      <c r="C336" s="41"/>
      <c r="D336" s="182" t="s">
        <v>160</v>
      </c>
      <c r="E336" s="41"/>
      <c r="F336" s="183" t="s">
        <v>886</v>
      </c>
      <c r="G336" s="41"/>
      <c r="H336" s="41"/>
      <c r="I336" s="184"/>
      <c r="J336" s="41"/>
      <c r="K336" s="41"/>
      <c r="L336" s="42"/>
      <c r="M336" s="185"/>
      <c r="N336" s="186"/>
      <c r="O336" s="75"/>
      <c r="P336" s="75"/>
      <c r="Q336" s="75"/>
      <c r="R336" s="75"/>
      <c r="S336" s="75"/>
      <c r="T336" s="76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2" t="s">
        <v>160</v>
      </c>
      <c r="AU336" s="22" t="s">
        <v>158</v>
      </c>
    </row>
    <row r="337" s="13" customFormat="1">
      <c r="A337" s="13"/>
      <c r="B337" s="187"/>
      <c r="C337" s="13"/>
      <c r="D337" s="188" t="s">
        <v>162</v>
      </c>
      <c r="E337" s="189" t="s">
        <v>3</v>
      </c>
      <c r="F337" s="190" t="s">
        <v>887</v>
      </c>
      <c r="G337" s="13"/>
      <c r="H337" s="191">
        <v>10</v>
      </c>
      <c r="I337" s="192"/>
      <c r="J337" s="13"/>
      <c r="K337" s="13"/>
      <c r="L337" s="187"/>
      <c r="M337" s="193"/>
      <c r="N337" s="194"/>
      <c r="O337" s="194"/>
      <c r="P337" s="194"/>
      <c r="Q337" s="194"/>
      <c r="R337" s="194"/>
      <c r="S337" s="194"/>
      <c r="T337" s="19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89" t="s">
        <v>162</v>
      </c>
      <c r="AU337" s="189" t="s">
        <v>158</v>
      </c>
      <c r="AV337" s="13" t="s">
        <v>158</v>
      </c>
      <c r="AW337" s="13" t="s">
        <v>31</v>
      </c>
      <c r="AX337" s="13" t="s">
        <v>77</v>
      </c>
      <c r="AY337" s="189" t="s">
        <v>149</v>
      </c>
    </row>
    <row r="338" s="2" customFormat="1" ht="24.15" customHeight="1">
      <c r="A338" s="41"/>
      <c r="B338" s="168"/>
      <c r="C338" s="169" t="s">
        <v>888</v>
      </c>
      <c r="D338" s="169" t="s">
        <v>152</v>
      </c>
      <c r="E338" s="170" t="s">
        <v>889</v>
      </c>
      <c r="F338" s="171" t="s">
        <v>890</v>
      </c>
      <c r="G338" s="172" t="s">
        <v>182</v>
      </c>
      <c r="H338" s="173">
        <v>10</v>
      </c>
      <c r="I338" s="174"/>
      <c r="J338" s="175">
        <f>ROUND(I338*H338,2)</f>
        <v>0</v>
      </c>
      <c r="K338" s="171" t="s">
        <v>156</v>
      </c>
      <c r="L338" s="42"/>
      <c r="M338" s="176" t="s">
        <v>3</v>
      </c>
      <c r="N338" s="177" t="s">
        <v>41</v>
      </c>
      <c r="O338" s="75"/>
      <c r="P338" s="178">
        <f>O338*H338</f>
        <v>0</v>
      </c>
      <c r="Q338" s="178">
        <v>0.00611</v>
      </c>
      <c r="R338" s="178">
        <f>Q338*H338</f>
        <v>0.061100000000000002</v>
      </c>
      <c r="S338" s="178">
        <v>0</v>
      </c>
      <c r="T338" s="179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180" t="s">
        <v>163</v>
      </c>
      <c r="AT338" s="180" t="s">
        <v>152</v>
      </c>
      <c r="AU338" s="180" t="s">
        <v>158</v>
      </c>
      <c r="AY338" s="22" t="s">
        <v>149</v>
      </c>
      <c r="BE338" s="181">
        <f>IF(N338="základní",J338,0)</f>
        <v>0</v>
      </c>
      <c r="BF338" s="181">
        <f>IF(N338="snížená",J338,0)</f>
        <v>0</v>
      </c>
      <c r="BG338" s="181">
        <f>IF(N338="zákl. přenesená",J338,0)</f>
        <v>0</v>
      </c>
      <c r="BH338" s="181">
        <f>IF(N338="sníž. přenesená",J338,0)</f>
        <v>0</v>
      </c>
      <c r="BI338" s="181">
        <f>IF(N338="nulová",J338,0)</f>
        <v>0</v>
      </c>
      <c r="BJ338" s="22" t="s">
        <v>158</v>
      </c>
      <c r="BK338" s="181">
        <f>ROUND(I338*H338,2)</f>
        <v>0</v>
      </c>
      <c r="BL338" s="22" t="s">
        <v>163</v>
      </c>
      <c r="BM338" s="180" t="s">
        <v>891</v>
      </c>
    </row>
    <row r="339" s="2" customFormat="1">
      <c r="A339" s="41"/>
      <c r="B339" s="42"/>
      <c r="C339" s="41"/>
      <c r="D339" s="182" t="s">
        <v>160</v>
      </c>
      <c r="E339" s="41"/>
      <c r="F339" s="183" t="s">
        <v>892</v>
      </c>
      <c r="G339" s="41"/>
      <c r="H339" s="41"/>
      <c r="I339" s="184"/>
      <c r="J339" s="41"/>
      <c r="K339" s="41"/>
      <c r="L339" s="42"/>
      <c r="M339" s="185"/>
      <c r="N339" s="186"/>
      <c r="O339" s="75"/>
      <c r="P339" s="75"/>
      <c r="Q339" s="75"/>
      <c r="R339" s="75"/>
      <c r="S339" s="75"/>
      <c r="T339" s="76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2" t="s">
        <v>160</v>
      </c>
      <c r="AU339" s="22" t="s">
        <v>158</v>
      </c>
    </row>
    <row r="340" s="2" customFormat="1" ht="37.8" customHeight="1">
      <c r="A340" s="41"/>
      <c r="B340" s="168"/>
      <c r="C340" s="169" t="s">
        <v>893</v>
      </c>
      <c r="D340" s="169" t="s">
        <v>152</v>
      </c>
      <c r="E340" s="170" t="s">
        <v>894</v>
      </c>
      <c r="F340" s="171" t="s">
        <v>895</v>
      </c>
      <c r="G340" s="172" t="s">
        <v>182</v>
      </c>
      <c r="H340" s="173">
        <v>6.5999999999999996</v>
      </c>
      <c r="I340" s="174"/>
      <c r="J340" s="175">
        <f>ROUND(I340*H340,2)</f>
        <v>0</v>
      </c>
      <c r="K340" s="171" t="s">
        <v>156</v>
      </c>
      <c r="L340" s="42"/>
      <c r="M340" s="176" t="s">
        <v>3</v>
      </c>
      <c r="N340" s="177" t="s">
        <v>41</v>
      </c>
      <c r="O340" s="75"/>
      <c r="P340" s="178">
        <f>O340*H340</f>
        <v>0</v>
      </c>
      <c r="Q340" s="178">
        <v>0.39895000000000003</v>
      </c>
      <c r="R340" s="178">
        <f>Q340*H340</f>
        <v>2.63307</v>
      </c>
      <c r="S340" s="178">
        <v>0</v>
      </c>
      <c r="T340" s="179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180" t="s">
        <v>163</v>
      </c>
      <c r="AT340" s="180" t="s">
        <v>152</v>
      </c>
      <c r="AU340" s="180" t="s">
        <v>158</v>
      </c>
      <c r="AY340" s="22" t="s">
        <v>149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22" t="s">
        <v>158</v>
      </c>
      <c r="BK340" s="181">
        <f>ROUND(I340*H340,2)</f>
        <v>0</v>
      </c>
      <c r="BL340" s="22" t="s">
        <v>163</v>
      </c>
      <c r="BM340" s="180" t="s">
        <v>896</v>
      </c>
    </row>
    <row r="341" s="2" customFormat="1">
      <c r="A341" s="41"/>
      <c r="B341" s="42"/>
      <c r="C341" s="41"/>
      <c r="D341" s="182" t="s">
        <v>160</v>
      </c>
      <c r="E341" s="41"/>
      <c r="F341" s="183" t="s">
        <v>897</v>
      </c>
      <c r="G341" s="41"/>
      <c r="H341" s="41"/>
      <c r="I341" s="184"/>
      <c r="J341" s="41"/>
      <c r="K341" s="41"/>
      <c r="L341" s="42"/>
      <c r="M341" s="185"/>
      <c r="N341" s="186"/>
      <c r="O341" s="75"/>
      <c r="P341" s="75"/>
      <c r="Q341" s="75"/>
      <c r="R341" s="75"/>
      <c r="S341" s="75"/>
      <c r="T341" s="76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2" t="s">
        <v>160</v>
      </c>
      <c r="AU341" s="22" t="s">
        <v>158</v>
      </c>
    </row>
    <row r="342" s="13" customFormat="1">
      <c r="A342" s="13"/>
      <c r="B342" s="187"/>
      <c r="C342" s="13"/>
      <c r="D342" s="188" t="s">
        <v>162</v>
      </c>
      <c r="E342" s="189" t="s">
        <v>3</v>
      </c>
      <c r="F342" s="190" t="s">
        <v>898</v>
      </c>
      <c r="G342" s="13"/>
      <c r="H342" s="191">
        <v>2</v>
      </c>
      <c r="I342" s="192"/>
      <c r="J342" s="13"/>
      <c r="K342" s="13"/>
      <c r="L342" s="187"/>
      <c r="M342" s="193"/>
      <c r="N342" s="194"/>
      <c r="O342" s="194"/>
      <c r="P342" s="194"/>
      <c r="Q342" s="194"/>
      <c r="R342" s="194"/>
      <c r="S342" s="194"/>
      <c r="T342" s="19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89" t="s">
        <v>162</v>
      </c>
      <c r="AU342" s="189" t="s">
        <v>158</v>
      </c>
      <c r="AV342" s="13" t="s">
        <v>158</v>
      </c>
      <c r="AW342" s="13" t="s">
        <v>31</v>
      </c>
      <c r="AX342" s="13" t="s">
        <v>69</v>
      </c>
      <c r="AY342" s="189" t="s">
        <v>149</v>
      </c>
    </row>
    <row r="343" s="13" customFormat="1">
      <c r="A343" s="13"/>
      <c r="B343" s="187"/>
      <c r="C343" s="13"/>
      <c r="D343" s="188" t="s">
        <v>162</v>
      </c>
      <c r="E343" s="189" t="s">
        <v>3</v>
      </c>
      <c r="F343" s="190" t="s">
        <v>899</v>
      </c>
      <c r="G343" s="13"/>
      <c r="H343" s="191">
        <v>4.5999999999999996</v>
      </c>
      <c r="I343" s="192"/>
      <c r="J343" s="13"/>
      <c r="K343" s="13"/>
      <c r="L343" s="187"/>
      <c r="M343" s="193"/>
      <c r="N343" s="194"/>
      <c r="O343" s="194"/>
      <c r="P343" s="194"/>
      <c r="Q343" s="194"/>
      <c r="R343" s="194"/>
      <c r="S343" s="194"/>
      <c r="T343" s="19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89" t="s">
        <v>162</v>
      </c>
      <c r="AU343" s="189" t="s">
        <v>158</v>
      </c>
      <c r="AV343" s="13" t="s">
        <v>158</v>
      </c>
      <c r="AW343" s="13" t="s">
        <v>31</v>
      </c>
      <c r="AX343" s="13" t="s">
        <v>69</v>
      </c>
      <c r="AY343" s="189" t="s">
        <v>149</v>
      </c>
    </row>
    <row r="344" s="14" customFormat="1">
      <c r="A344" s="14"/>
      <c r="B344" s="196"/>
      <c r="C344" s="14"/>
      <c r="D344" s="188" t="s">
        <v>162</v>
      </c>
      <c r="E344" s="197" t="s">
        <v>3</v>
      </c>
      <c r="F344" s="198" t="s">
        <v>196</v>
      </c>
      <c r="G344" s="14"/>
      <c r="H344" s="199">
        <v>6.5999999999999996</v>
      </c>
      <c r="I344" s="200"/>
      <c r="J344" s="14"/>
      <c r="K344" s="14"/>
      <c r="L344" s="196"/>
      <c r="M344" s="201"/>
      <c r="N344" s="202"/>
      <c r="O344" s="202"/>
      <c r="P344" s="202"/>
      <c r="Q344" s="202"/>
      <c r="R344" s="202"/>
      <c r="S344" s="202"/>
      <c r="T344" s="20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197" t="s">
        <v>162</v>
      </c>
      <c r="AU344" s="197" t="s">
        <v>158</v>
      </c>
      <c r="AV344" s="14" t="s">
        <v>163</v>
      </c>
      <c r="AW344" s="14" t="s">
        <v>31</v>
      </c>
      <c r="AX344" s="14" t="s">
        <v>77</v>
      </c>
      <c r="AY344" s="197" t="s">
        <v>149</v>
      </c>
    </row>
    <row r="345" s="2" customFormat="1" ht="37.8" customHeight="1">
      <c r="A345" s="41"/>
      <c r="B345" s="168"/>
      <c r="C345" s="169" t="s">
        <v>900</v>
      </c>
      <c r="D345" s="169" t="s">
        <v>152</v>
      </c>
      <c r="E345" s="170" t="s">
        <v>901</v>
      </c>
      <c r="F345" s="171" t="s">
        <v>902</v>
      </c>
      <c r="G345" s="172" t="s">
        <v>166</v>
      </c>
      <c r="H345" s="173">
        <v>178.238</v>
      </c>
      <c r="I345" s="174"/>
      <c r="J345" s="175">
        <f>ROUND(I345*H345,2)</f>
        <v>0</v>
      </c>
      <c r="K345" s="171" t="s">
        <v>156</v>
      </c>
      <c r="L345" s="42"/>
      <c r="M345" s="176" t="s">
        <v>3</v>
      </c>
      <c r="N345" s="177" t="s">
        <v>41</v>
      </c>
      <c r="O345" s="75"/>
      <c r="P345" s="178">
        <f>O345*H345</f>
        <v>0</v>
      </c>
      <c r="Q345" s="178">
        <v>3.4999999999999997E-05</v>
      </c>
      <c r="R345" s="178">
        <f>Q345*H345</f>
        <v>0.0062383299999999994</v>
      </c>
      <c r="S345" s="178">
        <v>0</v>
      </c>
      <c r="T345" s="179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180" t="s">
        <v>157</v>
      </c>
      <c r="AT345" s="180" t="s">
        <v>152</v>
      </c>
      <c r="AU345" s="180" t="s">
        <v>158</v>
      </c>
      <c r="AY345" s="22" t="s">
        <v>149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22" t="s">
        <v>158</v>
      </c>
      <c r="BK345" s="181">
        <f>ROUND(I345*H345,2)</f>
        <v>0</v>
      </c>
      <c r="BL345" s="22" t="s">
        <v>157</v>
      </c>
      <c r="BM345" s="180" t="s">
        <v>903</v>
      </c>
    </row>
    <row r="346" s="2" customFormat="1">
      <c r="A346" s="41"/>
      <c r="B346" s="42"/>
      <c r="C346" s="41"/>
      <c r="D346" s="182" t="s">
        <v>160</v>
      </c>
      <c r="E346" s="41"/>
      <c r="F346" s="183" t="s">
        <v>904</v>
      </c>
      <c r="G346" s="41"/>
      <c r="H346" s="41"/>
      <c r="I346" s="184"/>
      <c r="J346" s="41"/>
      <c r="K346" s="41"/>
      <c r="L346" s="42"/>
      <c r="M346" s="185"/>
      <c r="N346" s="186"/>
      <c r="O346" s="75"/>
      <c r="P346" s="75"/>
      <c r="Q346" s="75"/>
      <c r="R346" s="75"/>
      <c r="S346" s="75"/>
      <c r="T346" s="76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2" t="s">
        <v>160</v>
      </c>
      <c r="AU346" s="22" t="s">
        <v>158</v>
      </c>
    </row>
    <row r="347" s="15" customFormat="1">
      <c r="A347" s="15"/>
      <c r="B347" s="204"/>
      <c r="C347" s="15"/>
      <c r="D347" s="188" t="s">
        <v>162</v>
      </c>
      <c r="E347" s="205" t="s">
        <v>3</v>
      </c>
      <c r="F347" s="206" t="s">
        <v>905</v>
      </c>
      <c r="G347" s="15"/>
      <c r="H347" s="205" t="s">
        <v>3</v>
      </c>
      <c r="I347" s="207"/>
      <c r="J347" s="15"/>
      <c r="K347" s="15"/>
      <c r="L347" s="204"/>
      <c r="M347" s="208"/>
      <c r="N347" s="209"/>
      <c r="O347" s="209"/>
      <c r="P347" s="209"/>
      <c r="Q347" s="209"/>
      <c r="R347" s="209"/>
      <c r="S347" s="209"/>
      <c r="T347" s="210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05" t="s">
        <v>162</v>
      </c>
      <c r="AU347" s="205" t="s">
        <v>158</v>
      </c>
      <c r="AV347" s="15" t="s">
        <v>77</v>
      </c>
      <c r="AW347" s="15" t="s">
        <v>31</v>
      </c>
      <c r="AX347" s="15" t="s">
        <v>69</v>
      </c>
      <c r="AY347" s="205" t="s">
        <v>149</v>
      </c>
    </row>
    <row r="348" s="13" customFormat="1">
      <c r="A348" s="13"/>
      <c r="B348" s="187"/>
      <c r="C348" s="13"/>
      <c r="D348" s="188" t="s">
        <v>162</v>
      </c>
      <c r="E348" s="189" t="s">
        <v>3</v>
      </c>
      <c r="F348" s="190" t="s">
        <v>906</v>
      </c>
      <c r="G348" s="13"/>
      <c r="H348" s="191">
        <v>104.97799999999999</v>
      </c>
      <c r="I348" s="192"/>
      <c r="J348" s="13"/>
      <c r="K348" s="13"/>
      <c r="L348" s="187"/>
      <c r="M348" s="193"/>
      <c r="N348" s="194"/>
      <c r="O348" s="194"/>
      <c r="P348" s="194"/>
      <c r="Q348" s="194"/>
      <c r="R348" s="194"/>
      <c r="S348" s="194"/>
      <c r="T348" s="19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89" t="s">
        <v>162</v>
      </c>
      <c r="AU348" s="189" t="s">
        <v>158</v>
      </c>
      <c r="AV348" s="13" t="s">
        <v>158</v>
      </c>
      <c r="AW348" s="13" t="s">
        <v>31</v>
      </c>
      <c r="AX348" s="13" t="s">
        <v>69</v>
      </c>
      <c r="AY348" s="189" t="s">
        <v>149</v>
      </c>
    </row>
    <row r="349" s="13" customFormat="1">
      <c r="A349" s="13"/>
      <c r="B349" s="187"/>
      <c r="C349" s="13"/>
      <c r="D349" s="188" t="s">
        <v>162</v>
      </c>
      <c r="E349" s="189" t="s">
        <v>3</v>
      </c>
      <c r="F349" s="190" t="s">
        <v>907</v>
      </c>
      <c r="G349" s="13"/>
      <c r="H349" s="191">
        <v>73.260000000000005</v>
      </c>
      <c r="I349" s="192"/>
      <c r="J349" s="13"/>
      <c r="K349" s="13"/>
      <c r="L349" s="187"/>
      <c r="M349" s="193"/>
      <c r="N349" s="194"/>
      <c r="O349" s="194"/>
      <c r="P349" s="194"/>
      <c r="Q349" s="194"/>
      <c r="R349" s="194"/>
      <c r="S349" s="194"/>
      <c r="T349" s="19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89" t="s">
        <v>162</v>
      </c>
      <c r="AU349" s="189" t="s">
        <v>158</v>
      </c>
      <c r="AV349" s="13" t="s">
        <v>158</v>
      </c>
      <c r="AW349" s="13" t="s">
        <v>31</v>
      </c>
      <c r="AX349" s="13" t="s">
        <v>69</v>
      </c>
      <c r="AY349" s="189" t="s">
        <v>149</v>
      </c>
    </row>
    <row r="350" s="14" customFormat="1">
      <c r="A350" s="14"/>
      <c r="B350" s="196"/>
      <c r="C350" s="14"/>
      <c r="D350" s="188" t="s">
        <v>162</v>
      </c>
      <c r="E350" s="197" t="s">
        <v>3</v>
      </c>
      <c r="F350" s="198" t="s">
        <v>196</v>
      </c>
      <c r="G350" s="14"/>
      <c r="H350" s="199">
        <v>178.238</v>
      </c>
      <c r="I350" s="200"/>
      <c r="J350" s="14"/>
      <c r="K350" s="14"/>
      <c r="L350" s="196"/>
      <c r="M350" s="201"/>
      <c r="N350" s="202"/>
      <c r="O350" s="202"/>
      <c r="P350" s="202"/>
      <c r="Q350" s="202"/>
      <c r="R350" s="202"/>
      <c r="S350" s="202"/>
      <c r="T350" s="20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197" t="s">
        <v>162</v>
      </c>
      <c r="AU350" s="197" t="s">
        <v>158</v>
      </c>
      <c r="AV350" s="14" t="s">
        <v>163</v>
      </c>
      <c r="AW350" s="14" t="s">
        <v>31</v>
      </c>
      <c r="AX350" s="14" t="s">
        <v>77</v>
      </c>
      <c r="AY350" s="197" t="s">
        <v>149</v>
      </c>
    </row>
    <row r="351" s="12" customFormat="1" ht="22.8" customHeight="1">
      <c r="A351" s="12"/>
      <c r="B351" s="155"/>
      <c r="C351" s="12"/>
      <c r="D351" s="156" t="s">
        <v>68</v>
      </c>
      <c r="E351" s="166" t="s">
        <v>908</v>
      </c>
      <c r="F351" s="166" t="s">
        <v>909</v>
      </c>
      <c r="G351" s="12"/>
      <c r="H351" s="12"/>
      <c r="I351" s="158"/>
      <c r="J351" s="167">
        <f>BK351</f>
        <v>0</v>
      </c>
      <c r="K351" s="12"/>
      <c r="L351" s="155"/>
      <c r="M351" s="160"/>
      <c r="N351" s="161"/>
      <c r="O351" s="161"/>
      <c r="P351" s="162">
        <f>SUM(P352:P382)</f>
        <v>0</v>
      </c>
      <c r="Q351" s="161"/>
      <c r="R351" s="162">
        <f>SUM(R352:R382)</f>
        <v>0.018778499999999997</v>
      </c>
      <c r="S351" s="161"/>
      <c r="T351" s="163">
        <f>SUM(T352:T382)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156" t="s">
        <v>77</v>
      </c>
      <c r="AT351" s="164" t="s">
        <v>68</v>
      </c>
      <c r="AU351" s="164" t="s">
        <v>77</v>
      </c>
      <c r="AY351" s="156" t="s">
        <v>149</v>
      </c>
      <c r="BK351" s="165">
        <f>SUM(BK352:BK382)</f>
        <v>0</v>
      </c>
    </row>
    <row r="352" s="2" customFormat="1" ht="44.25" customHeight="1">
      <c r="A352" s="41"/>
      <c r="B352" s="168"/>
      <c r="C352" s="169" t="s">
        <v>642</v>
      </c>
      <c r="D352" s="169" t="s">
        <v>152</v>
      </c>
      <c r="E352" s="170" t="s">
        <v>910</v>
      </c>
      <c r="F352" s="171" t="s">
        <v>911</v>
      </c>
      <c r="G352" s="172" t="s">
        <v>166</v>
      </c>
      <c r="H352" s="173">
        <v>76.819999999999993</v>
      </c>
      <c r="I352" s="174"/>
      <c r="J352" s="175">
        <f>ROUND(I352*H352,2)</f>
        <v>0</v>
      </c>
      <c r="K352" s="171" t="s">
        <v>156</v>
      </c>
      <c r="L352" s="42"/>
      <c r="M352" s="176" t="s">
        <v>3</v>
      </c>
      <c r="N352" s="177" t="s">
        <v>41</v>
      </c>
      <c r="O352" s="75"/>
      <c r="P352" s="178">
        <f>O352*H352</f>
        <v>0</v>
      </c>
      <c r="Q352" s="178">
        <v>0</v>
      </c>
      <c r="R352" s="178">
        <f>Q352*H352</f>
        <v>0</v>
      </c>
      <c r="S352" s="178">
        <v>0</v>
      </c>
      <c r="T352" s="179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180" t="s">
        <v>163</v>
      </c>
      <c r="AT352" s="180" t="s">
        <v>152</v>
      </c>
      <c r="AU352" s="180" t="s">
        <v>158</v>
      </c>
      <c r="AY352" s="22" t="s">
        <v>149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22" t="s">
        <v>158</v>
      </c>
      <c r="BK352" s="181">
        <f>ROUND(I352*H352,2)</f>
        <v>0</v>
      </c>
      <c r="BL352" s="22" t="s">
        <v>163</v>
      </c>
      <c r="BM352" s="180" t="s">
        <v>912</v>
      </c>
    </row>
    <row r="353" s="2" customFormat="1">
      <c r="A353" s="41"/>
      <c r="B353" s="42"/>
      <c r="C353" s="41"/>
      <c r="D353" s="182" t="s">
        <v>160</v>
      </c>
      <c r="E353" s="41"/>
      <c r="F353" s="183" t="s">
        <v>913</v>
      </c>
      <c r="G353" s="41"/>
      <c r="H353" s="41"/>
      <c r="I353" s="184"/>
      <c r="J353" s="41"/>
      <c r="K353" s="41"/>
      <c r="L353" s="42"/>
      <c r="M353" s="185"/>
      <c r="N353" s="186"/>
      <c r="O353" s="75"/>
      <c r="P353" s="75"/>
      <c r="Q353" s="75"/>
      <c r="R353" s="75"/>
      <c r="S353" s="75"/>
      <c r="T353" s="76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2" t="s">
        <v>160</v>
      </c>
      <c r="AU353" s="22" t="s">
        <v>158</v>
      </c>
    </row>
    <row r="354" s="13" customFormat="1">
      <c r="A354" s="13"/>
      <c r="B354" s="187"/>
      <c r="C354" s="13"/>
      <c r="D354" s="188" t="s">
        <v>162</v>
      </c>
      <c r="E354" s="189" t="s">
        <v>3</v>
      </c>
      <c r="F354" s="190" t="s">
        <v>477</v>
      </c>
      <c r="G354" s="13"/>
      <c r="H354" s="191">
        <v>76.819999999999993</v>
      </c>
      <c r="I354" s="192"/>
      <c r="J354" s="13"/>
      <c r="K354" s="13"/>
      <c r="L354" s="187"/>
      <c r="M354" s="193"/>
      <c r="N354" s="194"/>
      <c r="O354" s="194"/>
      <c r="P354" s="194"/>
      <c r="Q354" s="194"/>
      <c r="R354" s="194"/>
      <c r="S354" s="194"/>
      <c r="T354" s="19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89" t="s">
        <v>162</v>
      </c>
      <c r="AU354" s="189" t="s">
        <v>158</v>
      </c>
      <c r="AV354" s="13" t="s">
        <v>158</v>
      </c>
      <c r="AW354" s="13" t="s">
        <v>31</v>
      </c>
      <c r="AX354" s="13" t="s">
        <v>69</v>
      </c>
      <c r="AY354" s="189" t="s">
        <v>149</v>
      </c>
    </row>
    <row r="355" s="14" customFormat="1">
      <c r="A355" s="14"/>
      <c r="B355" s="196"/>
      <c r="C355" s="14"/>
      <c r="D355" s="188" t="s">
        <v>162</v>
      </c>
      <c r="E355" s="197" t="s">
        <v>3</v>
      </c>
      <c r="F355" s="198" t="s">
        <v>196</v>
      </c>
      <c r="G355" s="14"/>
      <c r="H355" s="199">
        <v>76.819999999999993</v>
      </c>
      <c r="I355" s="200"/>
      <c r="J355" s="14"/>
      <c r="K355" s="14"/>
      <c r="L355" s="196"/>
      <c r="M355" s="201"/>
      <c r="N355" s="202"/>
      <c r="O355" s="202"/>
      <c r="P355" s="202"/>
      <c r="Q355" s="202"/>
      <c r="R355" s="202"/>
      <c r="S355" s="202"/>
      <c r="T355" s="20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197" t="s">
        <v>162</v>
      </c>
      <c r="AU355" s="197" t="s">
        <v>158</v>
      </c>
      <c r="AV355" s="14" t="s">
        <v>163</v>
      </c>
      <c r="AW355" s="14" t="s">
        <v>31</v>
      </c>
      <c r="AX355" s="14" t="s">
        <v>77</v>
      </c>
      <c r="AY355" s="197" t="s">
        <v>149</v>
      </c>
    </row>
    <row r="356" s="2" customFormat="1" ht="49.05" customHeight="1">
      <c r="A356" s="41"/>
      <c r="B356" s="168"/>
      <c r="C356" s="169" t="s">
        <v>914</v>
      </c>
      <c r="D356" s="169" t="s">
        <v>152</v>
      </c>
      <c r="E356" s="170" t="s">
        <v>915</v>
      </c>
      <c r="F356" s="171" t="s">
        <v>916</v>
      </c>
      <c r="G356" s="172" t="s">
        <v>166</v>
      </c>
      <c r="H356" s="173">
        <v>6913.8000000000002</v>
      </c>
      <c r="I356" s="174"/>
      <c r="J356" s="175">
        <f>ROUND(I356*H356,2)</f>
        <v>0</v>
      </c>
      <c r="K356" s="171" t="s">
        <v>156</v>
      </c>
      <c r="L356" s="42"/>
      <c r="M356" s="176" t="s">
        <v>3</v>
      </c>
      <c r="N356" s="177" t="s">
        <v>41</v>
      </c>
      <c r="O356" s="75"/>
      <c r="P356" s="178">
        <f>O356*H356</f>
        <v>0</v>
      </c>
      <c r="Q356" s="178">
        <v>0</v>
      </c>
      <c r="R356" s="178">
        <f>Q356*H356</f>
        <v>0</v>
      </c>
      <c r="S356" s="178">
        <v>0</v>
      </c>
      <c r="T356" s="179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180" t="s">
        <v>163</v>
      </c>
      <c r="AT356" s="180" t="s">
        <v>152</v>
      </c>
      <c r="AU356" s="180" t="s">
        <v>158</v>
      </c>
      <c r="AY356" s="22" t="s">
        <v>149</v>
      </c>
      <c r="BE356" s="181">
        <f>IF(N356="základní",J356,0)</f>
        <v>0</v>
      </c>
      <c r="BF356" s="181">
        <f>IF(N356="snížená",J356,0)</f>
        <v>0</v>
      </c>
      <c r="BG356" s="181">
        <f>IF(N356="zákl. přenesená",J356,0)</f>
        <v>0</v>
      </c>
      <c r="BH356" s="181">
        <f>IF(N356="sníž. přenesená",J356,0)</f>
        <v>0</v>
      </c>
      <c r="BI356" s="181">
        <f>IF(N356="nulová",J356,0)</f>
        <v>0</v>
      </c>
      <c r="BJ356" s="22" t="s">
        <v>158</v>
      </c>
      <c r="BK356" s="181">
        <f>ROUND(I356*H356,2)</f>
        <v>0</v>
      </c>
      <c r="BL356" s="22" t="s">
        <v>163</v>
      </c>
      <c r="BM356" s="180" t="s">
        <v>917</v>
      </c>
    </row>
    <row r="357" s="2" customFormat="1">
      <c r="A357" s="41"/>
      <c r="B357" s="42"/>
      <c r="C357" s="41"/>
      <c r="D357" s="182" t="s">
        <v>160</v>
      </c>
      <c r="E357" s="41"/>
      <c r="F357" s="183" t="s">
        <v>918</v>
      </c>
      <c r="G357" s="41"/>
      <c r="H357" s="41"/>
      <c r="I357" s="184"/>
      <c r="J357" s="41"/>
      <c r="K357" s="41"/>
      <c r="L357" s="42"/>
      <c r="M357" s="185"/>
      <c r="N357" s="186"/>
      <c r="O357" s="75"/>
      <c r="P357" s="75"/>
      <c r="Q357" s="75"/>
      <c r="R357" s="75"/>
      <c r="S357" s="75"/>
      <c r="T357" s="76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2" t="s">
        <v>160</v>
      </c>
      <c r="AU357" s="22" t="s">
        <v>158</v>
      </c>
    </row>
    <row r="358" s="13" customFormat="1">
      <c r="A358" s="13"/>
      <c r="B358" s="187"/>
      <c r="C358" s="13"/>
      <c r="D358" s="188" t="s">
        <v>162</v>
      </c>
      <c r="E358" s="189" t="s">
        <v>3</v>
      </c>
      <c r="F358" s="190" t="s">
        <v>477</v>
      </c>
      <c r="G358" s="13"/>
      <c r="H358" s="191">
        <v>76.819999999999993</v>
      </c>
      <c r="I358" s="192"/>
      <c r="J358" s="13"/>
      <c r="K358" s="13"/>
      <c r="L358" s="187"/>
      <c r="M358" s="193"/>
      <c r="N358" s="194"/>
      <c r="O358" s="194"/>
      <c r="P358" s="194"/>
      <c r="Q358" s="194"/>
      <c r="R358" s="194"/>
      <c r="S358" s="194"/>
      <c r="T358" s="19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89" t="s">
        <v>162</v>
      </c>
      <c r="AU358" s="189" t="s">
        <v>158</v>
      </c>
      <c r="AV358" s="13" t="s">
        <v>158</v>
      </c>
      <c r="AW358" s="13" t="s">
        <v>31</v>
      </c>
      <c r="AX358" s="13" t="s">
        <v>77</v>
      </c>
      <c r="AY358" s="189" t="s">
        <v>149</v>
      </c>
    </row>
    <row r="359" s="13" customFormat="1">
      <c r="A359" s="13"/>
      <c r="B359" s="187"/>
      <c r="C359" s="13"/>
      <c r="D359" s="188" t="s">
        <v>162</v>
      </c>
      <c r="E359" s="13"/>
      <c r="F359" s="190" t="s">
        <v>919</v>
      </c>
      <c r="G359" s="13"/>
      <c r="H359" s="191">
        <v>6913.8000000000002</v>
      </c>
      <c r="I359" s="192"/>
      <c r="J359" s="13"/>
      <c r="K359" s="13"/>
      <c r="L359" s="187"/>
      <c r="M359" s="193"/>
      <c r="N359" s="194"/>
      <c r="O359" s="194"/>
      <c r="P359" s="194"/>
      <c r="Q359" s="194"/>
      <c r="R359" s="194"/>
      <c r="S359" s="194"/>
      <c r="T359" s="19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89" t="s">
        <v>162</v>
      </c>
      <c r="AU359" s="189" t="s">
        <v>158</v>
      </c>
      <c r="AV359" s="13" t="s">
        <v>158</v>
      </c>
      <c r="AW359" s="13" t="s">
        <v>4</v>
      </c>
      <c r="AX359" s="13" t="s">
        <v>77</v>
      </c>
      <c r="AY359" s="189" t="s">
        <v>149</v>
      </c>
    </row>
    <row r="360" s="2" customFormat="1" ht="44.25" customHeight="1">
      <c r="A360" s="41"/>
      <c r="B360" s="168"/>
      <c r="C360" s="169" t="s">
        <v>694</v>
      </c>
      <c r="D360" s="169" t="s">
        <v>152</v>
      </c>
      <c r="E360" s="170" t="s">
        <v>920</v>
      </c>
      <c r="F360" s="171" t="s">
        <v>921</v>
      </c>
      <c r="G360" s="172" t="s">
        <v>166</v>
      </c>
      <c r="H360" s="173">
        <v>76.819999999999993</v>
      </c>
      <c r="I360" s="174"/>
      <c r="J360" s="175">
        <f>ROUND(I360*H360,2)</f>
        <v>0</v>
      </c>
      <c r="K360" s="171" t="s">
        <v>156</v>
      </c>
      <c r="L360" s="42"/>
      <c r="M360" s="176" t="s">
        <v>3</v>
      </c>
      <c r="N360" s="177" t="s">
        <v>41</v>
      </c>
      <c r="O360" s="75"/>
      <c r="P360" s="178">
        <f>O360*H360</f>
        <v>0</v>
      </c>
      <c r="Q360" s="178">
        <v>0</v>
      </c>
      <c r="R360" s="178">
        <f>Q360*H360</f>
        <v>0</v>
      </c>
      <c r="S360" s="178">
        <v>0</v>
      </c>
      <c r="T360" s="179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180" t="s">
        <v>163</v>
      </c>
      <c r="AT360" s="180" t="s">
        <v>152</v>
      </c>
      <c r="AU360" s="180" t="s">
        <v>158</v>
      </c>
      <c r="AY360" s="22" t="s">
        <v>149</v>
      </c>
      <c r="BE360" s="181">
        <f>IF(N360="základní",J360,0)</f>
        <v>0</v>
      </c>
      <c r="BF360" s="181">
        <f>IF(N360="snížená",J360,0)</f>
        <v>0</v>
      </c>
      <c r="BG360" s="181">
        <f>IF(N360="zákl. přenesená",J360,0)</f>
        <v>0</v>
      </c>
      <c r="BH360" s="181">
        <f>IF(N360="sníž. přenesená",J360,0)</f>
        <v>0</v>
      </c>
      <c r="BI360" s="181">
        <f>IF(N360="nulová",J360,0)</f>
        <v>0</v>
      </c>
      <c r="BJ360" s="22" t="s">
        <v>158</v>
      </c>
      <c r="BK360" s="181">
        <f>ROUND(I360*H360,2)</f>
        <v>0</v>
      </c>
      <c r="BL360" s="22" t="s">
        <v>163</v>
      </c>
      <c r="BM360" s="180" t="s">
        <v>922</v>
      </c>
    </row>
    <row r="361" s="2" customFormat="1">
      <c r="A361" s="41"/>
      <c r="B361" s="42"/>
      <c r="C361" s="41"/>
      <c r="D361" s="182" t="s">
        <v>160</v>
      </c>
      <c r="E361" s="41"/>
      <c r="F361" s="183" t="s">
        <v>923</v>
      </c>
      <c r="G361" s="41"/>
      <c r="H361" s="41"/>
      <c r="I361" s="184"/>
      <c r="J361" s="41"/>
      <c r="K361" s="41"/>
      <c r="L361" s="42"/>
      <c r="M361" s="185"/>
      <c r="N361" s="186"/>
      <c r="O361" s="75"/>
      <c r="P361" s="75"/>
      <c r="Q361" s="75"/>
      <c r="R361" s="75"/>
      <c r="S361" s="75"/>
      <c r="T361" s="76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2" t="s">
        <v>160</v>
      </c>
      <c r="AU361" s="22" t="s">
        <v>158</v>
      </c>
    </row>
    <row r="362" s="13" customFormat="1">
      <c r="A362" s="13"/>
      <c r="B362" s="187"/>
      <c r="C362" s="13"/>
      <c r="D362" s="188" t="s">
        <v>162</v>
      </c>
      <c r="E362" s="189" t="s">
        <v>3</v>
      </c>
      <c r="F362" s="190" t="s">
        <v>477</v>
      </c>
      <c r="G362" s="13"/>
      <c r="H362" s="191">
        <v>76.819999999999993</v>
      </c>
      <c r="I362" s="192"/>
      <c r="J362" s="13"/>
      <c r="K362" s="13"/>
      <c r="L362" s="187"/>
      <c r="M362" s="193"/>
      <c r="N362" s="194"/>
      <c r="O362" s="194"/>
      <c r="P362" s="194"/>
      <c r="Q362" s="194"/>
      <c r="R362" s="194"/>
      <c r="S362" s="194"/>
      <c r="T362" s="19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89" t="s">
        <v>162</v>
      </c>
      <c r="AU362" s="189" t="s">
        <v>158</v>
      </c>
      <c r="AV362" s="13" t="s">
        <v>158</v>
      </c>
      <c r="AW362" s="13" t="s">
        <v>31</v>
      </c>
      <c r="AX362" s="13" t="s">
        <v>77</v>
      </c>
      <c r="AY362" s="189" t="s">
        <v>149</v>
      </c>
    </row>
    <row r="363" s="2" customFormat="1" ht="37.8" customHeight="1">
      <c r="A363" s="41"/>
      <c r="B363" s="168"/>
      <c r="C363" s="169" t="s">
        <v>924</v>
      </c>
      <c r="D363" s="169" t="s">
        <v>152</v>
      </c>
      <c r="E363" s="170" t="s">
        <v>925</v>
      </c>
      <c r="F363" s="171" t="s">
        <v>926</v>
      </c>
      <c r="G363" s="172" t="s">
        <v>166</v>
      </c>
      <c r="H363" s="173">
        <v>144.44999999999999</v>
      </c>
      <c r="I363" s="174"/>
      <c r="J363" s="175">
        <f>ROUND(I363*H363,2)</f>
        <v>0</v>
      </c>
      <c r="K363" s="171" t="s">
        <v>156</v>
      </c>
      <c r="L363" s="42"/>
      <c r="M363" s="176" t="s">
        <v>3</v>
      </c>
      <c r="N363" s="177" t="s">
        <v>41</v>
      </c>
      <c r="O363" s="75"/>
      <c r="P363" s="178">
        <f>O363*H363</f>
        <v>0</v>
      </c>
      <c r="Q363" s="178">
        <v>0.00012999999999999999</v>
      </c>
      <c r="R363" s="178">
        <f>Q363*H363</f>
        <v>0.018778499999999997</v>
      </c>
      <c r="S363" s="178">
        <v>0</v>
      </c>
      <c r="T363" s="179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180" t="s">
        <v>163</v>
      </c>
      <c r="AT363" s="180" t="s">
        <v>152</v>
      </c>
      <c r="AU363" s="180" t="s">
        <v>158</v>
      </c>
      <c r="AY363" s="22" t="s">
        <v>149</v>
      </c>
      <c r="BE363" s="181">
        <f>IF(N363="základní",J363,0)</f>
        <v>0</v>
      </c>
      <c r="BF363" s="181">
        <f>IF(N363="snížená",J363,0)</f>
        <v>0</v>
      </c>
      <c r="BG363" s="181">
        <f>IF(N363="zákl. přenesená",J363,0)</f>
        <v>0</v>
      </c>
      <c r="BH363" s="181">
        <f>IF(N363="sníž. přenesená",J363,0)</f>
        <v>0</v>
      </c>
      <c r="BI363" s="181">
        <f>IF(N363="nulová",J363,0)</f>
        <v>0</v>
      </c>
      <c r="BJ363" s="22" t="s">
        <v>158</v>
      </c>
      <c r="BK363" s="181">
        <f>ROUND(I363*H363,2)</f>
        <v>0</v>
      </c>
      <c r="BL363" s="22" t="s">
        <v>163</v>
      </c>
      <c r="BM363" s="180" t="s">
        <v>927</v>
      </c>
    </row>
    <row r="364" s="2" customFormat="1">
      <c r="A364" s="41"/>
      <c r="B364" s="42"/>
      <c r="C364" s="41"/>
      <c r="D364" s="182" t="s">
        <v>160</v>
      </c>
      <c r="E364" s="41"/>
      <c r="F364" s="183" t="s">
        <v>928</v>
      </c>
      <c r="G364" s="41"/>
      <c r="H364" s="41"/>
      <c r="I364" s="184"/>
      <c r="J364" s="41"/>
      <c r="K364" s="41"/>
      <c r="L364" s="42"/>
      <c r="M364" s="185"/>
      <c r="N364" s="186"/>
      <c r="O364" s="75"/>
      <c r="P364" s="75"/>
      <c r="Q364" s="75"/>
      <c r="R364" s="75"/>
      <c r="S364" s="75"/>
      <c r="T364" s="76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2" t="s">
        <v>160</v>
      </c>
      <c r="AU364" s="22" t="s">
        <v>158</v>
      </c>
    </row>
    <row r="365" s="13" customFormat="1">
      <c r="A365" s="13"/>
      <c r="B365" s="187"/>
      <c r="C365" s="13"/>
      <c r="D365" s="188" t="s">
        <v>162</v>
      </c>
      <c r="E365" s="189" t="s">
        <v>3</v>
      </c>
      <c r="F365" s="190" t="s">
        <v>929</v>
      </c>
      <c r="G365" s="13"/>
      <c r="H365" s="191">
        <v>144.44999999999999</v>
      </c>
      <c r="I365" s="192"/>
      <c r="J365" s="13"/>
      <c r="K365" s="13"/>
      <c r="L365" s="187"/>
      <c r="M365" s="193"/>
      <c r="N365" s="194"/>
      <c r="O365" s="194"/>
      <c r="P365" s="194"/>
      <c r="Q365" s="194"/>
      <c r="R365" s="194"/>
      <c r="S365" s="194"/>
      <c r="T365" s="19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89" t="s">
        <v>162</v>
      </c>
      <c r="AU365" s="189" t="s">
        <v>158</v>
      </c>
      <c r="AV365" s="13" t="s">
        <v>158</v>
      </c>
      <c r="AW365" s="13" t="s">
        <v>31</v>
      </c>
      <c r="AX365" s="13" t="s">
        <v>77</v>
      </c>
      <c r="AY365" s="189" t="s">
        <v>149</v>
      </c>
    </row>
    <row r="366" s="2" customFormat="1" ht="24.15" customHeight="1">
      <c r="A366" s="41"/>
      <c r="B366" s="168"/>
      <c r="C366" s="169" t="s">
        <v>930</v>
      </c>
      <c r="D366" s="169" t="s">
        <v>152</v>
      </c>
      <c r="E366" s="170" t="s">
        <v>931</v>
      </c>
      <c r="F366" s="171" t="s">
        <v>932</v>
      </c>
      <c r="G366" s="172" t="s">
        <v>166</v>
      </c>
      <c r="H366" s="173">
        <v>76.819999999999993</v>
      </c>
      <c r="I366" s="174"/>
      <c r="J366" s="175">
        <f>ROUND(I366*H366,2)</f>
        <v>0</v>
      </c>
      <c r="K366" s="171" t="s">
        <v>156</v>
      </c>
      <c r="L366" s="42"/>
      <c r="M366" s="176" t="s">
        <v>3</v>
      </c>
      <c r="N366" s="177" t="s">
        <v>41</v>
      </c>
      <c r="O366" s="75"/>
      <c r="P366" s="178">
        <f>O366*H366</f>
        <v>0</v>
      </c>
      <c r="Q366" s="178">
        <v>0</v>
      </c>
      <c r="R366" s="178">
        <f>Q366*H366</f>
        <v>0</v>
      </c>
      <c r="S366" s="178">
        <v>0</v>
      </c>
      <c r="T366" s="179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180" t="s">
        <v>163</v>
      </c>
      <c r="AT366" s="180" t="s">
        <v>152</v>
      </c>
      <c r="AU366" s="180" t="s">
        <v>158</v>
      </c>
      <c r="AY366" s="22" t="s">
        <v>149</v>
      </c>
      <c r="BE366" s="181">
        <f>IF(N366="základní",J366,0)</f>
        <v>0</v>
      </c>
      <c r="BF366" s="181">
        <f>IF(N366="snížená",J366,0)</f>
        <v>0</v>
      </c>
      <c r="BG366" s="181">
        <f>IF(N366="zákl. přenesená",J366,0)</f>
        <v>0</v>
      </c>
      <c r="BH366" s="181">
        <f>IF(N366="sníž. přenesená",J366,0)</f>
        <v>0</v>
      </c>
      <c r="BI366" s="181">
        <f>IF(N366="nulová",J366,0)</f>
        <v>0</v>
      </c>
      <c r="BJ366" s="22" t="s">
        <v>158</v>
      </c>
      <c r="BK366" s="181">
        <f>ROUND(I366*H366,2)</f>
        <v>0</v>
      </c>
      <c r="BL366" s="22" t="s">
        <v>163</v>
      </c>
      <c r="BM366" s="180" t="s">
        <v>933</v>
      </c>
    </row>
    <row r="367" s="2" customFormat="1">
      <c r="A367" s="41"/>
      <c r="B367" s="42"/>
      <c r="C367" s="41"/>
      <c r="D367" s="182" t="s">
        <v>160</v>
      </c>
      <c r="E367" s="41"/>
      <c r="F367" s="183" t="s">
        <v>934</v>
      </c>
      <c r="G367" s="41"/>
      <c r="H367" s="41"/>
      <c r="I367" s="184"/>
      <c r="J367" s="41"/>
      <c r="K367" s="41"/>
      <c r="L367" s="42"/>
      <c r="M367" s="185"/>
      <c r="N367" s="186"/>
      <c r="O367" s="75"/>
      <c r="P367" s="75"/>
      <c r="Q367" s="75"/>
      <c r="R367" s="75"/>
      <c r="S367" s="75"/>
      <c r="T367" s="76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2" t="s">
        <v>160</v>
      </c>
      <c r="AU367" s="22" t="s">
        <v>158</v>
      </c>
    </row>
    <row r="368" s="13" customFormat="1">
      <c r="A368" s="13"/>
      <c r="B368" s="187"/>
      <c r="C368" s="13"/>
      <c r="D368" s="188" t="s">
        <v>162</v>
      </c>
      <c r="E368" s="189" t="s">
        <v>3</v>
      </c>
      <c r="F368" s="190" t="s">
        <v>477</v>
      </c>
      <c r="G368" s="13"/>
      <c r="H368" s="191">
        <v>76.819999999999993</v>
      </c>
      <c r="I368" s="192"/>
      <c r="J368" s="13"/>
      <c r="K368" s="13"/>
      <c r="L368" s="187"/>
      <c r="M368" s="193"/>
      <c r="N368" s="194"/>
      <c r="O368" s="194"/>
      <c r="P368" s="194"/>
      <c r="Q368" s="194"/>
      <c r="R368" s="194"/>
      <c r="S368" s="194"/>
      <c r="T368" s="19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89" t="s">
        <v>162</v>
      </c>
      <c r="AU368" s="189" t="s">
        <v>158</v>
      </c>
      <c r="AV368" s="13" t="s">
        <v>158</v>
      </c>
      <c r="AW368" s="13" t="s">
        <v>31</v>
      </c>
      <c r="AX368" s="13" t="s">
        <v>77</v>
      </c>
      <c r="AY368" s="189" t="s">
        <v>149</v>
      </c>
    </row>
    <row r="369" s="2" customFormat="1" ht="33" customHeight="1">
      <c r="A369" s="41"/>
      <c r="B369" s="168"/>
      <c r="C369" s="169" t="s">
        <v>935</v>
      </c>
      <c r="D369" s="169" t="s">
        <v>152</v>
      </c>
      <c r="E369" s="170" t="s">
        <v>936</v>
      </c>
      <c r="F369" s="171" t="s">
        <v>937</v>
      </c>
      <c r="G369" s="172" t="s">
        <v>166</v>
      </c>
      <c r="H369" s="173">
        <v>4609.1999999999998</v>
      </c>
      <c r="I369" s="174"/>
      <c r="J369" s="175">
        <f>ROUND(I369*H369,2)</f>
        <v>0</v>
      </c>
      <c r="K369" s="171" t="s">
        <v>156</v>
      </c>
      <c r="L369" s="42"/>
      <c r="M369" s="176" t="s">
        <v>3</v>
      </c>
      <c r="N369" s="177" t="s">
        <v>41</v>
      </c>
      <c r="O369" s="75"/>
      <c r="P369" s="178">
        <f>O369*H369</f>
        <v>0</v>
      </c>
      <c r="Q369" s="178">
        <v>0</v>
      </c>
      <c r="R369" s="178">
        <f>Q369*H369</f>
        <v>0</v>
      </c>
      <c r="S369" s="178">
        <v>0</v>
      </c>
      <c r="T369" s="179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180" t="s">
        <v>163</v>
      </c>
      <c r="AT369" s="180" t="s">
        <v>152</v>
      </c>
      <c r="AU369" s="180" t="s">
        <v>158</v>
      </c>
      <c r="AY369" s="22" t="s">
        <v>149</v>
      </c>
      <c r="BE369" s="181">
        <f>IF(N369="základní",J369,0)</f>
        <v>0</v>
      </c>
      <c r="BF369" s="181">
        <f>IF(N369="snížená",J369,0)</f>
        <v>0</v>
      </c>
      <c r="BG369" s="181">
        <f>IF(N369="zákl. přenesená",J369,0)</f>
        <v>0</v>
      </c>
      <c r="BH369" s="181">
        <f>IF(N369="sníž. přenesená",J369,0)</f>
        <v>0</v>
      </c>
      <c r="BI369" s="181">
        <f>IF(N369="nulová",J369,0)</f>
        <v>0</v>
      </c>
      <c r="BJ369" s="22" t="s">
        <v>158</v>
      </c>
      <c r="BK369" s="181">
        <f>ROUND(I369*H369,2)</f>
        <v>0</v>
      </c>
      <c r="BL369" s="22" t="s">
        <v>163</v>
      </c>
      <c r="BM369" s="180" t="s">
        <v>938</v>
      </c>
    </row>
    <row r="370" s="2" customFormat="1">
      <c r="A370" s="41"/>
      <c r="B370" s="42"/>
      <c r="C370" s="41"/>
      <c r="D370" s="182" t="s">
        <v>160</v>
      </c>
      <c r="E370" s="41"/>
      <c r="F370" s="183" t="s">
        <v>939</v>
      </c>
      <c r="G370" s="41"/>
      <c r="H370" s="41"/>
      <c r="I370" s="184"/>
      <c r="J370" s="41"/>
      <c r="K370" s="41"/>
      <c r="L370" s="42"/>
      <c r="M370" s="185"/>
      <c r="N370" s="186"/>
      <c r="O370" s="75"/>
      <c r="P370" s="75"/>
      <c r="Q370" s="75"/>
      <c r="R370" s="75"/>
      <c r="S370" s="75"/>
      <c r="T370" s="76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2" t="s">
        <v>160</v>
      </c>
      <c r="AU370" s="22" t="s">
        <v>158</v>
      </c>
    </row>
    <row r="371" s="13" customFormat="1">
      <c r="A371" s="13"/>
      <c r="B371" s="187"/>
      <c r="C371" s="13"/>
      <c r="D371" s="188" t="s">
        <v>162</v>
      </c>
      <c r="E371" s="189" t="s">
        <v>3</v>
      </c>
      <c r="F371" s="190" t="s">
        <v>477</v>
      </c>
      <c r="G371" s="13"/>
      <c r="H371" s="191">
        <v>76.819999999999993</v>
      </c>
      <c r="I371" s="192"/>
      <c r="J371" s="13"/>
      <c r="K371" s="13"/>
      <c r="L371" s="187"/>
      <c r="M371" s="193"/>
      <c r="N371" s="194"/>
      <c r="O371" s="194"/>
      <c r="P371" s="194"/>
      <c r="Q371" s="194"/>
      <c r="R371" s="194"/>
      <c r="S371" s="194"/>
      <c r="T371" s="19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89" t="s">
        <v>162</v>
      </c>
      <c r="AU371" s="189" t="s">
        <v>158</v>
      </c>
      <c r="AV371" s="13" t="s">
        <v>158</v>
      </c>
      <c r="AW371" s="13" t="s">
        <v>31</v>
      </c>
      <c r="AX371" s="13" t="s">
        <v>77</v>
      </c>
      <c r="AY371" s="189" t="s">
        <v>149</v>
      </c>
    </row>
    <row r="372" s="13" customFormat="1">
      <c r="A372" s="13"/>
      <c r="B372" s="187"/>
      <c r="C372" s="13"/>
      <c r="D372" s="188" t="s">
        <v>162</v>
      </c>
      <c r="E372" s="13"/>
      <c r="F372" s="190" t="s">
        <v>940</v>
      </c>
      <c r="G372" s="13"/>
      <c r="H372" s="191">
        <v>4609.1999999999998</v>
      </c>
      <c r="I372" s="192"/>
      <c r="J372" s="13"/>
      <c r="K372" s="13"/>
      <c r="L372" s="187"/>
      <c r="M372" s="193"/>
      <c r="N372" s="194"/>
      <c r="O372" s="194"/>
      <c r="P372" s="194"/>
      <c r="Q372" s="194"/>
      <c r="R372" s="194"/>
      <c r="S372" s="194"/>
      <c r="T372" s="19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89" t="s">
        <v>162</v>
      </c>
      <c r="AU372" s="189" t="s">
        <v>158</v>
      </c>
      <c r="AV372" s="13" t="s">
        <v>158</v>
      </c>
      <c r="AW372" s="13" t="s">
        <v>4</v>
      </c>
      <c r="AX372" s="13" t="s">
        <v>77</v>
      </c>
      <c r="AY372" s="189" t="s">
        <v>149</v>
      </c>
    </row>
    <row r="373" s="2" customFormat="1" ht="24.15" customHeight="1">
      <c r="A373" s="41"/>
      <c r="B373" s="168"/>
      <c r="C373" s="169" t="s">
        <v>941</v>
      </c>
      <c r="D373" s="169" t="s">
        <v>152</v>
      </c>
      <c r="E373" s="170" t="s">
        <v>942</v>
      </c>
      <c r="F373" s="171" t="s">
        <v>943</v>
      </c>
      <c r="G373" s="172" t="s">
        <v>166</v>
      </c>
      <c r="H373" s="173">
        <v>76.819999999999993</v>
      </c>
      <c r="I373" s="174"/>
      <c r="J373" s="175">
        <f>ROUND(I373*H373,2)</f>
        <v>0</v>
      </c>
      <c r="K373" s="171" t="s">
        <v>156</v>
      </c>
      <c r="L373" s="42"/>
      <c r="M373" s="176" t="s">
        <v>3</v>
      </c>
      <c r="N373" s="177" t="s">
        <v>41</v>
      </c>
      <c r="O373" s="75"/>
      <c r="P373" s="178">
        <f>O373*H373</f>
        <v>0</v>
      </c>
      <c r="Q373" s="178">
        <v>0</v>
      </c>
      <c r="R373" s="178">
        <f>Q373*H373</f>
        <v>0</v>
      </c>
      <c r="S373" s="178">
        <v>0</v>
      </c>
      <c r="T373" s="179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180" t="s">
        <v>163</v>
      </c>
      <c r="AT373" s="180" t="s">
        <v>152</v>
      </c>
      <c r="AU373" s="180" t="s">
        <v>158</v>
      </c>
      <c r="AY373" s="22" t="s">
        <v>149</v>
      </c>
      <c r="BE373" s="181">
        <f>IF(N373="základní",J373,0)</f>
        <v>0</v>
      </c>
      <c r="BF373" s="181">
        <f>IF(N373="snížená",J373,0)</f>
        <v>0</v>
      </c>
      <c r="BG373" s="181">
        <f>IF(N373="zákl. přenesená",J373,0)</f>
        <v>0</v>
      </c>
      <c r="BH373" s="181">
        <f>IF(N373="sníž. přenesená",J373,0)</f>
        <v>0</v>
      </c>
      <c r="BI373" s="181">
        <f>IF(N373="nulová",J373,0)</f>
        <v>0</v>
      </c>
      <c r="BJ373" s="22" t="s">
        <v>158</v>
      </c>
      <c r="BK373" s="181">
        <f>ROUND(I373*H373,2)</f>
        <v>0</v>
      </c>
      <c r="BL373" s="22" t="s">
        <v>163</v>
      </c>
      <c r="BM373" s="180" t="s">
        <v>944</v>
      </c>
    </row>
    <row r="374" s="2" customFormat="1">
      <c r="A374" s="41"/>
      <c r="B374" s="42"/>
      <c r="C374" s="41"/>
      <c r="D374" s="182" t="s">
        <v>160</v>
      </c>
      <c r="E374" s="41"/>
      <c r="F374" s="183" t="s">
        <v>945</v>
      </c>
      <c r="G374" s="41"/>
      <c r="H374" s="41"/>
      <c r="I374" s="184"/>
      <c r="J374" s="41"/>
      <c r="K374" s="41"/>
      <c r="L374" s="42"/>
      <c r="M374" s="185"/>
      <c r="N374" s="186"/>
      <c r="O374" s="75"/>
      <c r="P374" s="75"/>
      <c r="Q374" s="75"/>
      <c r="R374" s="75"/>
      <c r="S374" s="75"/>
      <c r="T374" s="76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2" t="s">
        <v>160</v>
      </c>
      <c r="AU374" s="22" t="s">
        <v>158</v>
      </c>
    </row>
    <row r="375" s="13" customFormat="1">
      <c r="A375" s="13"/>
      <c r="B375" s="187"/>
      <c r="C375" s="13"/>
      <c r="D375" s="188" t="s">
        <v>162</v>
      </c>
      <c r="E375" s="189" t="s">
        <v>3</v>
      </c>
      <c r="F375" s="190" t="s">
        <v>477</v>
      </c>
      <c r="G375" s="13"/>
      <c r="H375" s="191">
        <v>76.819999999999993</v>
      </c>
      <c r="I375" s="192"/>
      <c r="J375" s="13"/>
      <c r="K375" s="13"/>
      <c r="L375" s="187"/>
      <c r="M375" s="193"/>
      <c r="N375" s="194"/>
      <c r="O375" s="194"/>
      <c r="P375" s="194"/>
      <c r="Q375" s="194"/>
      <c r="R375" s="194"/>
      <c r="S375" s="194"/>
      <c r="T375" s="19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89" t="s">
        <v>162</v>
      </c>
      <c r="AU375" s="189" t="s">
        <v>158</v>
      </c>
      <c r="AV375" s="13" t="s">
        <v>158</v>
      </c>
      <c r="AW375" s="13" t="s">
        <v>31</v>
      </c>
      <c r="AX375" s="13" t="s">
        <v>77</v>
      </c>
      <c r="AY375" s="189" t="s">
        <v>149</v>
      </c>
    </row>
    <row r="376" s="2" customFormat="1" ht="24.15" customHeight="1">
      <c r="A376" s="41"/>
      <c r="B376" s="168"/>
      <c r="C376" s="169" t="s">
        <v>946</v>
      </c>
      <c r="D376" s="169" t="s">
        <v>152</v>
      </c>
      <c r="E376" s="170" t="s">
        <v>947</v>
      </c>
      <c r="F376" s="171" t="s">
        <v>948</v>
      </c>
      <c r="G376" s="172" t="s">
        <v>166</v>
      </c>
      <c r="H376" s="173">
        <v>76.819999999999993</v>
      </c>
      <c r="I376" s="174"/>
      <c r="J376" s="175">
        <f>ROUND(I376*H376,2)</f>
        <v>0</v>
      </c>
      <c r="K376" s="171" t="s">
        <v>156</v>
      </c>
      <c r="L376" s="42"/>
      <c r="M376" s="176" t="s">
        <v>3</v>
      </c>
      <c r="N376" s="177" t="s">
        <v>41</v>
      </c>
      <c r="O376" s="75"/>
      <c r="P376" s="178">
        <f>O376*H376</f>
        <v>0</v>
      </c>
      <c r="Q376" s="178">
        <v>0</v>
      </c>
      <c r="R376" s="178">
        <f>Q376*H376</f>
        <v>0</v>
      </c>
      <c r="S376" s="178">
        <v>0</v>
      </c>
      <c r="T376" s="179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180" t="s">
        <v>163</v>
      </c>
      <c r="AT376" s="180" t="s">
        <v>152</v>
      </c>
      <c r="AU376" s="180" t="s">
        <v>158</v>
      </c>
      <c r="AY376" s="22" t="s">
        <v>149</v>
      </c>
      <c r="BE376" s="181">
        <f>IF(N376="základní",J376,0)</f>
        <v>0</v>
      </c>
      <c r="BF376" s="181">
        <f>IF(N376="snížená",J376,0)</f>
        <v>0</v>
      </c>
      <c r="BG376" s="181">
        <f>IF(N376="zákl. přenesená",J376,0)</f>
        <v>0</v>
      </c>
      <c r="BH376" s="181">
        <f>IF(N376="sníž. přenesená",J376,0)</f>
        <v>0</v>
      </c>
      <c r="BI376" s="181">
        <f>IF(N376="nulová",J376,0)</f>
        <v>0</v>
      </c>
      <c r="BJ376" s="22" t="s">
        <v>158</v>
      </c>
      <c r="BK376" s="181">
        <f>ROUND(I376*H376,2)</f>
        <v>0</v>
      </c>
      <c r="BL376" s="22" t="s">
        <v>163</v>
      </c>
      <c r="BM376" s="180" t="s">
        <v>949</v>
      </c>
    </row>
    <row r="377" s="2" customFormat="1">
      <c r="A377" s="41"/>
      <c r="B377" s="42"/>
      <c r="C377" s="41"/>
      <c r="D377" s="182" t="s">
        <v>160</v>
      </c>
      <c r="E377" s="41"/>
      <c r="F377" s="183" t="s">
        <v>950</v>
      </c>
      <c r="G377" s="41"/>
      <c r="H377" s="41"/>
      <c r="I377" s="184"/>
      <c r="J377" s="41"/>
      <c r="K377" s="41"/>
      <c r="L377" s="42"/>
      <c r="M377" s="185"/>
      <c r="N377" s="186"/>
      <c r="O377" s="75"/>
      <c r="P377" s="75"/>
      <c r="Q377" s="75"/>
      <c r="R377" s="75"/>
      <c r="S377" s="75"/>
      <c r="T377" s="76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2" t="s">
        <v>160</v>
      </c>
      <c r="AU377" s="22" t="s">
        <v>158</v>
      </c>
    </row>
    <row r="378" s="13" customFormat="1">
      <c r="A378" s="13"/>
      <c r="B378" s="187"/>
      <c r="C378" s="13"/>
      <c r="D378" s="188" t="s">
        <v>162</v>
      </c>
      <c r="E378" s="189" t="s">
        <v>3</v>
      </c>
      <c r="F378" s="190" t="s">
        <v>477</v>
      </c>
      <c r="G378" s="13"/>
      <c r="H378" s="191">
        <v>76.819999999999993</v>
      </c>
      <c r="I378" s="192"/>
      <c r="J378" s="13"/>
      <c r="K378" s="13"/>
      <c r="L378" s="187"/>
      <c r="M378" s="193"/>
      <c r="N378" s="194"/>
      <c r="O378" s="194"/>
      <c r="P378" s="194"/>
      <c r="Q378" s="194"/>
      <c r="R378" s="194"/>
      <c r="S378" s="194"/>
      <c r="T378" s="19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89" t="s">
        <v>162</v>
      </c>
      <c r="AU378" s="189" t="s">
        <v>158</v>
      </c>
      <c r="AV378" s="13" t="s">
        <v>158</v>
      </c>
      <c r="AW378" s="13" t="s">
        <v>31</v>
      </c>
      <c r="AX378" s="13" t="s">
        <v>77</v>
      </c>
      <c r="AY378" s="189" t="s">
        <v>149</v>
      </c>
    </row>
    <row r="379" s="2" customFormat="1" ht="44.25" customHeight="1">
      <c r="A379" s="41"/>
      <c r="B379" s="168"/>
      <c r="C379" s="169" t="s">
        <v>951</v>
      </c>
      <c r="D379" s="169" t="s">
        <v>152</v>
      </c>
      <c r="E379" s="170" t="s">
        <v>952</v>
      </c>
      <c r="F379" s="171" t="s">
        <v>953</v>
      </c>
      <c r="G379" s="172" t="s">
        <v>166</v>
      </c>
      <c r="H379" s="173">
        <v>76.819999999999993</v>
      </c>
      <c r="I379" s="174"/>
      <c r="J379" s="175">
        <f>ROUND(I379*H379,2)</f>
        <v>0</v>
      </c>
      <c r="K379" s="171" t="s">
        <v>156</v>
      </c>
      <c r="L379" s="42"/>
      <c r="M379" s="176" t="s">
        <v>3</v>
      </c>
      <c r="N379" s="177" t="s">
        <v>41</v>
      </c>
      <c r="O379" s="75"/>
      <c r="P379" s="178">
        <f>O379*H379</f>
        <v>0</v>
      </c>
      <c r="Q379" s="178">
        <v>0</v>
      </c>
      <c r="R379" s="178">
        <f>Q379*H379</f>
        <v>0</v>
      </c>
      <c r="S379" s="178">
        <v>0</v>
      </c>
      <c r="T379" s="179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180" t="s">
        <v>163</v>
      </c>
      <c r="AT379" s="180" t="s">
        <v>152</v>
      </c>
      <c r="AU379" s="180" t="s">
        <v>158</v>
      </c>
      <c r="AY379" s="22" t="s">
        <v>149</v>
      </c>
      <c r="BE379" s="181">
        <f>IF(N379="základní",J379,0)</f>
        <v>0</v>
      </c>
      <c r="BF379" s="181">
        <f>IF(N379="snížená",J379,0)</f>
        <v>0</v>
      </c>
      <c r="BG379" s="181">
        <f>IF(N379="zákl. přenesená",J379,0)</f>
        <v>0</v>
      </c>
      <c r="BH379" s="181">
        <f>IF(N379="sníž. přenesená",J379,0)</f>
        <v>0</v>
      </c>
      <c r="BI379" s="181">
        <f>IF(N379="nulová",J379,0)</f>
        <v>0</v>
      </c>
      <c r="BJ379" s="22" t="s">
        <v>158</v>
      </c>
      <c r="BK379" s="181">
        <f>ROUND(I379*H379,2)</f>
        <v>0</v>
      </c>
      <c r="BL379" s="22" t="s">
        <v>163</v>
      </c>
      <c r="BM379" s="180" t="s">
        <v>954</v>
      </c>
    </row>
    <row r="380" s="2" customFormat="1">
      <c r="A380" s="41"/>
      <c r="B380" s="42"/>
      <c r="C380" s="41"/>
      <c r="D380" s="182" t="s">
        <v>160</v>
      </c>
      <c r="E380" s="41"/>
      <c r="F380" s="183" t="s">
        <v>955</v>
      </c>
      <c r="G380" s="41"/>
      <c r="H380" s="41"/>
      <c r="I380" s="184"/>
      <c r="J380" s="41"/>
      <c r="K380" s="41"/>
      <c r="L380" s="42"/>
      <c r="M380" s="185"/>
      <c r="N380" s="186"/>
      <c r="O380" s="75"/>
      <c r="P380" s="75"/>
      <c r="Q380" s="75"/>
      <c r="R380" s="75"/>
      <c r="S380" s="75"/>
      <c r="T380" s="76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2" t="s">
        <v>160</v>
      </c>
      <c r="AU380" s="22" t="s">
        <v>158</v>
      </c>
    </row>
    <row r="381" s="13" customFormat="1">
      <c r="A381" s="13"/>
      <c r="B381" s="187"/>
      <c r="C381" s="13"/>
      <c r="D381" s="188" t="s">
        <v>162</v>
      </c>
      <c r="E381" s="189" t="s">
        <v>3</v>
      </c>
      <c r="F381" s="190" t="s">
        <v>477</v>
      </c>
      <c r="G381" s="13"/>
      <c r="H381" s="191">
        <v>76.819999999999993</v>
      </c>
      <c r="I381" s="192"/>
      <c r="J381" s="13"/>
      <c r="K381" s="13"/>
      <c r="L381" s="187"/>
      <c r="M381" s="193"/>
      <c r="N381" s="194"/>
      <c r="O381" s="194"/>
      <c r="P381" s="194"/>
      <c r="Q381" s="194"/>
      <c r="R381" s="194"/>
      <c r="S381" s="194"/>
      <c r="T381" s="19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89" t="s">
        <v>162</v>
      </c>
      <c r="AU381" s="189" t="s">
        <v>158</v>
      </c>
      <c r="AV381" s="13" t="s">
        <v>158</v>
      </c>
      <c r="AW381" s="13" t="s">
        <v>31</v>
      </c>
      <c r="AX381" s="13" t="s">
        <v>77</v>
      </c>
      <c r="AY381" s="189" t="s">
        <v>149</v>
      </c>
    </row>
    <row r="382" s="2" customFormat="1" ht="16.5" customHeight="1">
      <c r="A382" s="41"/>
      <c r="B382" s="168"/>
      <c r="C382" s="169" t="s">
        <v>956</v>
      </c>
      <c r="D382" s="169" t="s">
        <v>152</v>
      </c>
      <c r="E382" s="170" t="s">
        <v>957</v>
      </c>
      <c r="F382" s="171" t="s">
        <v>958</v>
      </c>
      <c r="G382" s="172" t="s">
        <v>959</v>
      </c>
      <c r="H382" s="173">
        <v>1</v>
      </c>
      <c r="I382" s="174"/>
      <c r="J382" s="175">
        <f>ROUND(I382*H382,2)</f>
        <v>0</v>
      </c>
      <c r="K382" s="171" t="s">
        <v>960</v>
      </c>
      <c r="L382" s="42"/>
      <c r="M382" s="176" t="s">
        <v>3</v>
      </c>
      <c r="N382" s="177" t="s">
        <v>41</v>
      </c>
      <c r="O382" s="75"/>
      <c r="P382" s="178">
        <f>O382*H382</f>
        <v>0</v>
      </c>
      <c r="Q382" s="178">
        <v>0</v>
      </c>
      <c r="R382" s="178">
        <f>Q382*H382</f>
        <v>0</v>
      </c>
      <c r="S382" s="178">
        <v>0</v>
      </c>
      <c r="T382" s="179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180" t="s">
        <v>163</v>
      </c>
      <c r="AT382" s="180" t="s">
        <v>152</v>
      </c>
      <c r="AU382" s="180" t="s">
        <v>158</v>
      </c>
      <c r="AY382" s="22" t="s">
        <v>149</v>
      </c>
      <c r="BE382" s="181">
        <f>IF(N382="základní",J382,0)</f>
        <v>0</v>
      </c>
      <c r="BF382" s="181">
        <f>IF(N382="snížená",J382,0)</f>
        <v>0</v>
      </c>
      <c r="BG382" s="181">
        <f>IF(N382="zákl. přenesená",J382,0)</f>
        <v>0</v>
      </c>
      <c r="BH382" s="181">
        <f>IF(N382="sníž. přenesená",J382,0)</f>
        <v>0</v>
      </c>
      <c r="BI382" s="181">
        <f>IF(N382="nulová",J382,0)</f>
        <v>0</v>
      </c>
      <c r="BJ382" s="22" t="s">
        <v>158</v>
      </c>
      <c r="BK382" s="181">
        <f>ROUND(I382*H382,2)</f>
        <v>0</v>
      </c>
      <c r="BL382" s="22" t="s">
        <v>163</v>
      </c>
      <c r="BM382" s="180" t="s">
        <v>961</v>
      </c>
    </row>
    <row r="383" s="12" customFormat="1" ht="22.8" customHeight="1">
      <c r="A383" s="12"/>
      <c r="B383" s="155"/>
      <c r="C383" s="12"/>
      <c r="D383" s="156" t="s">
        <v>68</v>
      </c>
      <c r="E383" s="166" t="s">
        <v>962</v>
      </c>
      <c r="F383" s="166" t="s">
        <v>963</v>
      </c>
      <c r="G383" s="12"/>
      <c r="H383" s="12"/>
      <c r="I383" s="158"/>
      <c r="J383" s="167">
        <f>BK383</f>
        <v>0</v>
      </c>
      <c r="K383" s="12"/>
      <c r="L383" s="155"/>
      <c r="M383" s="160"/>
      <c r="N383" s="161"/>
      <c r="O383" s="161"/>
      <c r="P383" s="162">
        <f>SUM(P384:P385)</f>
        <v>0</v>
      </c>
      <c r="Q383" s="161"/>
      <c r="R383" s="162">
        <f>SUM(R384:R385)</f>
        <v>0</v>
      </c>
      <c r="S383" s="161"/>
      <c r="T383" s="163">
        <f>SUM(T384:T385)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156" t="s">
        <v>77</v>
      </c>
      <c r="AT383" s="164" t="s">
        <v>68</v>
      </c>
      <c r="AU383" s="164" t="s">
        <v>77</v>
      </c>
      <c r="AY383" s="156" t="s">
        <v>149</v>
      </c>
      <c r="BK383" s="165">
        <f>SUM(BK384:BK385)</f>
        <v>0</v>
      </c>
    </row>
    <row r="384" s="2" customFormat="1" ht="66.75" customHeight="1">
      <c r="A384" s="41"/>
      <c r="B384" s="168"/>
      <c r="C384" s="169" t="s">
        <v>964</v>
      </c>
      <c r="D384" s="169" t="s">
        <v>152</v>
      </c>
      <c r="E384" s="170" t="s">
        <v>965</v>
      </c>
      <c r="F384" s="171" t="s">
        <v>966</v>
      </c>
      <c r="G384" s="172" t="s">
        <v>406</v>
      </c>
      <c r="H384" s="173">
        <v>10.670999999999999</v>
      </c>
      <c r="I384" s="174"/>
      <c r="J384" s="175">
        <f>ROUND(I384*H384,2)</f>
        <v>0</v>
      </c>
      <c r="K384" s="171" t="s">
        <v>156</v>
      </c>
      <c r="L384" s="42"/>
      <c r="M384" s="176" t="s">
        <v>3</v>
      </c>
      <c r="N384" s="177" t="s">
        <v>41</v>
      </c>
      <c r="O384" s="75"/>
      <c r="P384" s="178">
        <f>O384*H384</f>
        <v>0</v>
      </c>
      <c r="Q384" s="178">
        <v>0</v>
      </c>
      <c r="R384" s="178">
        <f>Q384*H384</f>
        <v>0</v>
      </c>
      <c r="S384" s="178">
        <v>0</v>
      </c>
      <c r="T384" s="179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180" t="s">
        <v>163</v>
      </c>
      <c r="AT384" s="180" t="s">
        <v>152</v>
      </c>
      <c r="AU384" s="180" t="s">
        <v>158</v>
      </c>
      <c r="AY384" s="22" t="s">
        <v>149</v>
      </c>
      <c r="BE384" s="181">
        <f>IF(N384="základní",J384,0)</f>
        <v>0</v>
      </c>
      <c r="BF384" s="181">
        <f>IF(N384="snížená",J384,0)</f>
        <v>0</v>
      </c>
      <c r="BG384" s="181">
        <f>IF(N384="zákl. přenesená",J384,0)</f>
        <v>0</v>
      </c>
      <c r="BH384" s="181">
        <f>IF(N384="sníž. přenesená",J384,0)</f>
        <v>0</v>
      </c>
      <c r="BI384" s="181">
        <f>IF(N384="nulová",J384,0)</f>
        <v>0</v>
      </c>
      <c r="BJ384" s="22" t="s">
        <v>158</v>
      </c>
      <c r="BK384" s="181">
        <f>ROUND(I384*H384,2)</f>
        <v>0</v>
      </c>
      <c r="BL384" s="22" t="s">
        <v>163</v>
      </c>
      <c r="BM384" s="180" t="s">
        <v>967</v>
      </c>
    </row>
    <row r="385" s="2" customFormat="1">
      <c r="A385" s="41"/>
      <c r="B385" s="42"/>
      <c r="C385" s="41"/>
      <c r="D385" s="182" t="s">
        <v>160</v>
      </c>
      <c r="E385" s="41"/>
      <c r="F385" s="183" t="s">
        <v>968</v>
      </c>
      <c r="G385" s="41"/>
      <c r="H385" s="41"/>
      <c r="I385" s="184"/>
      <c r="J385" s="41"/>
      <c r="K385" s="41"/>
      <c r="L385" s="42"/>
      <c r="M385" s="185"/>
      <c r="N385" s="186"/>
      <c r="O385" s="75"/>
      <c r="P385" s="75"/>
      <c r="Q385" s="75"/>
      <c r="R385" s="75"/>
      <c r="S385" s="75"/>
      <c r="T385" s="76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2" t="s">
        <v>160</v>
      </c>
      <c r="AU385" s="22" t="s">
        <v>158</v>
      </c>
    </row>
    <row r="386" s="12" customFormat="1" ht="25.92" customHeight="1">
      <c r="A386" s="12"/>
      <c r="B386" s="155"/>
      <c r="C386" s="12"/>
      <c r="D386" s="156" t="s">
        <v>68</v>
      </c>
      <c r="E386" s="157" t="s">
        <v>969</v>
      </c>
      <c r="F386" s="157" t="s">
        <v>970</v>
      </c>
      <c r="G386" s="12"/>
      <c r="H386" s="12"/>
      <c r="I386" s="158"/>
      <c r="J386" s="159">
        <f>BK386</f>
        <v>0</v>
      </c>
      <c r="K386" s="12"/>
      <c r="L386" s="155"/>
      <c r="M386" s="160"/>
      <c r="N386" s="161"/>
      <c r="O386" s="161"/>
      <c r="P386" s="162">
        <f>P387+P405+P435+P510+P563+P587+P591+P684+P780+P807+P836+P882+P895+P932</f>
        <v>0</v>
      </c>
      <c r="Q386" s="161"/>
      <c r="R386" s="162">
        <f>R387+R405+R435+R510+R563+R587+R591+R684+R780+R807+R836+R882+R895+R932</f>
        <v>8.9218623635627008</v>
      </c>
      <c r="S386" s="161"/>
      <c r="T386" s="163">
        <f>T387+T405+T435+T510+T563+T587+T591+T684+T780+T807+T836+T882+T895+T932</f>
        <v>0.9954279399999999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156" t="s">
        <v>158</v>
      </c>
      <c r="AT386" s="164" t="s">
        <v>68</v>
      </c>
      <c r="AU386" s="164" t="s">
        <v>69</v>
      </c>
      <c r="AY386" s="156" t="s">
        <v>149</v>
      </c>
      <c r="BK386" s="165">
        <f>BK387+BK405+BK435+BK510+BK563+BK587+BK591+BK684+BK780+BK807+BK836+BK882+BK895+BK932</f>
        <v>0</v>
      </c>
    </row>
    <row r="387" s="12" customFormat="1" ht="22.8" customHeight="1">
      <c r="A387" s="12"/>
      <c r="B387" s="155"/>
      <c r="C387" s="12"/>
      <c r="D387" s="156" t="s">
        <v>68</v>
      </c>
      <c r="E387" s="166" t="s">
        <v>971</v>
      </c>
      <c r="F387" s="166" t="s">
        <v>972</v>
      </c>
      <c r="G387" s="12"/>
      <c r="H387" s="12"/>
      <c r="I387" s="158"/>
      <c r="J387" s="167">
        <f>BK387</f>
        <v>0</v>
      </c>
      <c r="K387" s="12"/>
      <c r="L387" s="155"/>
      <c r="M387" s="160"/>
      <c r="N387" s="161"/>
      <c r="O387" s="161"/>
      <c r="P387" s="162">
        <f>P388+P389+P390</f>
        <v>0</v>
      </c>
      <c r="Q387" s="161"/>
      <c r="R387" s="162">
        <f>R388+R389+R390</f>
        <v>0.17439733125000001</v>
      </c>
      <c r="S387" s="161"/>
      <c r="T387" s="163">
        <f>T388+T389+T390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156" t="s">
        <v>158</v>
      </c>
      <c r="AT387" s="164" t="s">
        <v>68</v>
      </c>
      <c r="AU387" s="164" t="s">
        <v>77</v>
      </c>
      <c r="AY387" s="156" t="s">
        <v>149</v>
      </c>
      <c r="BK387" s="165">
        <f>BK388+BK389+BK390</f>
        <v>0</v>
      </c>
    </row>
    <row r="388" s="2" customFormat="1" ht="49.05" customHeight="1">
      <c r="A388" s="41"/>
      <c r="B388" s="168"/>
      <c r="C388" s="169" t="s">
        <v>973</v>
      </c>
      <c r="D388" s="169" t="s">
        <v>152</v>
      </c>
      <c r="E388" s="170" t="s">
        <v>974</v>
      </c>
      <c r="F388" s="171" t="s">
        <v>975</v>
      </c>
      <c r="G388" s="172" t="s">
        <v>406</v>
      </c>
      <c r="H388" s="173">
        <v>0.17399999999999999</v>
      </c>
      <c r="I388" s="174"/>
      <c r="J388" s="175">
        <f>ROUND(I388*H388,2)</f>
        <v>0</v>
      </c>
      <c r="K388" s="171" t="s">
        <v>156</v>
      </c>
      <c r="L388" s="42"/>
      <c r="M388" s="176" t="s">
        <v>3</v>
      </c>
      <c r="N388" s="177" t="s">
        <v>41</v>
      </c>
      <c r="O388" s="75"/>
      <c r="P388" s="178">
        <f>O388*H388</f>
        <v>0</v>
      </c>
      <c r="Q388" s="178">
        <v>0</v>
      </c>
      <c r="R388" s="178">
        <f>Q388*H388</f>
        <v>0</v>
      </c>
      <c r="S388" s="178">
        <v>0</v>
      </c>
      <c r="T388" s="179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180" t="s">
        <v>157</v>
      </c>
      <c r="AT388" s="180" t="s">
        <v>152</v>
      </c>
      <c r="AU388" s="180" t="s">
        <v>158</v>
      </c>
      <c r="AY388" s="22" t="s">
        <v>149</v>
      </c>
      <c r="BE388" s="181">
        <f>IF(N388="základní",J388,0)</f>
        <v>0</v>
      </c>
      <c r="BF388" s="181">
        <f>IF(N388="snížená",J388,0)</f>
        <v>0</v>
      </c>
      <c r="BG388" s="181">
        <f>IF(N388="zákl. přenesená",J388,0)</f>
        <v>0</v>
      </c>
      <c r="BH388" s="181">
        <f>IF(N388="sníž. přenesená",J388,0)</f>
        <v>0</v>
      </c>
      <c r="BI388" s="181">
        <f>IF(N388="nulová",J388,0)</f>
        <v>0</v>
      </c>
      <c r="BJ388" s="22" t="s">
        <v>158</v>
      </c>
      <c r="BK388" s="181">
        <f>ROUND(I388*H388,2)</f>
        <v>0</v>
      </c>
      <c r="BL388" s="22" t="s">
        <v>157</v>
      </c>
      <c r="BM388" s="180" t="s">
        <v>976</v>
      </c>
    </row>
    <row r="389" s="2" customFormat="1">
      <c r="A389" s="41"/>
      <c r="B389" s="42"/>
      <c r="C389" s="41"/>
      <c r="D389" s="182" t="s">
        <v>160</v>
      </c>
      <c r="E389" s="41"/>
      <c r="F389" s="183" t="s">
        <v>977</v>
      </c>
      <c r="G389" s="41"/>
      <c r="H389" s="41"/>
      <c r="I389" s="184"/>
      <c r="J389" s="41"/>
      <c r="K389" s="41"/>
      <c r="L389" s="42"/>
      <c r="M389" s="185"/>
      <c r="N389" s="186"/>
      <c r="O389" s="75"/>
      <c r="P389" s="75"/>
      <c r="Q389" s="75"/>
      <c r="R389" s="75"/>
      <c r="S389" s="75"/>
      <c r="T389" s="76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2" t="s">
        <v>160</v>
      </c>
      <c r="AU389" s="22" t="s">
        <v>158</v>
      </c>
    </row>
    <row r="390" s="12" customFormat="1" ht="20.88" customHeight="1">
      <c r="A390" s="12"/>
      <c r="B390" s="155"/>
      <c r="C390" s="12"/>
      <c r="D390" s="156" t="s">
        <v>68</v>
      </c>
      <c r="E390" s="166" t="s">
        <v>978</v>
      </c>
      <c r="F390" s="166" t="s">
        <v>979</v>
      </c>
      <c r="G390" s="12"/>
      <c r="H390" s="12"/>
      <c r="I390" s="158"/>
      <c r="J390" s="167">
        <f>BK390</f>
        <v>0</v>
      </c>
      <c r="K390" s="12"/>
      <c r="L390" s="155"/>
      <c r="M390" s="160"/>
      <c r="N390" s="161"/>
      <c r="O390" s="161"/>
      <c r="P390" s="162">
        <f>SUM(P391:P404)</f>
        <v>0</v>
      </c>
      <c r="Q390" s="161"/>
      <c r="R390" s="162">
        <f>SUM(R391:R404)</f>
        <v>0.17439733125000001</v>
      </c>
      <c r="S390" s="161"/>
      <c r="T390" s="163">
        <f>SUM(T391:T404)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156" t="s">
        <v>158</v>
      </c>
      <c r="AT390" s="164" t="s">
        <v>68</v>
      </c>
      <c r="AU390" s="164" t="s">
        <v>158</v>
      </c>
      <c r="AY390" s="156" t="s">
        <v>149</v>
      </c>
      <c r="BK390" s="165">
        <f>SUM(BK391:BK404)</f>
        <v>0</v>
      </c>
    </row>
    <row r="391" s="2" customFormat="1" ht="33" customHeight="1">
      <c r="A391" s="41"/>
      <c r="B391" s="168"/>
      <c r="C391" s="169" t="s">
        <v>980</v>
      </c>
      <c r="D391" s="169" t="s">
        <v>152</v>
      </c>
      <c r="E391" s="170" t="s">
        <v>981</v>
      </c>
      <c r="F391" s="171" t="s">
        <v>982</v>
      </c>
      <c r="G391" s="172" t="s">
        <v>166</v>
      </c>
      <c r="H391" s="173">
        <v>23.925000000000001</v>
      </c>
      <c r="I391" s="174"/>
      <c r="J391" s="175">
        <f>ROUND(I391*H391,2)</f>
        <v>0</v>
      </c>
      <c r="K391" s="171" t="s">
        <v>156</v>
      </c>
      <c r="L391" s="42"/>
      <c r="M391" s="176" t="s">
        <v>3</v>
      </c>
      <c r="N391" s="177" t="s">
        <v>41</v>
      </c>
      <c r="O391" s="75"/>
      <c r="P391" s="178">
        <f>O391*H391</f>
        <v>0</v>
      </c>
      <c r="Q391" s="178">
        <v>0</v>
      </c>
      <c r="R391" s="178">
        <f>Q391*H391</f>
        <v>0</v>
      </c>
      <c r="S391" s="178">
        <v>0</v>
      </c>
      <c r="T391" s="179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180" t="s">
        <v>157</v>
      </c>
      <c r="AT391" s="180" t="s">
        <v>152</v>
      </c>
      <c r="AU391" s="180" t="s">
        <v>96</v>
      </c>
      <c r="AY391" s="22" t="s">
        <v>149</v>
      </c>
      <c r="BE391" s="181">
        <f>IF(N391="základní",J391,0)</f>
        <v>0</v>
      </c>
      <c r="BF391" s="181">
        <f>IF(N391="snížená",J391,0)</f>
        <v>0</v>
      </c>
      <c r="BG391" s="181">
        <f>IF(N391="zákl. přenesená",J391,0)</f>
        <v>0</v>
      </c>
      <c r="BH391" s="181">
        <f>IF(N391="sníž. přenesená",J391,0)</f>
        <v>0</v>
      </c>
      <c r="BI391" s="181">
        <f>IF(N391="nulová",J391,0)</f>
        <v>0</v>
      </c>
      <c r="BJ391" s="22" t="s">
        <v>158</v>
      </c>
      <c r="BK391" s="181">
        <f>ROUND(I391*H391,2)</f>
        <v>0</v>
      </c>
      <c r="BL391" s="22" t="s">
        <v>157</v>
      </c>
      <c r="BM391" s="180" t="s">
        <v>983</v>
      </c>
    </row>
    <row r="392" s="2" customFormat="1">
      <c r="A392" s="41"/>
      <c r="B392" s="42"/>
      <c r="C392" s="41"/>
      <c r="D392" s="182" t="s">
        <v>160</v>
      </c>
      <c r="E392" s="41"/>
      <c r="F392" s="183" t="s">
        <v>984</v>
      </c>
      <c r="G392" s="41"/>
      <c r="H392" s="41"/>
      <c r="I392" s="184"/>
      <c r="J392" s="41"/>
      <c r="K392" s="41"/>
      <c r="L392" s="42"/>
      <c r="M392" s="185"/>
      <c r="N392" s="186"/>
      <c r="O392" s="75"/>
      <c r="P392" s="75"/>
      <c r="Q392" s="75"/>
      <c r="R392" s="75"/>
      <c r="S392" s="75"/>
      <c r="T392" s="76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2" t="s">
        <v>160</v>
      </c>
      <c r="AU392" s="22" t="s">
        <v>96</v>
      </c>
    </row>
    <row r="393" s="15" customFormat="1">
      <c r="A393" s="15"/>
      <c r="B393" s="204"/>
      <c r="C393" s="15"/>
      <c r="D393" s="188" t="s">
        <v>162</v>
      </c>
      <c r="E393" s="205" t="s">
        <v>3</v>
      </c>
      <c r="F393" s="206" t="s">
        <v>985</v>
      </c>
      <c r="G393" s="15"/>
      <c r="H393" s="205" t="s">
        <v>3</v>
      </c>
      <c r="I393" s="207"/>
      <c r="J393" s="15"/>
      <c r="K393" s="15"/>
      <c r="L393" s="204"/>
      <c r="M393" s="208"/>
      <c r="N393" s="209"/>
      <c r="O393" s="209"/>
      <c r="P393" s="209"/>
      <c r="Q393" s="209"/>
      <c r="R393" s="209"/>
      <c r="S393" s="209"/>
      <c r="T393" s="210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05" t="s">
        <v>162</v>
      </c>
      <c r="AU393" s="205" t="s">
        <v>96</v>
      </c>
      <c r="AV393" s="15" t="s">
        <v>77</v>
      </c>
      <c r="AW393" s="15" t="s">
        <v>31</v>
      </c>
      <c r="AX393" s="15" t="s">
        <v>69</v>
      </c>
      <c r="AY393" s="205" t="s">
        <v>149</v>
      </c>
    </row>
    <row r="394" s="13" customFormat="1">
      <c r="A394" s="13"/>
      <c r="B394" s="187"/>
      <c r="C394" s="13"/>
      <c r="D394" s="188" t="s">
        <v>162</v>
      </c>
      <c r="E394" s="189" t="s">
        <v>3</v>
      </c>
      <c r="F394" s="190" t="s">
        <v>986</v>
      </c>
      <c r="G394" s="13"/>
      <c r="H394" s="191">
        <v>23.925000000000001</v>
      </c>
      <c r="I394" s="192"/>
      <c r="J394" s="13"/>
      <c r="K394" s="13"/>
      <c r="L394" s="187"/>
      <c r="M394" s="193"/>
      <c r="N394" s="194"/>
      <c r="O394" s="194"/>
      <c r="P394" s="194"/>
      <c r="Q394" s="194"/>
      <c r="R394" s="194"/>
      <c r="S394" s="194"/>
      <c r="T394" s="19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89" t="s">
        <v>162</v>
      </c>
      <c r="AU394" s="189" t="s">
        <v>96</v>
      </c>
      <c r="AV394" s="13" t="s">
        <v>158</v>
      </c>
      <c r="AW394" s="13" t="s">
        <v>31</v>
      </c>
      <c r="AX394" s="13" t="s">
        <v>77</v>
      </c>
      <c r="AY394" s="189" t="s">
        <v>149</v>
      </c>
    </row>
    <row r="395" s="2" customFormat="1" ht="16.5" customHeight="1">
      <c r="A395" s="41"/>
      <c r="B395" s="168"/>
      <c r="C395" s="224" t="s">
        <v>987</v>
      </c>
      <c r="D395" s="224" t="s">
        <v>654</v>
      </c>
      <c r="E395" s="225" t="s">
        <v>988</v>
      </c>
      <c r="F395" s="226" t="s">
        <v>989</v>
      </c>
      <c r="G395" s="227" t="s">
        <v>990</v>
      </c>
      <c r="H395" s="228">
        <v>14.355</v>
      </c>
      <c r="I395" s="229"/>
      <c r="J395" s="230">
        <f>ROUND(I395*H395,2)</f>
        <v>0</v>
      </c>
      <c r="K395" s="226" t="s">
        <v>156</v>
      </c>
      <c r="L395" s="231"/>
      <c r="M395" s="232" t="s">
        <v>3</v>
      </c>
      <c r="N395" s="233" t="s">
        <v>41</v>
      </c>
      <c r="O395" s="75"/>
      <c r="P395" s="178">
        <f>O395*H395</f>
        <v>0</v>
      </c>
      <c r="Q395" s="178">
        <v>0.001</v>
      </c>
      <c r="R395" s="178">
        <f>Q395*H395</f>
        <v>0.014355000000000001</v>
      </c>
      <c r="S395" s="178">
        <v>0</v>
      </c>
      <c r="T395" s="179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180" t="s">
        <v>381</v>
      </c>
      <c r="AT395" s="180" t="s">
        <v>654</v>
      </c>
      <c r="AU395" s="180" t="s">
        <v>96</v>
      </c>
      <c r="AY395" s="22" t="s">
        <v>149</v>
      </c>
      <c r="BE395" s="181">
        <f>IF(N395="základní",J395,0)</f>
        <v>0</v>
      </c>
      <c r="BF395" s="181">
        <f>IF(N395="snížená",J395,0)</f>
        <v>0</v>
      </c>
      <c r="BG395" s="181">
        <f>IF(N395="zákl. přenesená",J395,0)</f>
        <v>0</v>
      </c>
      <c r="BH395" s="181">
        <f>IF(N395="sníž. přenesená",J395,0)</f>
        <v>0</v>
      </c>
      <c r="BI395" s="181">
        <f>IF(N395="nulová",J395,0)</f>
        <v>0</v>
      </c>
      <c r="BJ395" s="22" t="s">
        <v>158</v>
      </c>
      <c r="BK395" s="181">
        <f>ROUND(I395*H395,2)</f>
        <v>0</v>
      </c>
      <c r="BL395" s="22" t="s">
        <v>157</v>
      </c>
      <c r="BM395" s="180" t="s">
        <v>991</v>
      </c>
    </row>
    <row r="396" s="13" customFormat="1">
      <c r="A396" s="13"/>
      <c r="B396" s="187"/>
      <c r="C396" s="13"/>
      <c r="D396" s="188" t="s">
        <v>162</v>
      </c>
      <c r="E396" s="13"/>
      <c r="F396" s="190" t="s">
        <v>992</v>
      </c>
      <c r="G396" s="13"/>
      <c r="H396" s="191">
        <v>14.355</v>
      </c>
      <c r="I396" s="192"/>
      <c r="J396" s="13"/>
      <c r="K396" s="13"/>
      <c r="L396" s="187"/>
      <c r="M396" s="193"/>
      <c r="N396" s="194"/>
      <c r="O396" s="194"/>
      <c r="P396" s="194"/>
      <c r="Q396" s="194"/>
      <c r="R396" s="194"/>
      <c r="S396" s="194"/>
      <c r="T396" s="19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89" t="s">
        <v>162</v>
      </c>
      <c r="AU396" s="189" t="s">
        <v>96</v>
      </c>
      <c r="AV396" s="13" t="s">
        <v>158</v>
      </c>
      <c r="AW396" s="13" t="s">
        <v>4</v>
      </c>
      <c r="AX396" s="13" t="s">
        <v>77</v>
      </c>
      <c r="AY396" s="189" t="s">
        <v>149</v>
      </c>
    </row>
    <row r="397" s="2" customFormat="1" ht="24.15" customHeight="1">
      <c r="A397" s="41"/>
      <c r="B397" s="168"/>
      <c r="C397" s="169" t="s">
        <v>993</v>
      </c>
      <c r="D397" s="169" t="s">
        <v>152</v>
      </c>
      <c r="E397" s="170" t="s">
        <v>994</v>
      </c>
      <c r="F397" s="171" t="s">
        <v>995</v>
      </c>
      <c r="G397" s="172" t="s">
        <v>166</v>
      </c>
      <c r="H397" s="173">
        <v>23.925000000000001</v>
      </c>
      <c r="I397" s="174"/>
      <c r="J397" s="175">
        <f>ROUND(I397*H397,2)</f>
        <v>0</v>
      </c>
      <c r="K397" s="171" t="s">
        <v>156</v>
      </c>
      <c r="L397" s="42"/>
      <c r="M397" s="176" t="s">
        <v>3</v>
      </c>
      <c r="N397" s="177" t="s">
        <v>41</v>
      </c>
      <c r="O397" s="75"/>
      <c r="P397" s="178">
        <f>O397*H397</f>
        <v>0</v>
      </c>
      <c r="Q397" s="178">
        <v>0.00039825</v>
      </c>
      <c r="R397" s="178">
        <f>Q397*H397</f>
        <v>0.0095281312500000003</v>
      </c>
      <c r="S397" s="178">
        <v>0</v>
      </c>
      <c r="T397" s="179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180" t="s">
        <v>157</v>
      </c>
      <c r="AT397" s="180" t="s">
        <v>152</v>
      </c>
      <c r="AU397" s="180" t="s">
        <v>96</v>
      </c>
      <c r="AY397" s="22" t="s">
        <v>149</v>
      </c>
      <c r="BE397" s="181">
        <f>IF(N397="základní",J397,0)</f>
        <v>0</v>
      </c>
      <c r="BF397" s="181">
        <f>IF(N397="snížená",J397,0)</f>
        <v>0</v>
      </c>
      <c r="BG397" s="181">
        <f>IF(N397="zákl. přenesená",J397,0)</f>
        <v>0</v>
      </c>
      <c r="BH397" s="181">
        <f>IF(N397="sníž. přenesená",J397,0)</f>
        <v>0</v>
      </c>
      <c r="BI397" s="181">
        <f>IF(N397="nulová",J397,0)</f>
        <v>0</v>
      </c>
      <c r="BJ397" s="22" t="s">
        <v>158</v>
      </c>
      <c r="BK397" s="181">
        <f>ROUND(I397*H397,2)</f>
        <v>0</v>
      </c>
      <c r="BL397" s="22" t="s">
        <v>157</v>
      </c>
      <c r="BM397" s="180" t="s">
        <v>996</v>
      </c>
    </row>
    <row r="398" s="2" customFormat="1">
      <c r="A398" s="41"/>
      <c r="B398" s="42"/>
      <c r="C398" s="41"/>
      <c r="D398" s="182" t="s">
        <v>160</v>
      </c>
      <c r="E398" s="41"/>
      <c r="F398" s="183" t="s">
        <v>997</v>
      </c>
      <c r="G398" s="41"/>
      <c r="H398" s="41"/>
      <c r="I398" s="184"/>
      <c r="J398" s="41"/>
      <c r="K398" s="41"/>
      <c r="L398" s="42"/>
      <c r="M398" s="185"/>
      <c r="N398" s="186"/>
      <c r="O398" s="75"/>
      <c r="P398" s="75"/>
      <c r="Q398" s="75"/>
      <c r="R398" s="75"/>
      <c r="S398" s="75"/>
      <c r="T398" s="76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2" t="s">
        <v>160</v>
      </c>
      <c r="AU398" s="22" t="s">
        <v>96</v>
      </c>
    </row>
    <row r="399" s="15" customFormat="1">
      <c r="A399" s="15"/>
      <c r="B399" s="204"/>
      <c r="C399" s="15"/>
      <c r="D399" s="188" t="s">
        <v>162</v>
      </c>
      <c r="E399" s="205" t="s">
        <v>3</v>
      </c>
      <c r="F399" s="206" t="s">
        <v>985</v>
      </c>
      <c r="G399" s="15"/>
      <c r="H399" s="205" t="s">
        <v>3</v>
      </c>
      <c r="I399" s="207"/>
      <c r="J399" s="15"/>
      <c r="K399" s="15"/>
      <c r="L399" s="204"/>
      <c r="M399" s="208"/>
      <c r="N399" s="209"/>
      <c r="O399" s="209"/>
      <c r="P399" s="209"/>
      <c r="Q399" s="209"/>
      <c r="R399" s="209"/>
      <c r="S399" s="209"/>
      <c r="T399" s="210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05" t="s">
        <v>162</v>
      </c>
      <c r="AU399" s="205" t="s">
        <v>96</v>
      </c>
      <c r="AV399" s="15" t="s">
        <v>77</v>
      </c>
      <c r="AW399" s="15" t="s">
        <v>31</v>
      </c>
      <c r="AX399" s="15" t="s">
        <v>69</v>
      </c>
      <c r="AY399" s="205" t="s">
        <v>149</v>
      </c>
    </row>
    <row r="400" s="13" customFormat="1">
      <c r="A400" s="13"/>
      <c r="B400" s="187"/>
      <c r="C400" s="13"/>
      <c r="D400" s="188" t="s">
        <v>162</v>
      </c>
      <c r="E400" s="189" t="s">
        <v>3</v>
      </c>
      <c r="F400" s="190" t="s">
        <v>986</v>
      </c>
      <c r="G400" s="13"/>
      <c r="H400" s="191">
        <v>23.925000000000001</v>
      </c>
      <c r="I400" s="192"/>
      <c r="J400" s="13"/>
      <c r="K400" s="13"/>
      <c r="L400" s="187"/>
      <c r="M400" s="193"/>
      <c r="N400" s="194"/>
      <c r="O400" s="194"/>
      <c r="P400" s="194"/>
      <c r="Q400" s="194"/>
      <c r="R400" s="194"/>
      <c r="S400" s="194"/>
      <c r="T400" s="19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89" t="s">
        <v>162</v>
      </c>
      <c r="AU400" s="189" t="s">
        <v>96</v>
      </c>
      <c r="AV400" s="13" t="s">
        <v>158</v>
      </c>
      <c r="AW400" s="13" t="s">
        <v>31</v>
      </c>
      <c r="AX400" s="13" t="s">
        <v>77</v>
      </c>
      <c r="AY400" s="189" t="s">
        <v>149</v>
      </c>
    </row>
    <row r="401" s="2" customFormat="1" ht="49.05" customHeight="1">
      <c r="A401" s="41"/>
      <c r="B401" s="168"/>
      <c r="C401" s="224" t="s">
        <v>998</v>
      </c>
      <c r="D401" s="224" t="s">
        <v>654</v>
      </c>
      <c r="E401" s="225" t="s">
        <v>999</v>
      </c>
      <c r="F401" s="226" t="s">
        <v>1000</v>
      </c>
      <c r="G401" s="227" t="s">
        <v>166</v>
      </c>
      <c r="H401" s="228">
        <v>27.873000000000001</v>
      </c>
      <c r="I401" s="229"/>
      <c r="J401" s="230">
        <f>ROUND(I401*H401,2)</f>
        <v>0</v>
      </c>
      <c r="K401" s="226" t="s">
        <v>156</v>
      </c>
      <c r="L401" s="231"/>
      <c r="M401" s="232" t="s">
        <v>3</v>
      </c>
      <c r="N401" s="233" t="s">
        <v>41</v>
      </c>
      <c r="O401" s="75"/>
      <c r="P401" s="178">
        <f>O401*H401</f>
        <v>0</v>
      </c>
      <c r="Q401" s="178">
        <v>0.0054000000000000003</v>
      </c>
      <c r="R401" s="178">
        <f>Q401*H401</f>
        <v>0.15051420000000002</v>
      </c>
      <c r="S401" s="178">
        <v>0</v>
      </c>
      <c r="T401" s="179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180" t="s">
        <v>381</v>
      </c>
      <c r="AT401" s="180" t="s">
        <v>654</v>
      </c>
      <c r="AU401" s="180" t="s">
        <v>96</v>
      </c>
      <c r="AY401" s="22" t="s">
        <v>149</v>
      </c>
      <c r="BE401" s="181">
        <f>IF(N401="základní",J401,0)</f>
        <v>0</v>
      </c>
      <c r="BF401" s="181">
        <f>IF(N401="snížená",J401,0)</f>
        <v>0</v>
      </c>
      <c r="BG401" s="181">
        <f>IF(N401="zákl. přenesená",J401,0)</f>
        <v>0</v>
      </c>
      <c r="BH401" s="181">
        <f>IF(N401="sníž. přenesená",J401,0)</f>
        <v>0</v>
      </c>
      <c r="BI401" s="181">
        <f>IF(N401="nulová",J401,0)</f>
        <v>0</v>
      </c>
      <c r="BJ401" s="22" t="s">
        <v>158</v>
      </c>
      <c r="BK401" s="181">
        <f>ROUND(I401*H401,2)</f>
        <v>0</v>
      </c>
      <c r="BL401" s="22" t="s">
        <v>157</v>
      </c>
      <c r="BM401" s="180" t="s">
        <v>1001</v>
      </c>
    </row>
    <row r="402" s="15" customFormat="1">
      <c r="A402" s="15"/>
      <c r="B402" s="204"/>
      <c r="C402" s="15"/>
      <c r="D402" s="188" t="s">
        <v>162</v>
      </c>
      <c r="E402" s="205" t="s">
        <v>3</v>
      </c>
      <c r="F402" s="206" t="s">
        <v>985</v>
      </c>
      <c r="G402" s="15"/>
      <c r="H402" s="205" t="s">
        <v>3</v>
      </c>
      <c r="I402" s="207"/>
      <c r="J402" s="15"/>
      <c r="K402" s="15"/>
      <c r="L402" s="204"/>
      <c r="M402" s="208"/>
      <c r="N402" s="209"/>
      <c r="O402" s="209"/>
      <c r="P402" s="209"/>
      <c r="Q402" s="209"/>
      <c r="R402" s="209"/>
      <c r="S402" s="209"/>
      <c r="T402" s="210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05" t="s">
        <v>162</v>
      </c>
      <c r="AU402" s="205" t="s">
        <v>96</v>
      </c>
      <c r="AV402" s="15" t="s">
        <v>77</v>
      </c>
      <c r="AW402" s="15" t="s">
        <v>31</v>
      </c>
      <c r="AX402" s="15" t="s">
        <v>69</v>
      </c>
      <c r="AY402" s="205" t="s">
        <v>149</v>
      </c>
    </row>
    <row r="403" s="13" customFormat="1">
      <c r="A403" s="13"/>
      <c r="B403" s="187"/>
      <c r="C403" s="13"/>
      <c r="D403" s="188" t="s">
        <v>162</v>
      </c>
      <c r="E403" s="189" t="s">
        <v>3</v>
      </c>
      <c r="F403" s="190" t="s">
        <v>986</v>
      </c>
      <c r="G403" s="13"/>
      <c r="H403" s="191">
        <v>23.925000000000001</v>
      </c>
      <c r="I403" s="192"/>
      <c r="J403" s="13"/>
      <c r="K403" s="13"/>
      <c r="L403" s="187"/>
      <c r="M403" s="193"/>
      <c r="N403" s="194"/>
      <c r="O403" s="194"/>
      <c r="P403" s="194"/>
      <c r="Q403" s="194"/>
      <c r="R403" s="194"/>
      <c r="S403" s="194"/>
      <c r="T403" s="19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89" t="s">
        <v>162</v>
      </c>
      <c r="AU403" s="189" t="s">
        <v>96</v>
      </c>
      <c r="AV403" s="13" t="s">
        <v>158</v>
      </c>
      <c r="AW403" s="13" t="s">
        <v>31</v>
      </c>
      <c r="AX403" s="13" t="s">
        <v>77</v>
      </c>
      <c r="AY403" s="189" t="s">
        <v>149</v>
      </c>
    </row>
    <row r="404" s="13" customFormat="1">
      <c r="A404" s="13"/>
      <c r="B404" s="187"/>
      <c r="C404" s="13"/>
      <c r="D404" s="188" t="s">
        <v>162</v>
      </c>
      <c r="E404" s="13"/>
      <c r="F404" s="190" t="s">
        <v>1002</v>
      </c>
      <c r="G404" s="13"/>
      <c r="H404" s="191">
        <v>27.873000000000001</v>
      </c>
      <c r="I404" s="192"/>
      <c r="J404" s="13"/>
      <c r="K404" s="13"/>
      <c r="L404" s="187"/>
      <c r="M404" s="193"/>
      <c r="N404" s="194"/>
      <c r="O404" s="194"/>
      <c r="P404" s="194"/>
      <c r="Q404" s="194"/>
      <c r="R404" s="194"/>
      <c r="S404" s="194"/>
      <c r="T404" s="19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89" t="s">
        <v>162</v>
      </c>
      <c r="AU404" s="189" t="s">
        <v>96</v>
      </c>
      <c r="AV404" s="13" t="s">
        <v>158</v>
      </c>
      <c r="AW404" s="13" t="s">
        <v>4</v>
      </c>
      <c r="AX404" s="13" t="s">
        <v>77</v>
      </c>
      <c r="AY404" s="189" t="s">
        <v>149</v>
      </c>
    </row>
    <row r="405" s="12" customFormat="1" ht="22.8" customHeight="1">
      <c r="A405" s="12"/>
      <c r="B405" s="155"/>
      <c r="C405" s="12"/>
      <c r="D405" s="156" t="s">
        <v>68</v>
      </c>
      <c r="E405" s="166" t="s">
        <v>1003</v>
      </c>
      <c r="F405" s="166" t="s">
        <v>1004</v>
      </c>
      <c r="G405" s="12"/>
      <c r="H405" s="12"/>
      <c r="I405" s="158"/>
      <c r="J405" s="167">
        <f>BK405</f>
        <v>0</v>
      </c>
      <c r="K405" s="12"/>
      <c r="L405" s="155"/>
      <c r="M405" s="160"/>
      <c r="N405" s="161"/>
      <c r="O405" s="161"/>
      <c r="P405" s="162">
        <f>P406+P407+P408+P414</f>
        <v>0</v>
      </c>
      <c r="Q405" s="161"/>
      <c r="R405" s="162">
        <f>R406+R407+R408+R414</f>
        <v>1.0617291</v>
      </c>
      <c r="S405" s="161"/>
      <c r="T405" s="163">
        <f>T406+T407+T408+T414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156" t="s">
        <v>158</v>
      </c>
      <c r="AT405" s="164" t="s">
        <v>68</v>
      </c>
      <c r="AU405" s="164" t="s">
        <v>77</v>
      </c>
      <c r="AY405" s="156" t="s">
        <v>149</v>
      </c>
      <c r="BK405" s="165">
        <f>BK406+BK407+BK408+BK414</f>
        <v>0</v>
      </c>
    </row>
    <row r="406" s="2" customFormat="1" ht="55.5" customHeight="1">
      <c r="A406" s="41"/>
      <c r="B406" s="168"/>
      <c r="C406" s="169" t="s">
        <v>1005</v>
      </c>
      <c r="D406" s="169" t="s">
        <v>152</v>
      </c>
      <c r="E406" s="170" t="s">
        <v>1006</v>
      </c>
      <c r="F406" s="171" t="s">
        <v>1007</v>
      </c>
      <c r="G406" s="172" t="s">
        <v>406</v>
      </c>
      <c r="H406" s="173">
        <v>1.0620000000000001</v>
      </c>
      <c r="I406" s="174"/>
      <c r="J406" s="175">
        <f>ROUND(I406*H406,2)</f>
        <v>0</v>
      </c>
      <c r="K406" s="171" t="s">
        <v>156</v>
      </c>
      <c r="L406" s="42"/>
      <c r="M406" s="176" t="s">
        <v>3</v>
      </c>
      <c r="N406" s="177" t="s">
        <v>41</v>
      </c>
      <c r="O406" s="75"/>
      <c r="P406" s="178">
        <f>O406*H406</f>
        <v>0</v>
      </c>
      <c r="Q406" s="178">
        <v>0</v>
      </c>
      <c r="R406" s="178">
        <f>Q406*H406</f>
        <v>0</v>
      </c>
      <c r="S406" s="178">
        <v>0</v>
      </c>
      <c r="T406" s="179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180" t="s">
        <v>157</v>
      </c>
      <c r="AT406" s="180" t="s">
        <v>152</v>
      </c>
      <c r="AU406" s="180" t="s">
        <v>158</v>
      </c>
      <c r="AY406" s="22" t="s">
        <v>149</v>
      </c>
      <c r="BE406" s="181">
        <f>IF(N406="základní",J406,0)</f>
        <v>0</v>
      </c>
      <c r="BF406" s="181">
        <f>IF(N406="snížená",J406,0)</f>
        <v>0</v>
      </c>
      <c r="BG406" s="181">
        <f>IF(N406="zákl. přenesená",J406,0)</f>
        <v>0</v>
      </c>
      <c r="BH406" s="181">
        <f>IF(N406="sníž. přenesená",J406,0)</f>
        <v>0</v>
      </c>
      <c r="BI406" s="181">
        <f>IF(N406="nulová",J406,0)</f>
        <v>0</v>
      </c>
      <c r="BJ406" s="22" t="s">
        <v>158</v>
      </c>
      <c r="BK406" s="181">
        <f>ROUND(I406*H406,2)</f>
        <v>0</v>
      </c>
      <c r="BL406" s="22" t="s">
        <v>157</v>
      </c>
      <c r="BM406" s="180" t="s">
        <v>1008</v>
      </c>
    </row>
    <row r="407" s="2" customFormat="1">
      <c r="A407" s="41"/>
      <c r="B407" s="42"/>
      <c r="C407" s="41"/>
      <c r="D407" s="182" t="s">
        <v>160</v>
      </c>
      <c r="E407" s="41"/>
      <c r="F407" s="183" t="s">
        <v>1009</v>
      </c>
      <c r="G407" s="41"/>
      <c r="H407" s="41"/>
      <c r="I407" s="184"/>
      <c r="J407" s="41"/>
      <c r="K407" s="41"/>
      <c r="L407" s="42"/>
      <c r="M407" s="185"/>
      <c r="N407" s="186"/>
      <c r="O407" s="75"/>
      <c r="P407" s="75"/>
      <c r="Q407" s="75"/>
      <c r="R407" s="75"/>
      <c r="S407" s="75"/>
      <c r="T407" s="76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2" t="s">
        <v>160</v>
      </c>
      <c r="AU407" s="22" t="s">
        <v>158</v>
      </c>
    </row>
    <row r="408" s="12" customFormat="1" ht="20.88" customHeight="1">
      <c r="A408" s="12"/>
      <c r="B408" s="155"/>
      <c r="C408" s="12"/>
      <c r="D408" s="156" t="s">
        <v>68</v>
      </c>
      <c r="E408" s="166" t="s">
        <v>1010</v>
      </c>
      <c r="F408" s="166" t="s">
        <v>1011</v>
      </c>
      <c r="G408" s="12"/>
      <c r="H408" s="12"/>
      <c r="I408" s="158"/>
      <c r="J408" s="167">
        <f>BK408</f>
        <v>0</v>
      </c>
      <c r="K408" s="12"/>
      <c r="L408" s="155"/>
      <c r="M408" s="160"/>
      <c r="N408" s="161"/>
      <c r="O408" s="161"/>
      <c r="P408" s="162">
        <f>SUM(P409:P413)</f>
        <v>0</v>
      </c>
      <c r="Q408" s="161"/>
      <c r="R408" s="162">
        <f>SUM(R409:R413)</f>
        <v>0.2301705</v>
      </c>
      <c r="S408" s="161"/>
      <c r="T408" s="163">
        <f>SUM(T409:T413)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156" t="s">
        <v>158</v>
      </c>
      <c r="AT408" s="164" t="s">
        <v>68</v>
      </c>
      <c r="AU408" s="164" t="s">
        <v>158</v>
      </c>
      <c r="AY408" s="156" t="s">
        <v>149</v>
      </c>
      <c r="BK408" s="165">
        <f>SUM(BK409:BK413)</f>
        <v>0</v>
      </c>
    </row>
    <row r="409" s="2" customFormat="1" ht="44.25" customHeight="1">
      <c r="A409" s="41"/>
      <c r="B409" s="168"/>
      <c r="C409" s="169" t="s">
        <v>1012</v>
      </c>
      <c r="D409" s="169" t="s">
        <v>152</v>
      </c>
      <c r="E409" s="170" t="s">
        <v>1013</v>
      </c>
      <c r="F409" s="171" t="s">
        <v>1014</v>
      </c>
      <c r="G409" s="172" t="s">
        <v>166</v>
      </c>
      <c r="H409" s="173">
        <v>26.052</v>
      </c>
      <c r="I409" s="174"/>
      <c r="J409" s="175">
        <f>ROUND(I409*H409,2)</f>
        <v>0</v>
      </c>
      <c r="K409" s="171" t="s">
        <v>156</v>
      </c>
      <c r="L409" s="42"/>
      <c r="M409" s="176" t="s">
        <v>3</v>
      </c>
      <c r="N409" s="177" t="s">
        <v>41</v>
      </c>
      <c r="O409" s="75"/>
      <c r="P409" s="178">
        <f>O409*H409</f>
        <v>0</v>
      </c>
      <c r="Q409" s="178">
        <v>0.0060000000000000001</v>
      </c>
      <c r="R409" s="178">
        <f>Q409*H409</f>
        <v>0.15631200000000001</v>
      </c>
      <c r="S409" s="178">
        <v>0</v>
      </c>
      <c r="T409" s="179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180" t="s">
        <v>157</v>
      </c>
      <c r="AT409" s="180" t="s">
        <v>152</v>
      </c>
      <c r="AU409" s="180" t="s">
        <v>96</v>
      </c>
      <c r="AY409" s="22" t="s">
        <v>149</v>
      </c>
      <c r="BE409" s="181">
        <f>IF(N409="základní",J409,0)</f>
        <v>0</v>
      </c>
      <c r="BF409" s="181">
        <f>IF(N409="snížená",J409,0)</f>
        <v>0</v>
      </c>
      <c r="BG409" s="181">
        <f>IF(N409="zákl. přenesená",J409,0)</f>
        <v>0</v>
      </c>
      <c r="BH409" s="181">
        <f>IF(N409="sníž. přenesená",J409,0)</f>
        <v>0</v>
      </c>
      <c r="BI409" s="181">
        <f>IF(N409="nulová",J409,0)</f>
        <v>0</v>
      </c>
      <c r="BJ409" s="22" t="s">
        <v>158</v>
      </c>
      <c r="BK409" s="181">
        <f>ROUND(I409*H409,2)</f>
        <v>0</v>
      </c>
      <c r="BL409" s="22" t="s">
        <v>157</v>
      </c>
      <c r="BM409" s="180" t="s">
        <v>1015</v>
      </c>
    </row>
    <row r="410" s="2" customFormat="1">
      <c r="A410" s="41"/>
      <c r="B410" s="42"/>
      <c r="C410" s="41"/>
      <c r="D410" s="182" t="s">
        <v>160</v>
      </c>
      <c r="E410" s="41"/>
      <c r="F410" s="183" t="s">
        <v>1016</v>
      </c>
      <c r="G410" s="41"/>
      <c r="H410" s="41"/>
      <c r="I410" s="184"/>
      <c r="J410" s="41"/>
      <c r="K410" s="41"/>
      <c r="L410" s="42"/>
      <c r="M410" s="185"/>
      <c r="N410" s="186"/>
      <c r="O410" s="75"/>
      <c r="P410" s="75"/>
      <c r="Q410" s="75"/>
      <c r="R410" s="75"/>
      <c r="S410" s="75"/>
      <c r="T410" s="76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2" t="s">
        <v>160</v>
      </c>
      <c r="AU410" s="22" t="s">
        <v>96</v>
      </c>
    </row>
    <row r="411" s="13" customFormat="1">
      <c r="A411" s="13"/>
      <c r="B411" s="187"/>
      <c r="C411" s="13"/>
      <c r="D411" s="188" t="s">
        <v>162</v>
      </c>
      <c r="E411" s="189" t="s">
        <v>3</v>
      </c>
      <c r="F411" s="190" t="s">
        <v>485</v>
      </c>
      <c r="G411" s="13"/>
      <c r="H411" s="191">
        <v>26.052</v>
      </c>
      <c r="I411" s="192"/>
      <c r="J411" s="13"/>
      <c r="K411" s="13"/>
      <c r="L411" s="187"/>
      <c r="M411" s="193"/>
      <c r="N411" s="194"/>
      <c r="O411" s="194"/>
      <c r="P411" s="194"/>
      <c r="Q411" s="194"/>
      <c r="R411" s="194"/>
      <c r="S411" s="194"/>
      <c r="T411" s="19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89" t="s">
        <v>162</v>
      </c>
      <c r="AU411" s="189" t="s">
        <v>96</v>
      </c>
      <c r="AV411" s="13" t="s">
        <v>158</v>
      </c>
      <c r="AW411" s="13" t="s">
        <v>31</v>
      </c>
      <c r="AX411" s="13" t="s">
        <v>77</v>
      </c>
      <c r="AY411" s="189" t="s">
        <v>149</v>
      </c>
    </row>
    <row r="412" s="2" customFormat="1" ht="21.75" customHeight="1">
      <c r="A412" s="41"/>
      <c r="B412" s="168"/>
      <c r="C412" s="224" t="s">
        <v>1017</v>
      </c>
      <c r="D412" s="224" t="s">
        <v>654</v>
      </c>
      <c r="E412" s="225" t="s">
        <v>1018</v>
      </c>
      <c r="F412" s="226" t="s">
        <v>1019</v>
      </c>
      <c r="G412" s="227" t="s">
        <v>166</v>
      </c>
      <c r="H412" s="228">
        <v>27.355</v>
      </c>
      <c r="I412" s="229"/>
      <c r="J412" s="230">
        <f>ROUND(I412*H412,2)</f>
        <v>0</v>
      </c>
      <c r="K412" s="226" t="s">
        <v>156</v>
      </c>
      <c r="L412" s="231"/>
      <c r="M412" s="232" t="s">
        <v>3</v>
      </c>
      <c r="N412" s="233" t="s">
        <v>41</v>
      </c>
      <c r="O412" s="75"/>
      <c r="P412" s="178">
        <f>O412*H412</f>
        <v>0</v>
      </c>
      <c r="Q412" s="178">
        <v>0.0027000000000000001</v>
      </c>
      <c r="R412" s="178">
        <f>Q412*H412</f>
        <v>0.073858500000000007</v>
      </c>
      <c r="S412" s="178">
        <v>0</v>
      </c>
      <c r="T412" s="179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180" t="s">
        <v>381</v>
      </c>
      <c r="AT412" s="180" t="s">
        <v>654</v>
      </c>
      <c r="AU412" s="180" t="s">
        <v>96</v>
      </c>
      <c r="AY412" s="22" t="s">
        <v>149</v>
      </c>
      <c r="BE412" s="181">
        <f>IF(N412="základní",J412,0)</f>
        <v>0</v>
      </c>
      <c r="BF412" s="181">
        <f>IF(N412="snížená",J412,0)</f>
        <v>0</v>
      </c>
      <c r="BG412" s="181">
        <f>IF(N412="zákl. přenesená",J412,0)</f>
        <v>0</v>
      </c>
      <c r="BH412" s="181">
        <f>IF(N412="sníž. přenesená",J412,0)</f>
        <v>0</v>
      </c>
      <c r="BI412" s="181">
        <f>IF(N412="nulová",J412,0)</f>
        <v>0</v>
      </c>
      <c r="BJ412" s="22" t="s">
        <v>158</v>
      </c>
      <c r="BK412" s="181">
        <f>ROUND(I412*H412,2)</f>
        <v>0</v>
      </c>
      <c r="BL412" s="22" t="s">
        <v>157</v>
      </c>
      <c r="BM412" s="180" t="s">
        <v>1020</v>
      </c>
    </row>
    <row r="413" s="13" customFormat="1">
      <c r="A413" s="13"/>
      <c r="B413" s="187"/>
      <c r="C413" s="13"/>
      <c r="D413" s="188" t="s">
        <v>162</v>
      </c>
      <c r="E413" s="13"/>
      <c r="F413" s="190" t="s">
        <v>1021</v>
      </c>
      <c r="G413" s="13"/>
      <c r="H413" s="191">
        <v>27.355</v>
      </c>
      <c r="I413" s="192"/>
      <c r="J413" s="13"/>
      <c r="K413" s="13"/>
      <c r="L413" s="187"/>
      <c r="M413" s="193"/>
      <c r="N413" s="194"/>
      <c r="O413" s="194"/>
      <c r="P413" s="194"/>
      <c r="Q413" s="194"/>
      <c r="R413" s="194"/>
      <c r="S413" s="194"/>
      <c r="T413" s="19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89" t="s">
        <v>162</v>
      </c>
      <c r="AU413" s="189" t="s">
        <v>96</v>
      </c>
      <c r="AV413" s="13" t="s">
        <v>158</v>
      </c>
      <c r="AW413" s="13" t="s">
        <v>4</v>
      </c>
      <c r="AX413" s="13" t="s">
        <v>77</v>
      </c>
      <c r="AY413" s="189" t="s">
        <v>149</v>
      </c>
    </row>
    <row r="414" s="12" customFormat="1" ht="20.88" customHeight="1">
      <c r="A414" s="12"/>
      <c r="B414" s="155"/>
      <c r="C414" s="12"/>
      <c r="D414" s="156" t="s">
        <v>68</v>
      </c>
      <c r="E414" s="166" t="s">
        <v>1022</v>
      </c>
      <c r="F414" s="166" t="s">
        <v>1023</v>
      </c>
      <c r="G414" s="12"/>
      <c r="H414" s="12"/>
      <c r="I414" s="158"/>
      <c r="J414" s="167">
        <f>BK414</f>
        <v>0</v>
      </c>
      <c r="K414" s="12"/>
      <c r="L414" s="155"/>
      <c r="M414" s="160"/>
      <c r="N414" s="161"/>
      <c r="O414" s="161"/>
      <c r="P414" s="162">
        <f>SUM(P415:P434)</f>
        <v>0</v>
      </c>
      <c r="Q414" s="161"/>
      <c r="R414" s="162">
        <f>SUM(R415:R434)</f>
        <v>0.83155859999999993</v>
      </c>
      <c r="S414" s="161"/>
      <c r="T414" s="163">
        <f>SUM(T415:T434)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156" t="s">
        <v>158</v>
      </c>
      <c r="AT414" s="164" t="s">
        <v>68</v>
      </c>
      <c r="AU414" s="164" t="s">
        <v>158</v>
      </c>
      <c r="AY414" s="156" t="s">
        <v>149</v>
      </c>
      <c r="BK414" s="165">
        <f>SUM(BK415:BK434)</f>
        <v>0</v>
      </c>
    </row>
    <row r="415" s="2" customFormat="1" ht="44.25" customHeight="1">
      <c r="A415" s="41"/>
      <c r="B415" s="168"/>
      <c r="C415" s="169" t="s">
        <v>1024</v>
      </c>
      <c r="D415" s="169" t="s">
        <v>152</v>
      </c>
      <c r="E415" s="170" t="s">
        <v>1025</v>
      </c>
      <c r="F415" s="171" t="s">
        <v>1026</v>
      </c>
      <c r="G415" s="172" t="s">
        <v>166</v>
      </c>
      <c r="H415" s="173">
        <v>139.26400000000001</v>
      </c>
      <c r="I415" s="174"/>
      <c r="J415" s="175">
        <f>ROUND(I415*H415,2)</f>
        <v>0</v>
      </c>
      <c r="K415" s="171" t="s">
        <v>156</v>
      </c>
      <c r="L415" s="42"/>
      <c r="M415" s="176" t="s">
        <v>3</v>
      </c>
      <c r="N415" s="177" t="s">
        <v>41</v>
      </c>
      <c r="O415" s="75"/>
      <c r="P415" s="178">
        <f>O415*H415</f>
        <v>0</v>
      </c>
      <c r="Q415" s="178">
        <v>0.00029999999999999997</v>
      </c>
      <c r="R415" s="178">
        <f>Q415*H415</f>
        <v>0.041779200000000002</v>
      </c>
      <c r="S415" s="178">
        <v>0</v>
      </c>
      <c r="T415" s="179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180" t="s">
        <v>157</v>
      </c>
      <c r="AT415" s="180" t="s">
        <v>152</v>
      </c>
      <c r="AU415" s="180" t="s">
        <v>96</v>
      </c>
      <c r="AY415" s="22" t="s">
        <v>149</v>
      </c>
      <c r="BE415" s="181">
        <f>IF(N415="základní",J415,0)</f>
        <v>0</v>
      </c>
      <c r="BF415" s="181">
        <f>IF(N415="snížená",J415,0)</f>
        <v>0</v>
      </c>
      <c r="BG415" s="181">
        <f>IF(N415="zákl. přenesená",J415,0)</f>
        <v>0</v>
      </c>
      <c r="BH415" s="181">
        <f>IF(N415="sníž. přenesená",J415,0)</f>
        <v>0</v>
      </c>
      <c r="BI415" s="181">
        <f>IF(N415="nulová",J415,0)</f>
        <v>0</v>
      </c>
      <c r="BJ415" s="22" t="s">
        <v>158</v>
      </c>
      <c r="BK415" s="181">
        <f>ROUND(I415*H415,2)</f>
        <v>0</v>
      </c>
      <c r="BL415" s="22" t="s">
        <v>157</v>
      </c>
      <c r="BM415" s="180" t="s">
        <v>1027</v>
      </c>
    </row>
    <row r="416" s="2" customFormat="1">
      <c r="A416" s="41"/>
      <c r="B416" s="42"/>
      <c r="C416" s="41"/>
      <c r="D416" s="182" t="s">
        <v>160</v>
      </c>
      <c r="E416" s="41"/>
      <c r="F416" s="183" t="s">
        <v>1028</v>
      </c>
      <c r="G416" s="41"/>
      <c r="H416" s="41"/>
      <c r="I416" s="184"/>
      <c r="J416" s="41"/>
      <c r="K416" s="41"/>
      <c r="L416" s="42"/>
      <c r="M416" s="185"/>
      <c r="N416" s="186"/>
      <c r="O416" s="75"/>
      <c r="P416" s="75"/>
      <c r="Q416" s="75"/>
      <c r="R416" s="75"/>
      <c r="S416" s="75"/>
      <c r="T416" s="76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2" t="s">
        <v>160</v>
      </c>
      <c r="AU416" s="22" t="s">
        <v>96</v>
      </c>
    </row>
    <row r="417" s="2" customFormat="1" ht="24.15" customHeight="1">
      <c r="A417" s="41"/>
      <c r="B417" s="168"/>
      <c r="C417" s="224" t="s">
        <v>1029</v>
      </c>
      <c r="D417" s="224" t="s">
        <v>654</v>
      </c>
      <c r="E417" s="225" t="s">
        <v>1030</v>
      </c>
      <c r="F417" s="226" t="s">
        <v>1031</v>
      </c>
      <c r="G417" s="227" t="s">
        <v>166</v>
      </c>
      <c r="H417" s="228">
        <v>19.620999999999999</v>
      </c>
      <c r="I417" s="229"/>
      <c r="J417" s="230">
        <f>ROUND(I417*H417,2)</f>
        <v>0</v>
      </c>
      <c r="K417" s="226" t="s">
        <v>156</v>
      </c>
      <c r="L417" s="231"/>
      <c r="M417" s="232" t="s">
        <v>3</v>
      </c>
      <c r="N417" s="233" t="s">
        <v>41</v>
      </c>
      <c r="O417" s="75"/>
      <c r="P417" s="178">
        <f>O417*H417</f>
        <v>0</v>
      </c>
      <c r="Q417" s="178">
        <v>0.0041999999999999997</v>
      </c>
      <c r="R417" s="178">
        <f>Q417*H417</f>
        <v>0.082408199999999987</v>
      </c>
      <c r="S417" s="178">
        <v>0</v>
      </c>
      <c r="T417" s="179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180" t="s">
        <v>381</v>
      </c>
      <c r="AT417" s="180" t="s">
        <v>654</v>
      </c>
      <c r="AU417" s="180" t="s">
        <v>96</v>
      </c>
      <c r="AY417" s="22" t="s">
        <v>149</v>
      </c>
      <c r="BE417" s="181">
        <f>IF(N417="základní",J417,0)</f>
        <v>0</v>
      </c>
      <c r="BF417" s="181">
        <f>IF(N417="snížená",J417,0)</f>
        <v>0</v>
      </c>
      <c r="BG417" s="181">
        <f>IF(N417="zákl. přenesená",J417,0)</f>
        <v>0</v>
      </c>
      <c r="BH417" s="181">
        <f>IF(N417="sníž. přenesená",J417,0)</f>
        <v>0</v>
      </c>
      <c r="BI417" s="181">
        <f>IF(N417="nulová",J417,0)</f>
        <v>0</v>
      </c>
      <c r="BJ417" s="22" t="s">
        <v>158</v>
      </c>
      <c r="BK417" s="181">
        <f>ROUND(I417*H417,2)</f>
        <v>0</v>
      </c>
      <c r="BL417" s="22" t="s">
        <v>157</v>
      </c>
      <c r="BM417" s="180" t="s">
        <v>1032</v>
      </c>
    </row>
    <row r="418" s="2" customFormat="1">
      <c r="A418" s="41"/>
      <c r="B418" s="42"/>
      <c r="C418" s="41"/>
      <c r="D418" s="188" t="s">
        <v>626</v>
      </c>
      <c r="E418" s="41"/>
      <c r="F418" s="223" t="s">
        <v>1033</v>
      </c>
      <c r="G418" s="41"/>
      <c r="H418" s="41"/>
      <c r="I418" s="184"/>
      <c r="J418" s="41"/>
      <c r="K418" s="41"/>
      <c r="L418" s="42"/>
      <c r="M418" s="185"/>
      <c r="N418" s="186"/>
      <c r="O418" s="75"/>
      <c r="P418" s="75"/>
      <c r="Q418" s="75"/>
      <c r="R418" s="75"/>
      <c r="S418" s="75"/>
      <c r="T418" s="76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2" t="s">
        <v>626</v>
      </c>
      <c r="AU418" s="22" t="s">
        <v>96</v>
      </c>
    </row>
    <row r="419" s="13" customFormat="1">
      <c r="A419" s="13"/>
      <c r="B419" s="187"/>
      <c r="C419" s="13"/>
      <c r="D419" s="188" t="s">
        <v>162</v>
      </c>
      <c r="E419" s="189" t="s">
        <v>3</v>
      </c>
      <c r="F419" s="190" t="s">
        <v>1034</v>
      </c>
      <c r="G419" s="13"/>
      <c r="H419" s="191">
        <v>21.716999999999999</v>
      </c>
      <c r="I419" s="192"/>
      <c r="J419" s="13"/>
      <c r="K419" s="13"/>
      <c r="L419" s="187"/>
      <c r="M419" s="193"/>
      <c r="N419" s="194"/>
      <c r="O419" s="194"/>
      <c r="P419" s="194"/>
      <c r="Q419" s="194"/>
      <c r="R419" s="194"/>
      <c r="S419" s="194"/>
      <c r="T419" s="19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89" t="s">
        <v>162</v>
      </c>
      <c r="AU419" s="189" t="s">
        <v>96</v>
      </c>
      <c r="AV419" s="13" t="s">
        <v>158</v>
      </c>
      <c r="AW419" s="13" t="s">
        <v>31</v>
      </c>
      <c r="AX419" s="13" t="s">
        <v>69</v>
      </c>
      <c r="AY419" s="189" t="s">
        <v>149</v>
      </c>
    </row>
    <row r="420" s="13" customFormat="1">
      <c r="A420" s="13"/>
      <c r="B420" s="187"/>
      <c r="C420" s="13"/>
      <c r="D420" s="188" t="s">
        <v>162</v>
      </c>
      <c r="E420" s="189" t="s">
        <v>3</v>
      </c>
      <c r="F420" s="190" t="s">
        <v>1035</v>
      </c>
      <c r="G420" s="13"/>
      <c r="H420" s="191">
        <v>-3.0299999999999998</v>
      </c>
      <c r="I420" s="192"/>
      <c r="J420" s="13"/>
      <c r="K420" s="13"/>
      <c r="L420" s="187"/>
      <c r="M420" s="193"/>
      <c r="N420" s="194"/>
      <c r="O420" s="194"/>
      <c r="P420" s="194"/>
      <c r="Q420" s="194"/>
      <c r="R420" s="194"/>
      <c r="S420" s="194"/>
      <c r="T420" s="19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89" t="s">
        <v>162</v>
      </c>
      <c r="AU420" s="189" t="s">
        <v>96</v>
      </c>
      <c r="AV420" s="13" t="s">
        <v>158</v>
      </c>
      <c r="AW420" s="13" t="s">
        <v>31</v>
      </c>
      <c r="AX420" s="13" t="s">
        <v>69</v>
      </c>
      <c r="AY420" s="189" t="s">
        <v>149</v>
      </c>
    </row>
    <row r="421" s="14" customFormat="1">
      <c r="A421" s="14"/>
      <c r="B421" s="196"/>
      <c r="C421" s="14"/>
      <c r="D421" s="188" t="s">
        <v>162</v>
      </c>
      <c r="E421" s="197" t="s">
        <v>3</v>
      </c>
      <c r="F421" s="198" t="s">
        <v>196</v>
      </c>
      <c r="G421" s="14"/>
      <c r="H421" s="199">
        <v>18.687000000000001</v>
      </c>
      <c r="I421" s="200"/>
      <c r="J421" s="14"/>
      <c r="K421" s="14"/>
      <c r="L421" s="196"/>
      <c r="M421" s="201"/>
      <c r="N421" s="202"/>
      <c r="O421" s="202"/>
      <c r="P421" s="202"/>
      <c r="Q421" s="202"/>
      <c r="R421" s="202"/>
      <c r="S421" s="202"/>
      <c r="T421" s="20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197" t="s">
        <v>162</v>
      </c>
      <c r="AU421" s="197" t="s">
        <v>96</v>
      </c>
      <c r="AV421" s="14" t="s">
        <v>163</v>
      </c>
      <c r="AW421" s="14" t="s">
        <v>31</v>
      </c>
      <c r="AX421" s="14" t="s">
        <v>77</v>
      </c>
      <c r="AY421" s="197" t="s">
        <v>149</v>
      </c>
    </row>
    <row r="422" s="13" customFormat="1">
      <c r="A422" s="13"/>
      <c r="B422" s="187"/>
      <c r="C422" s="13"/>
      <c r="D422" s="188" t="s">
        <v>162</v>
      </c>
      <c r="E422" s="13"/>
      <c r="F422" s="190" t="s">
        <v>1036</v>
      </c>
      <c r="G422" s="13"/>
      <c r="H422" s="191">
        <v>19.620999999999999</v>
      </c>
      <c r="I422" s="192"/>
      <c r="J422" s="13"/>
      <c r="K422" s="13"/>
      <c r="L422" s="187"/>
      <c r="M422" s="193"/>
      <c r="N422" s="194"/>
      <c r="O422" s="194"/>
      <c r="P422" s="194"/>
      <c r="Q422" s="194"/>
      <c r="R422" s="194"/>
      <c r="S422" s="194"/>
      <c r="T422" s="19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89" t="s">
        <v>162</v>
      </c>
      <c r="AU422" s="189" t="s">
        <v>96</v>
      </c>
      <c r="AV422" s="13" t="s">
        <v>158</v>
      </c>
      <c r="AW422" s="13" t="s">
        <v>4</v>
      </c>
      <c r="AX422" s="13" t="s">
        <v>77</v>
      </c>
      <c r="AY422" s="189" t="s">
        <v>149</v>
      </c>
    </row>
    <row r="423" s="2" customFormat="1" ht="24.15" customHeight="1">
      <c r="A423" s="41"/>
      <c r="B423" s="168"/>
      <c r="C423" s="224" t="s">
        <v>1037</v>
      </c>
      <c r="D423" s="224" t="s">
        <v>654</v>
      </c>
      <c r="E423" s="225" t="s">
        <v>1038</v>
      </c>
      <c r="F423" s="226" t="s">
        <v>1039</v>
      </c>
      <c r="G423" s="227" t="s">
        <v>166</v>
      </c>
      <c r="H423" s="228">
        <v>123.42400000000001</v>
      </c>
      <c r="I423" s="229"/>
      <c r="J423" s="230">
        <f>ROUND(I423*H423,2)</f>
        <v>0</v>
      </c>
      <c r="K423" s="226" t="s">
        <v>156</v>
      </c>
      <c r="L423" s="231"/>
      <c r="M423" s="232" t="s">
        <v>3</v>
      </c>
      <c r="N423" s="233" t="s">
        <v>41</v>
      </c>
      <c r="O423" s="75"/>
      <c r="P423" s="178">
        <f>O423*H423</f>
        <v>0</v>
      </c>
      <c r="Q423" s="178">
        <v>0.0047999999999999996</v>
      </c>
      <c r="R423" s="178">
        <f>Q423*H423</f>
        <v>0.59243519999999994</v>
      </c>
      <c r="S423" s="178">
        <v>0</v>
      </c>
      <c r="T423" s="179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180" t="s">
        <v>381</v>
      </c>
      <c r="AT423" s="180" t="s">
        <v>654</v>
      </c>
      <c r="AU423" s="180" t="s">
        <v>96</v>
      </c>
      <c r="AY423" s="22" t="s">
        <v>149</v>
      </c>
      <c r="BE423" s="181">
        <f>IF(N423="základní",J423,0)</f>
        <v>0</v>
      </c>
      <c r="BF423" s="181">
        <f>IF(N423="snížená",J423,0)</f>
        <v>0</v>
      </c>
      <c r="BG423" s="181">
        <f>IF(N423="zákl. přenesená",J423,0)</f>
        <v>0</v>
      </c>
      <c r="BH423" s="181">
        <f>IF(N423="sníž. přenesená",J423,0)</f>
        <v>0</v>
      </c>
      <c r="BI423" s="181">
        <f>IF(N423="nulová",J423,0)</f>
        <v>0</v>
      </c>
      <c r="BJ423" s="22" t="s">
        <v>158</v>
      </c>
      <c r="BK423" s="181">
        <f>ROUND(I423*H423,2)</f>
        <v>0</v>
      </c>
      <c r="BL423" s="22" t="s">
        <v>157</v>
      </c>
      <c r="BM423" s="180" t="s">
        <v>1040</v>
      </c>
    </row>
    <row r="424" s="2" customFormat="1">
      <c r="A424" s="41"/>
      <c r="B424" s="42"/>
      <c r="C424" s="41"/>
      <c r="D424" s="188" t="s">
        <v>626</v>
      </c>
      <c r="E424" s="41"/>
      <c r="F424" s="223" t="s">
        <v>1033</v>
      </c>
      <c r="G424" s="41"/>
      <c r="H424" s="41"/>
      <c r="I424" s="184"/>
      <c r="J424" s="41"/>
      <c r="K424" s="41"/>
      <c r="L424" s="42"/>
      <c r="M424" s="185"/>
      <c r="N424" s="186"/>
      <c r="O424" s="75"/>
      <c r="P424" s="75"/>
      <c r="Q424" s="75"/>
      <c r="R424" s="75"/>
      <c r="S424" s="75"/>
      <c r="T424" s="76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2" t="s">
        <v>626</v>
      </c>
      <c r="AU424" s="22" t="s">
        <v>96</v>
      </c>
    </row>
    <row r="425" s="13" customFormat="1">
      <c r="A425" s="13"/>
      <c r="B425" s="187"/>
      <c r="C425" s="13"/>
      <c r="D425" s="188" t="s">
        <v>162</v>
      </c>
      <c r="E425" s="189" t="s">
        <v>3</v>
      </c>
      <c r="F425" s="190" t="s">
        <v>1041</v>
      </c>
      <c r="G425" s="13"/>
      <c r="H425" s="191">
        <v>117.547</v>
      </c>
      <c r="I425" s="192"/>
      <c r="J425" s="13"/>
      <c r="K425" s="13"/>
      <c r="L425" s="187"/>
      <c r="M425" s="193"/>
      <c r="N425" s="194"/>
      <c r="O425" s="194"/>
      <c r="P425" s="194"/>
      <c r="Q425" s="194"/>
      <c r="R425" s="194"/>
      <c r="S425" s="194"/>
      <c r="T425" s="19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89" t="s">
        <v>162</v>
      </c>
      <c r="AU425" s="189" t="s">
        <v>96</v>
      </c>
      <c r="AV425" s="13" t="s">
        <v>158</v>
      </c>
      <c r="AW425" s="13" t="s">
        <v>31</v>
      </c>
      <c r="AX425" s="13" t="s">
        <v>77</v>
      </c>
      <c r="AY425" s="189" t="s">
        <v>149</v>
      </c>
    </row>
    <row r="426" s="13" customFormat="1">
      <c r="A426" s="13"/>
      <c r="B426" s="187"/>
      <c r="C426" s="13"/>
      <c r="D426" s="188" t="s">
        <v>162</v>
      </c>
      <c r="E426" s="13"/>
      <c r="F426" s="190" t="s">
        <v>1042</v>
      </c>
      <c r="G426" s="13"/>
      <c r="H426" s="191">
        <v>123.42400000000001</v>
      </c>
      <c r="I426" s="192"/>
      <c r="J426" s="13"/>
      <c r="K426" s="13"/>
      <c r="L426" s="187"/>
      <c r="M426" s="193"/>
      <c r="N426" s="194"/>
      <c r="O426" s="194"/>
      <c r="P426" s="194"/>
      <c r="Q426" s="194"/>
      <c r="R426" s="194"/>
      <c r="S426" s="194"/>
      <c r="T426" s="195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89" t="s">
        <v>162</v>
      </c>
      <c r="AU426" s="189" t="s">
        <v>96</v>
      </c>
      <c r="AV426" s="13" t="s">
        <v>158</v>
      </c>
      <c r="AW426" s="13" t="s">
        <v>4</v>
      </c>
      <c r="AX426" s="13" t="s">
        <v>77</v>
      </c>
      <c r="AY426" s="189" t="s">
        <v>149</v>
      </c>
    </row>
    <row r="427" s="2" customFormat="1" ht="24.15" customHeight="1">
      <c r="A427" s="41"/>
      <c r="B427" s="168"/>
      <c r="C427" s="224" t="s">
        <v>1043</v>
      </c>
      <c r="D427" s="224" t="s">
        <v>654</v>
      </c>
      <c r="E427" s="225" t="s">
        <v>1044</v>
      </c>
      <c r="F427" s="226" t="s">
        <v>1045</v>
      </c>
      <c r="G427" s="227" t="s">
        <v>166</v>
      </c>
      <c r="H427" s="228">
        <v>3.1819999999999999</v>
      </c>
      <c r="I427" s="229"/>
      <c r="J427" s="230">
        <f>ROUND(I427*H427,2)</f>
        <v>0</v>
      </c>
      <c r="K427" s="226" t="s">
        <v>156</v>
      </c>
      <c r="L427" s="231"/>
      <c r="M427" s="232" t="s">
        <v>3</v>
      </c>
      <c r="N427" s="233" t="s">
        <v>41</v>
      </c>
      <c r="O427" s="75"/>
      <c r="P427" s="178">
        <f>O427*H427</f>
        <v>0</v>
      </c>
      <c r="Q427" s="178">
        <v>0.0060000000000000001</v>
      </c>
      <c r="R427" s="178">
        <f>Q427*H427</f>
        <v>0.019092000000000001</v>
      </c>
      <c r="S427" s="178">
        <v>0</v>
      </c>
      <c r="T427" s="179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180" t="s">
        <v>381</v>
      </c>
      <c r="AT427" s="180" t="s">
        <v>654</v>
      </c>
      <c r="AU427" s="180" t="s">
        <v>96</v>
      </c>
      <c r="AY427" s="22" t="s">
        <v>149</v>
      </c>
      <c r="BE427" s="181">
        <f>IF(N427="základní",J427,0)</f>
        <v>0</v>
      </c>
      <c r="BF427" s="181">
        <f>IF(N427="snížená",J427,0)</f>
        <v>0</v>
      </c>
      <c r="BG427" s="181">
        <f>IF(N427="zákl. přenesená",J427,0)</f>
        <v>0</v>
      </c>
      <c r="BH427" s="181">
        <f>IF(N427="sníž. přenesená",J427,0)</f>
        <v>0</v>
      </c>
      <c r="BI427" s="181">
        <f>IF(N427="nulová",J427,0)</f>
        <v>0</v>
      </c>
      <c r="BJ427" s="22" t="s">
        <v>158</v>
      </c>
      <c r="BK427" s="181">
        <f>ROUND(I427*H427,2)</f>
        <v>0</v>
      </c>
      <c r="BL427" s="22" t="s">
        <v>157</v>
      </c>
      <c r="BM427" s="180" t="s">
        <v>1046</v>
      </c>
    </row>
    <row r="428" s="13" customFormat="1">
      <c r="A428" s="13"/>
      <c r="B428" s="187"/>
      <c r="C428" s="13"/>
      <c r="D428" s="188" t="s">
        <v>162</v>
      </c>
      <c r="E428" s="189" t="s">
        <v>3</v>
      </c>
      <c r="F428" s="190" t="s">
        <v>1047</v>
      </c>
      <c r="G428" s="13"/>
      <c r="H428" s="191">
        <v>3.0299999999999998</v>
      </c>
      <c r="I428" s="192"/>
      <c r="J428" s="13"/>
      <c r="K428" s="13"/>
      <c r="L428" s="187"/>
      <c r="M428" s="193"/>
      <c r="N428" s="194"/>
      <c r="O428" s="194"/>
      <c r="P428" s="194"/>
      <c r="Q428" s="194"/>
      <c r="R428" s="194"/>
      <c r="S428" s="194"/>
      <c r="T428" s="19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89" t="s">
        <v>162</v>
      </c>
      <c r="AU428" s="189" t="s">
        <v>96</v>
      </c>
      <c r="AV428" s="13" t="s">
        <v>158</v>
      </c>
      <c r="AW428" s="13" t="s">
        <v>31</v>
      </c>
      <c r="AX428" s="13" t="s">
        <v>77</v>
      </c>
      <c r="AY428" s="189" t="s">
        <v>149</v>
      </c>
    </row>
    <row r="429" s="13" customFormat="1">
      <c r="A429" s="13"/>
      <c r="B429" s="187"/>
      <c r="C429" s="13"/>
      <c r="D429" s="188" t="s">
        <v>162</v>
      </c>
      <c r="E429" s="13"/>
      <c r="F429" s="190" t="s">
        <v>1048</v>
      </c>
      <c r="G429" s="13"/>
      <c r="H429" s="191">
        <v>3.1819999999999999</v>
      </c>
      <c r="I429" s="192"/>
      <c r="J429" s="13"/>
      <c r="K429" s="13"/>
      <c r="L429" s="187"/>
      <c r="M429" s="193"/>
      <c r="N429" s="194"/>
      <c r="O429" s="194"/>
      <c r="P429" s="194"/>
      <c r="Q429" s="194"/>
      <c r="R429" s="194"/>
      <c r="S429" s="194"/>
      <c r="T429" s="19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89" t="s">
        <v>162</v>
      </c>
      <c r="AU429" s="189" t="s">
        <v>96</v>
      </c>
      <c r="AV429" s="13" t="s">
        <v>158</v>
      </c>
      <c r="AW429" s="13" t="s">
        <v>4</v>
      </c>
      <c r="AX429" s="13" t="s">
        <v>77</v>
      </c>
      <c r="AY429" s="189" t="s">
        <v>149</v>
      </c>
    </row>
    <row r="430" s="2" customFormat="1" ht="44.25" customHeight="1">
      <c r="A430" s="41"/>
      <c r="B430" s="168"/>
      <c r="C430" s="169" t="s">
        <v>1049</v>
      </c>
      <c r="D430" s="169" t="s">
        <v>152</v>
      </c>
      <c r="E430" s="170" t="s">
        <v>1050</v>
      </c>
      <c r="F430" s="171" t="s">
        <v>1051</v>
      </c>
      <c r="G430" s="172" t="s">
        <v>166</v>
      </c>
      <c r="H430" s="173">
        <v>15.212999999999999</v>
      </c>
      <c r="I430" s="174"/>
      <c r="J430" s="175">
        <f>ROUND(I430*H430,2)</f>
        <v>0</v>
      </c>
      <c r="K430" s="171" t="s">
        <v>156</v>
      </c>
      <c r="L430" s="42"/>
      <c r="M430" s="176" t="s">
        <v>3</v>
      </c>
      <c r="N430" s="177" t="s">
        <v>41</v>
      </c>
      <c r="O430" s="75"/>
      <c r="P430" s="178">
        <f>O430*H430</f>
        <v>0</v>
      </c>
      <c r="Q430" s="178">
        <v>0</v>
      </c>
      <c r="R430" s="178">
        <f>Q430*H430</f>
        <v>0</v>
      </c>
      <c r="S430" s="178">
        <v>0</v>
      </c>
      <c r="T430" s="179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180" t="s">
        <v>157</v>
      </c>
      <c r="AT430" s="180" t="s">
        <v>152</v>
      </c>
      <c r="AU430" s="180" t="s">
        <v>96</v>
      </c>
      <c r="AY430" s="22" t="s">
        <v>149</v>
      </c>
      <c r="BE430" s="181">
        <f>IF(N430="základní",J430,0)</f>
        <v>0</v>
      </c>
      <c r="BF430" s="181">
        <f>IF(N430="snížená",J430,0)</f>
        <v>0</v>
      </c>
      <c r="BG430" s="181">
        <f>IF(N430="zákl. přenesená",J430,0)</f>
        <v>0</v>
      </c>
      <c r="BH430" s="181">
        <f>IF(N430="sníž. přenesená",J430,0)</f>
        <v>0</v>
      </c>
      <c r="BI430" s="181">
        <f>IF(N430="nulová",J430,0)</f>
        <v>0</v>
      </c>
      <c r="BJ430" s="22" t="s">
        <v>158</v>
      </c>
      <c r="BK430" s="181">
        <f>ROUND(I430*H430,2)</f>
        <v>0</v>
      </c>
      <c r="BL430" s="22" t="s">
        <v>157</v>
      </c>
      <c r="BM430" s="180" t="s">
        <v>1052</v>
      </c>
    </row>
    <row r="431" s="2" customFormat="1">
      <c r="A431" s="41"/>
      <c r="B431" s="42"/>
      <c r="C431" s="41"/>
      <c r="D431" s="182" t="s">
        <v>160</v>
      </c>
      <c r="E431" s="41"/>
      <c r="F431" s="183" t="s">
        <v>1053</v>
      </c>
      <c r="G431" s="41"/>
      <c r="H431" s="41"/>
      <c r="I431" s="184"/>
      <c r="J431" s="41"/>
      <c r="K431" s="41"/>
      <c r="L431" s="42"/>
      <c r="M431" s="185"/>
      <c r="N431" s="186"/>
      <c r="O431" s="75"/>
      <c r="P431" s="75"/>
      <c r="Q431" s="75"/>
      <c r="R431" s="75"/>
      <c r="S431" s="75"/>
      <c r="T431" s="76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2" t="s">
        <v>160</v>
      </c>
      <c r="AU431" s="22" t="s">
        <v>96</v>
      </c>
    </row>
    <row r="432" s="13" customFormat="1">
      <c r="A432" s="13"/>
      <c r="B432" s="187"/>
      <c r="C432" s="13"/>
      <c r="D432" s="188" t="s">
        <v>162</v>
      </c>
      <c r="E432" s="189" t="s">
        <v>3</v>
      </c>
      <c r="F432" s="190" t="s">
        <v>1054</v>
      </c>
      <c r="G432" s="13"/>
      <c r="H432" s="191">
        <v>15.212999999999999</v>
      </c>
      <c r="I432" s="192"/>
      <c r="J432" s="13"/>
      <c r="K432" s="13"/>
      <c r="L432" s="187"/>
      <c r="M432" s="193"/>
      <c r="N432" s="194"/>
      <c r="O432" s="194"/>
      <c r="P432" s="194"/>
      <c r="Q432" s="194"/>
      <c r="R432" s="194"/>
      <c r="S432" s="194"/>
      <c r="T432" s="19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89" t="s">
        <v>162</v>
      </c>
      <c r="AU432" s="189" t="s">
        <v>96</v>
      </c>
      <c r="AV432" s="13" t="s">
        <v>158</v>
      </c>
      <c r="AW432" s="13" t="s">
        <v>31</v>
      </c>
      <c r="AX432" s="13" t="s">
        <v>77</v>
      </c>
      <c r="AY432" s="189" t="s">
        <v>149</v>
      </c>
    </row>
    <row r="433" s="2" customFormat="1" ht="24.15" customHeight="1">
      <c r="A433" s="41"/>
      <c r="B433" s="168"/>
      <c r="C433" s="224" t="s">
        <v>1055</v>
      </c>
      <c r="D433" s="224" t="s">
        <v>654</v>
      </c>
      <c r="E433" s="225" t="s">
        <v>1044</v>
      </c>
      <c r="F433" s="226" t="s">
        <v>1045</v>
      </c>
      <c r="G433" s="227" t="s">
        <v>166</v>
      </c>
      <c r="H433" s="228">
        <v>15.974</v>
      </c>
      <c r="I433" s="229"/>
      <c r="J433" s="230">
        <f>ROUND(I433*H433,2)</f>
        <v>0</v>
      </c>
      <c r="K433" s="226" t="s">
        <v>156</v>
      </c>
      <c r="L433" s="231"/>
      <c r="M433" s="232" t="s">
        <v>3</v>
      </c>
      <c r="N433" s="233" t="s">
        <v>41</v>
      </c>
      <c r="O433" s="75"/>
      <c r="P433" s="178">
        <f>O433*H433</f>
        <v>0</v>
      </c>
      <c r="Q433" s="178">
        <v>0.0060000000000000001</v>
      </c>
      <c r="R433" s="178">
        <f>Q433*H433</f>
        <v>0.095843999999999999</v>
      </c>
      <c r="S433" s="178">
        <v>0</v>
      </c>
      <c r="T433" s="179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180" t="s">
        <v>381</v>
      </c>
      <c r="AT433" s="180" t="s">
        <v>654</v>
      </c>
      <c r="AU433" s="180" t="s">
        <v>96</v>
      </c>
      <c r="AY433" s="22" t="s">
        <v>149</v>
      </c>
      <c r="BE433" s="181">
        <f>IF(N433="základní",J433,0)</f>
        <v>0</v>
      </c>
      <c r="BF433" s="181">
        <f>IF(N433="snížená",J433,0)</f>
        <v>0</v>
      </c>
      <c r="BG433" s="181">
        <f>IF(N433="zákl. přenesená",J433,0)</f>
        <v>0</v>
      </c>
      <c r="BH433" s="181">
        <f>IF(N433="sníž. přenesená",J433,0)</f>
        <v>0</v>
      </c>
      <c r="BI433" s="181">
        <f>IF(N433="nulová",J433,0)</f>
        <v>0</v>
      </c>
      <c r="BJ433" s="22" t="s">
        <v>158</v>
      </c>
      <c r="BK433" s="181">
        <f>ROUND(I433*H433,2)</f>
        <v>0</v>
      </c>
      <c r="BL433" s="22" t="s">
        <v>157</v>
      </c>
      <c r="BM433" s="180" t="s">
        <v>1056</v>
      </c>
    </row>
    <row r="434" s="13" customFormat="1">
      <c r="A434" s="13"/>
      <c r="B434" s="187"/>
      <c r="C434" s="13"/>
      <c r="D434" s="188" t="s">
        <v>162</v>
      </c>
      <c r="E434" s="13"/>
      <c r="F434" s="190" t="s">
        <v>1057</v>
      </c>
      <c r="G434" s="13"/>
      <c r="H434" s="191">
        <v>15.974</v>
      </c>
      <c r="I434" s="192"/>
      <c r="J434" s="13"/>
      <c r="K434" s="13"/>
      <c r="L434" s="187"/>
      <c r="M434" s="193"/>
      <c r="N434" s="194"/>
      <c r="O434" s="194"/>
      <c r="P434" s="194"/>
      <c r="Q434" s="194"/>
      <c r="R434" s="194"/>
      <c r="S434" s="194"/>
      <c r="T434" s="195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189" t="s">
        <v>162</v>
      </c>
      <c r="AU434" s="189" t="s">
        <v>96</v>
      </c>
      <c r="AV434" s="13" t="s">
        <v>158</v>
      </c>
      <c r="AW434" s="13" t="s">
        <v>4</v>
      </c>
      <c r="AX434" s="13" t="s">
        <v>77</v>
      </c>
      <c r="AY434" s="189" t="s">
        <v>149</v>
      </c>
    </row>
    <row r="435" s="12" customFormat="1" ht="22.8" customHeight="1">
      <c r="A435" s="12"/>
      <c r="B435" s="155"/>
      <c r="C435" s="12"/>
      <c r="D435" s="156" t="s">
        <v>68</v>
      </c>
      <c r="E435" s="166" t="s">
        <v>1058</v>
      </c>
      <c r="F435" s="166" t="s">
        <v>1059</v>
      </c>
      <c r="G435" s="12"/>
      <c r="H435" s="12"/>
      <c r="I435" s="158"/>
      <c r="J435" s="167">
        <f>BK435</f>
        <v>0</v>
      </c>
      <c r="K435" s="12"/>
      <c r="L435" s="155"/>
      <c r="M435" s="160"/>
      <c r="N435" s="161"/>
      <c r="O435" s="161"/>
      <c r="P435" s="162">
        <f>P436+SUM(P437:P456)+P477</f>
        <v>0</v>
      </c>
      <c r="Q435" s="161"/>
      <c r="R435" s="162">
        <f>R436+SUM(R437:R456)+R477</f>
        <v>0.76107256103999998</v>
      </c>
      <c r="S435" s="161"/>
      <c r="T435" s="163">
        <f>T436+SUM(T437:T456)+T477</f>
        <v>0.98727999999999994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156" t="s">
        <v>158</v>
      </c>
      <c r="AT435" s="164" t="s">
        <v>68</v>
      </c>
      <c r="AU435" s="164" t="s">
        <v>77</v>
      </c>
      <c r="AY435" s="156" t="s">
        <v>149</v>
      </c>
      <c r="BK435" s="165">
        <f>BK436+SUM(BK437:BK456)+BK477</f>
        <v>0</v>
      </c>
    </row>
    <row r="436" s="2" customFormat="1" ht="37.8" customHeight="1">
      <c r="A436" s="41"/>
      <c r="B436" s="168"/>
      <c r="C436" s="169" t="s">
        <v>1060</v>
      </c>
      <c r="D436" s="169" t="s">
        <v>152</v>
      </c>
      <c r="E436" s="170" t="s">
        <v>1061</v>
      </c>
      <c r="F436" s="171" t="s">
        <v>1062</v>
      </c>
      <c r="G436" s="172" t="s">
        <v>182</v>
      </c>
      <c r="H436" s="173">
        <v>70.519999999999996</v>
      </c>
      <c r="I436" s="174"/>
      <c r="J436" s="175">
        <f>ROUND(I436*H436,2)</f>
        <v>0</v>
      </c>
      <c r="K436" s="171" t="s">
        <v>156</v>
      </c>
      <c r="L436" s="42"/>
      <c r="M436" s="176" t="s">
        <v>3</v>
      </c>
      <c r="N436" s="177" t="s">
        <v>41</v>
      </c>
      <c r="O436" s="75"/>
      <c r="P436" s="178">
        <f>O436*H436</f>
        <v>0</v>
      </c>
      <c r="Q436" s="178">
        <v>0</v>
      </c>
      <c r="R436" s="178">
        <f>Q436*H436</f>
        <v>0</v>
      </c>
      <c r="S436" s="178">
        <v>0.014</v>
      </c>
      <c r="T436" s="179">
        <f>S436*H436</f>
        <v>0.98727999999999994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180" t="s">
        <v>157</v>
      </c>
      <c r="AT436" s="180" t="s">
        <v>152</v>
      </c>
      <c r="AU436" s="180" t="s">
        <v>158</v>
      </c>
      <c r="AY436" s="22" t="s">
        <v>149</v>
      </c>
      <c r="BE436" s="181">
        <f>IF(N436="základní",J436,0)</f>
        <v>0</v>
      </c>
      <c r="BF436" s="181">
        <f>IF(N436="snížená",J436,0)</f>
        <v>0</v>
      </c>
      <c r="BG436" s="181">
        <f>IF(N436="zákl. přenesená",J436,0)</f>
        <v>0</v>
      </c>
      <c r="BH436" s="181">
        <f>IF(N436="sníž. přenesená",J436,0)</f>
        <v>0</v>
      </c>
      <c r="BI436" s="181">
        <f>IF(N436="nulová",J436,0)</f>
        <v>0</v>
      </c>
      <c r="BJ436" s="22" t="s">
        <v>158</v>
      </c>
      <c r="BK436" s="181">
        <f>ROUND(I436*H436,2)</f>
        <v>0</v>
      </c>
      <c r="BL436" s="22" t="s">
        <v>157</v>
      </c>
      <c r="BM436" s="180" t="s">
        <v>1063</v>
      </c>
    </row>
    <row r="437" s="2" customFormat="1">
      <c r="A437" s="41"/>
      <c r="B437" s="42"/>
      <c r="C437" s="41"/>
      <c r="D437" s="182" t="s">
        <v>160</v>
      </c>
      <c r="E437" s="41"/>
      <c r="F437" s="183" t="s">
        <v>1064</v>
      </c>
      <c r="G437" s="41"/>
      <c r="H437" s="41"/>
      <c r="I437" s="184"/>
      <c r="J437" s="41"/>
      <c r="K437" s="41"/>
      <c r="L437" s="42"/>
      <c r="M437" s="185"/>
      <c r="N437" s="186"/>
      <c r="O437" s="75"/>
      <c r="P437" s="75"/>
      <c r="Q437" s="75"/>
      <c r="R437" s="75"/>
      <c r="S437" s="75"/>
      <c r="T437" s="76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2" t="s">
        <v>160</v>
      </c>
      <c r="AU437" s="22" t="s">
        <v>158</v>
      </c>
    </row>
    <row r="438" s="13" customFormat="1">
      <c r="A438" s="13"/>
      <c r="B438" s="187"/>
      <c r="C438" s="13"/>
      <c r="D438" s="188" t="s">
        <v>162</v>
      </c>
      <c r="E438" s="189" t="s">
        <v>3</v>
      </c>
      <c r="F438" s="190" t="s">
        <v>1065</v>
      </c>
      <c r="G438" s="13"/>
      <c r="H438" s="191">
        <v>14.92</v>
      </c>
      <c r="I438" s="192"/>
      <c r="J438" s="13"/>
      <c r="K438" s="13"/>
      <c r="L438" s="187"/>
      <c r="M438" s="193"/>
      <c r="N438" s="194"/>
      <c r="O438" s="194"/>
      <c r="P438" s="194"/>
      <c r="Q438" s="194"/>
      <c r="R438" s="194"/>
      <c r="S438" s="194"/>
      <c r="T438" s="19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89" t="s">
        <v>162</v>
      </c>
      <c r="AU438" s="189" t="s">
        <v>158</v>
      </c>
      <c r="AV438" s="13" t="s">
        <v>158</v>
      </c>
      <c r="AW438" s="13" t="s">
        <v>31</v>
      </c>
      <c r="AX438" s="13" t="s">
        <v>69</v>
      </c>
      <c r="AY438" s="189" t="s">
        <v>149</v>
      </c>
    </row>
    <row r="439" s="13" customFormat="1">
      <c r="A439" s="13"/>
      <c r="B439" s="187"/>
      <c r="C439" s="13"/>
      <c r="D439" s="188" t="s">
        <v>162</v>
      </c>
      <c r="E439" s="189" t="s">
        <v>3</v>
      </c>
      <c r="F439" s="190" t="s">
        <v>1066</v>
      </c>
      <c r="G439" s="13"/>
      <c r="H439" s="191">
        <v>11.6</v>
      </c>
      <c r="I439" s="192"/>
      <c r="J439" s="13"/>
      <c r="K439" s="13"/>
      <c r="L439" s="187"/>
      <c r="M439" s="193"/>
      <c r="N439" s="194"/>
      <c r="O439" s="194"/>
      <c r="P439" s="194"/>
      <c r="Q439" s="194"/>
      <c r="R439" s="194"/>
      <c r="S439" s="194"/>
      <c r="T439" s="19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89" t="s">
        <v>162</v>
      </c>
      <c r="AU439" s="189" t="s">
        <v>158</v>
      </c>
      <c r="AV439" s="13" t="s">
        <v>158</v>
      </c>
      <c r="AW439" s="13" t="s">
        <v>31</v>
      </c>
      <c r="AX439" s="13" t="s">
        <v>69</v>
      </c>
      <c r="AY439" s="189" t="s">
        <v>149</v>
      </c>
    </row>
    <row r="440" s="13" customFormat="1">
      <c r="A440" s="13"/>
      <c r="B440" s="187"/>
      <c r="C440" s="13"/>
      <c r="D440" s="188" t="s">
        <v>162</v>
      </c>
      <c r="E440" s="189" t="s">
        <v>3</v>
      </c>
      <c r="F440" s="190" t="s">
        <v>1067</v>
      </c>
      <c r="G440" s="13"/>
      <c r="H440" s="191">
        <v>44</v>
      </c>
      <c r="I440" s="192"/>
      <c r="J440" s="13"/>
      <c r="K440" s="13"/>
      <c r="L440" s="187"/>
      <c r="M440" s="193"/>
      <c r="N440" s="194"/>
      <c r="O440" s="194"/>
      <c r="P440" s="194"/>
      <c r="Q440" s="194"/>
      <c r="R440" s="194"/>
      <c r="S440" s="194"/>
      <c r="T440" s="195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89" t="s">
        <v>162</v>
      </c>
      <c r="AU440" s="189" t="s">
        <v>158</v>
      </c>
      <c r="AV440" s="13" t="s">
        <v>158</v>
      </c>
      <c r="AW440" s="13" t="s">
        <v>31</v>
      </c>
      <c r="AX440" s="13" t="s">
        <v>69</v>
      </c>
      <c r="AY440" s="189" t="s">
        <v>149</v>
      </c>
    </row>
    <row r="441" s="14" customFormat="1">
      <c r="A441" s="14"/>
      <c r="B441" s="196"/>
      <c r="C441" s="14"/>
      <c r="D441" s="188" t="s">
        <v>162</v>
      </c>
      <c r="E441" s="197" t="s">
        <v>3</v>
      </c>
      <c r="F441" s="198" t="s">
        <v>196</v>
      </c>
      <c r="G441" s="14"/>
      <c r="H441" s="199">
        <v>70.519999999999996</v>
      </c>
      <c r="I441" s="200"/>
      <c r="J441" s="14"/>
      <c r="K441" s="14"/>
      <c r="L441" s="196"/>
      <c r="M441" s="201"/>
      <c r="N441" s="202"/>
      <c r="O441" s="202"/>
      <c r="P441" s="202"/>
      <c r="Q441" s="202"/>
      <c r="R441" s="202"/>
      <c r="S441" s="202"/>
      <c r="T441" s="20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197" t="s">
        <v>162</v>
      </c>
      <c r="AU441" s="197" t="s">
        <v>158</v>
      </c>
      <c r="AV441" s="14" t="s">
        <v>163</v>
      </c>
      <c r="AW441" s="14" t="s">
        <v>31</v>
      </c>
      <c r="AX441" s="14" t="s">
        <v>77</v>
      </c>
      <c r="AY441" s="197" t="s">
        <v>149</v>
      </c>
    </row>
    <row r="442" s="2" customFormat="1" ht="24.15" customHeight="1">
      <c r="A442" s="41"/>
      <c r="B442" s="168"/>
      <c r="C442" s="169" t="s">
        <v>1068</v>
      </c>
      <c r="D442" s="169" t="s">
        <v>152</v>
      </c>
      <c r="E442" s="170" t="s">
        <v>1069</v>
      </c>
      <c r="F442" s="171" t="s">
        <v>1070</v>
      </c>
      <c r="G442" s="172" t="s">
        <v>166</v>
      </c>
      <c r="H442" s="173">
        <v>26.052</v>
      </c>
      <c r="I442" s="174"/>
      <c r="J442" s="175">
        <f>ROUND(I442*H442,2)</f>
        <v>0</v>
      </c>
      <c r="K442" s="171" t="s">
        <v>156</v>
      </c>
      <c r="L442" s="42"/>
      <c r="M442" s="176" t="s">
        <v>3</v>
      </c>
      <c r="N442" s="177" t="s">
        <v>41</v>
      </c>
      <c r="O442" s="75"/>
      <c r="P442" s="178">
        <f>O442*H442</f>
        <v>0</v>
      </c>
      <c r="Q442" s="178">
        <v>0.015650000000000001</v>
      </c>
      <c r="R442" s="178">
        <f>Q442*H442</f>
        <v>0.40771380000000002</v>
      </c>
      <c r="S442" s="178">
        <v>0</v>
      </c>
      <c r="T442" s="179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180" t="s">
        <v>157</v>
      </c>
      <c r="AT442" s="180" t="s">
        <v>152</v>
      </c>
      <c r="AU442" s="180" t="s">
        <v>158</v>
      </c>
      <c r="AY442" s="22" t="s">
        <v>149</v>
      </c>
      <c r="BE442" s="181">
        <f>IF(N442="základní",J442,0)</f>
        <v>0</v>
      </c>
      <c r="BF442" s="181">
        <f>IF(N442="snížená",J442,0)</f>
        <v>0</v>
      </c>
      <c r="BG442" s="181">
        <f>IF(N442="zákl. přenesená",J442,0)</f>
        <v>0</v>
      </c>
      <c r="BH442" s="181">
        <f>IF(N442="sníž. přenesená",J442,0)</f>
        <v>0</v>
      </c>
      <c r="BI442" s="181">
        <f>IF(N442="nulová",J442,0)</f>
        <v>0</v>
      </c>
      <c r="BJ442" s="22" t="s">
        <v>158</v>
      </c>
      <c r="BK442" s="181">
        <f>ROUND(I442*H442,2)</f>
        <v>0</v>
      </c>
      <c r="BL442" s="22" t="s">
        <v>157</v>
      </c>
      <c r="BM442" s="180" t="s">
        <v>1071</v>
      </c>
    </row>
    <row r="443" s="2" customFormat="1">
      <c r="A443" s="41"/>
      <c r="B443" s="42"/>
      <c r="C443" s="41"/>
      <c r="D443" s="182" t="s">
        <v>160</v>
      </c>
      <c r="E443" s="41"/>
      <c r="F443" s="183" t="s">
        <v>1072</v>
      </c>
      <c r="G443" s="41"/>
      <c r="H443" s="41"/>
      <c r="I443" s="184"/>
      <c r="J443" s="41"/>
      <c r="K443" s="41"/>
      <c r="L443" s="42"/>
      <c r="M443" s="185"/>
      <c r="N443" s="186"/>
      <c r="O443" s="75"/>
      <c r="P443" s="75"/>
      <c r="Q443" s="75"/>
      <c r="R443" s="75"/>
      <c r="S443" s="75"/>
      <c r="T443" s="76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2" t="s">
        <v>160</v>
      </c>
      <c r="AU443" s="22" t="s">
        <v>158</v>
      </c>
    </row>
    <row r="444" s="13" customFormat="1">
      <c r="A444" s="13"/>
      <c r="B444" s="187"/>
      <c r="C444" s="13"/>
      <c r="D444" s="188" t="s">
        <v>162</v>
      </c>
      <c r="E444" s="189" t="s">
        <v>3</v>
      </c>
      <c r="F444" s="190" t="s">
        <v>485</v>
      </c>
      <c r="G444" s="13"/>
      <c r="H444" s="191">
        <v>26.052</v>
      </c>
      <c r="I444" s="192"/>
      <c r="J444" s="13"/>
      <c r="K444" s="13"/>
      <c r="L444" s="187"/>
      <c r="M444" s="193"/>
      <c r="N444" s="194"/>
      <c r="O444" s="194"/>
      <c r="P444" s="194"/>
      <c r="Q444" s="194"/>
      <c r="R444" s="194"/>
      <c r="S444" s="194"/>
      <c r="T444" s="19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89" t="s">
        <v>162</v>
      </c>
      <c r="AU444" s="189" t="s">
        <v>158</v>
      </c>
      <c r="AV444" s="13" t="s">
        <v>158</v>
      </c>
      <c r="AW444" s="13" t="s">
        <v>31</v>
      </c>
      <c r="AX444" s="13" t="s">
        <v>77</v>
      </c>
      <c r="AY444" s="189" t="s">
        <v>149</v>
      </c>
    </row>
    <row r="445" s="2" customFormat="1" ht="16.5" customHeight="1">
      <c r="A445" s="41"/>
      <c r="B445" s="168"/>
      <c r="C445" s="169" t="s">
        <v>1073</v>
      </c>
      <c r="D445" s="169" t="s">
        <v>152</v>
      </c>
      <c r="E445" s="170" t="s">
        <v>1074</v>
      </c>
      <c r="F445" s="171" t="s">
        <v>1075</v>
      </c>
      <c r="G445" s="172" t="s">
        <v>182</v>
      </c>
      <c r="H445" s="173">
        <v>26.052</v>
      </c>
      <c r="I445" s="174"/>
      <c r="J445" s="175">
        <f>ROUND(I445*H445,2)</f>
        <v>0</v>
      </c>
      <c r="K445" s="171" t="s">
        <v>156</v>
      </c>
      <c r="L445" s="42"/>
      <c r="M445" s="176" t="s">
        <v>3</v>
      </c>
      <c r="N445" s="177" t="s">
        <v>41</v>
      </c>
      <c r="O445" s="75"/>
      <c r="P445" s="178">
        <f>O445*H445</f>
        <v>0</v>
      </c>
      <c r="Q445" s="178">
        <v>3.0000000000000001E-05</v>
      </c>
      <c r="R445" s="178">
        <f>Q445*H445</f>
        <v>0.00078156000000000005</v>
      </c>
      <c r="S445" s="178">
        <v>0</v>
      </c>
      <c r="T445" s="179">
        <f>S445*H445</f>
        <v>0</v>
      </c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R445" s="180" t="s">
        <v>157</v>
      </c>
      <c r="AT445" s="180" t="s">
        <v>152</v>
      </c>
      <c r="AU445" s="180" t="s">
        <v>158</v>
      </c>
      <c r="AY445" s="22" t="s">
        <v>149</v>
      </c>
      <c r="BE445" s="181">
        <f>IF(N445="základní",J445,0)</f>
        <v>0</v>
      </c>
      <c r="BF445" s="181">
        <f>IF(N445="snížená",J445,0)</f>
        <v>0</v>
      </c>
      <c r="BG445" s="181">
        <f>IF(N445="zákl. přenesená",J445,0)</f>
        <v>0</v>
      </c>
      <c r="BH445" s="181">
        <f>IF(N445="sníž. přenesená",J445,0)</f>
        <v>0</v>
      </c>
      <c r="BI445" s="181">
        <f>IF(N445="nulová",J445,0)</f>
        <v>0</v>
      </c>
      <c r="BJ445" s="22" t="s">
        <v>158</v>
      </c>
      <c r="BK445" s="181">
        <f>ROUND(I445*H445,2)</f>
        <v>0</v>
      </c>
      <c r="BL445" s="22" t="s">
        <v>157</v>
      </c>
      <c r="BM445" s="180" t="s">
        <v>1076</v>
      </c>
    </row>
    <row r="446" s="2" customFormat="1">
      <c r="A446" s="41"/>
      <c r="B446" s="42"/>
      <c r="C446" s="41"/>
      <c r="D446" s="182" t="s">
        <v>160</v>
      </c>
      <c r="E446" s="41"/>
      <c r="F446" s="183" t="s">
        <v>1077</v>
      </c>
      <c r="G446" s="41"/>
      <c r="H446" s="41"/>
      <c r="I446" s="184"/>
      <c r="J446" s="41"/>
      <c r="K446" s="41"/>
      <c r="L446" s="42"/>
      <c r="M446" s="185"/>
      <c r="N446" s="186"/>
      <c r="O446" s="75"/>
      <c r="P446" s="75"/>
      <c r="Q446" s="75"/>
      <c r="R446" s="75"/>
      <c r="S446" s="75"/>
      <c r="T446" s="76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22" t="s">
        <v>160</v>
      </c>
      <c r="AU446" s="22" t="s">
        <v>158</v>
      </c>
    </row>
    <row r="447" s="15" customFormat="1">
      <c r="A447" s="15"/>
      <c r="B447" s="204"/>
      <c r="C447" s="15"/>
      <c r="D447" s="188" t="s">
        <v>162</v>
      </c>
      <c r="E447" s="205" t="s">
        <v>3</v>
      </c>
      <c r="F447" s="206" t="s">
        <v>1078</v>
      </c>
      <c r="G447" s="15"/>
      <c r="H447" s="205" t="s">
        <v>3</v>
      </c>
      <c r="I447" s="207"/>
      <c r="J447" s="15"/>
      <c r="K447" s="15"/>
      <c r="L447" s="204"/>
      <c r="M447" s="208"/>
      <c r="N447" s="209"/>
      <c r="O447" s="209"/>
      <c r="P447" s="209"/>
      <c r="Q447" s="209"/>
      <c r="R447" s="209"/>
      <c r="S447" s="209"/>
      <c r="T447" s="210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05" t="s">
        <v>162</v>
      </c>
      <c r="AU447" s="205" t="s">
        <v>158</v>
      </c>
      <c r="AV447" s="15" t="s">
        <v>77</v>
      </c>
      <c r="AW447" s="15" t="s">
        <v>31</v>
      </c>
      <c r="AX447" s="15" t="s">
        <v>69</v>
      </c>
      <c r="AY447" s="205" t="s">
        <v>149</v>
      </c>
    </row>
    <row r="448" s="13" customFormat="1">
      <c r="A448" s="13"/>
      <c r="B448" s="187"/>
      <c r="C448" s="13"/>
      <c r="D448" s="188" t="s">
        <v>162</v>
      </c>
      <c r="E448" s="189" t="s">
        <v>3</v>
      </c>
      <c r="F448" s="190" t="s">
        <v>485</v>
      </c>
      <c r="G448" s="13"/>
      <c r="H448" s="191">
        <v>26.052</v>
      </c>
      <c r="I448" s="192"/>
      <c r="J448" s="13"/>
      <c r="K448" s="13"/>
      <c r="L448" s="187"/>
      <c r="M448" s="193"/>
      <c r="N448" s="194"/>
      <c r="O448" s="194"/>
      <c r="P448" s="194"/>
      <c r="Q448" s="194"/>
      <c r="R448" s="194"/>
      <c r="S448" s="194"/>
      <c r="T448" s="19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89" t="s">
        <v>162</v>
      </c>
      <c r="AU448" s="189" t="s">
        <v>158</v>
      </c>
      <c r="AV448" s="13" t="s">
        <v>158</v>
      </c>
      <c r="AW448" s="13" t="s">
        <v>31</v>
      </c>
      <c r="AX448" s="13" t="s">
        <v>77</v>
      </c>
      <c r="AY448" s="189" t="s">
        <v>149</v>
      </c>
    </row>
    <row r="449" s="2" customFormat="1" ht="16.5" customHeight="1">
      <c r="A449" s="41"/>
      <c r="B449" s="168"/>
      <c r="C449" s="224" t="s">
        <v>1079</v>
      </c>
      <c r="D449" s="224" t="s">
        <v>654</v>
      </c>
      <c r="E449" s="225" t="s">
        <v>1080</v>
      </c>
      <c r="F449" s="226" t="s">
        <v>1081</v>
      </c>
      <c r="G449" s="227" t="s">
        <v>390</v>
      </c>
      <c r="H449" s="228">
        <v>0.13500000000000001</v>
      </c>
      <c r="I449" s="229"/>
      <c r="J449" s="230">
        <f>ROUND(I449*H449,2)</f>
        <v>0</v>
      </c>
      <c r="K449" s="226" t="s">
        <v>156</v>
      </c>
      <c r="L449" s="231"/>
      <c r="M449" s="232" t="s">
        <v>3</v>
      </c>
      <c r="N449" s="233" t="s">
        <v>41</v>
      </c>
      <c r="O449" s="75"/>
      <c r="P449" s="178">
        <f>O449*H449</f>
        <v>0</v>
      </c>
      <c r="Q449" s="178">
        <v>0.55000000000000004</v>
      </c>
      <c r="R449" s="178">
        <f>Q449*H449</f>
        <v>0.07425000000000001</v>
      </c>
      <c r="S449" s="178">
        <v>0</v>
      </c>
      <c r="T449" s="179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180" t="s">
        <v>381</v>
      </c>
      <c r="AT449" s="180" t="s">
        <v>654</v>
      </c>
      <c r="AU449" s="180" t="s">
        <v>158</v>
      </c>
      <c r="AY449" s="22" t="s">
        <v>149</v>
      </c>
      <c r="BE449" s="181">
        <f>IF(N449="základní",J449,0)</f>
        <v>0</v>
      </c>
      <c r="BF449" s="181">
        <f>IF(N449="snížená",J449,0)</f>
        <v>0</v>
      </c>
      <c r="BG449" s="181">
        <f>IF(N449="zákl. přenesená",J449,0)</f>
        <v>0</v>
      </c>
      <c r="BH449" s="181">
        <f>IF(N449="sníž. přenesená",J449,0)</f>
        <v>0</v>
      </c>
      <c r="BI449" s="181">
        <f>IF(N449="nulová",J449,0)</f>
        <v>0</v>
      </c>
      <c r="BJ449" s="22" t="s">
        <v>158</v>
      </c>
      <c r="BK449" s="181">
        <f>ROUND(I449*H449,2)</f>
        <v>0</v>
      </c>
      <c r="BL449" s="22" t="s">
        <v>157</v>
      </c>
      <c r="BM449" s="180" t="s">
        <v>1082</v>
      </c>
    </row>
    <row r="450" s="13" customFormat="1">
      <c r="A450" s="13"/>
      <c r="B450" s="187"/>
      <c r="C450" s="13"/>
      <c r="D450" s="188" t="s">
        <v>162</v>
      </c>
      <c r="E450" s="13"/>
      <c r="F450" s="190" t="s">
        <v>1083</v>
      </c>
      <c r="G450" s="13"/>
      <c r="H450" s="191">
        <v>0.13500000000000001</v>
      </c>
      <c r="I450" s="192"/>
      <c r="J450" s="13"/>
      <c r="K450" s="13"/>
      <c r="L450" s="187"/>
      <c r="M450" s="193"/>
      <c r="N450" s="194"/>
      <c r="O450" s="194"/>
      <c r="P450" s="194"/>
      <c r="Q450" s="194"/>
      <c r="R450" s="194"/>
      <c r="S450" s="194"/>
      <c r="T450" s="19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189" t="s">
        <v>162</v>
      </c>
      <c r="AU450" s="189" t="s">
        <v>158</v>
      </c>
      <c r="AV450" s="13" t="s">
        <v>158</v>
      </c>
      <c r="AW450" s="13" t="s">
        <v>4</v>
      </c>
      <c r="AX450" s="13" t="s">
        <v>77</v>
      </c>
      <c r="AY450" s="189" t="s">
        <v>149</v>
      </c>
    </row>
    <row r="451" s="2" customFormat="1" ht="24.15" customHeight="1">
      <c r="A451" s="41"/>
      <c r="B451" s="168"/>
      <c r="C451" s="169" t="s">
        <v>1084</v>
      </c>
      <c r="D451" s="169" t="s">
        <v>152</v>
      </c>
      <c r="E451" s="170" t="s">
        <v>1085</v>
      </c>
      <c r="F451" s="171" t="s">
        <v>1086</v>
      </c>
      <c r="G451" s="172" t="s">
        <v>166</v>
      </c>
      <c r="H451" s="173">
        <v>26.052</v>
      </c>
      <c r="I451" s="174"/>
      <c r="J451" s="175">
        <f>ROUND(I451*H451,2)</f>
        <v>0</v>
      </c>
      <c r="K451" s="171" t="s">
        <v>156</v>
      </c>
      <c r="L451" s="42"/>
      <c r="M451" s="176" t="s">
        <v>3</v>
      </c>
      <c r="N451" s="177" t="s">
        <v>41</v>
      </c>
      <c r="O451" s="75"/>
      <c r="P451" s="178">
        <f>O451*H451</f>
        <v>0</v>
      </c>
      <c r="Q451" s="178">
        <v>0.00018000000000000001</v>
      </c>
      <c r="R451" s="178">
        <f>Q451*H451</f>
        <v>0.0046893600000000001</v>
      </c>
      <c r="S451" s="178">
        <v>0</v>
      </c>
      <c r="T451" s="179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180" t="s">
        <v>157</v>
      </c>
      <c r="AT451" s="180" t="s">
        <v>152</v>
      </c>
      <c r="AU451" s="180" t="s">
        <v>158</v>
      </c>
      <c r="AY451" s="22" t="s">
        <v>149</v>
      </c>
      <c r="BE451" s="181">
        <f>IF(N451="základní",J451,0)</f>
        <v>0</v>
      </c>
      <c r="BF451" s="181">
        <f>IF(N451="snížená",J451,0)</f>
        <v>0</v>
      </c>
      <c r="BG451" s="181">
        <f>IF(N451="zákl. přenesená",J451,0)</f>
        <v>0</v>
      </c>
      <c r="BH451" s="181">
        <f>IF(N451="sníž. přenesená",J451,0)</f>
        <v>0</v>
      </c>
      <c r="BI451" s="181">
        <f>IF(N451="nulová",J451,0)</f>
        <v>0</v>
      </c>
      <c r="BJ451" s="22" t="s">
        <v>158</v>
      </c>
      <c r="BK451" s="181">
        <f>ROUND(I451*H451,2)</f>
        <v>0</v>
      </c>
      <c r="BL451" s="22" t="s">
        <v>157</v>
      </c>
      <c r="BM451" s="180" t="s">
        <v>1087</v>
      </c>
    </row>
    <row r="452" s="2" customFormat="1">
      <c r="A452" s="41"/>
      <c r="B452" s="42"/>
      <c r="C452" s="41"/>
      <c r="D452" s="182" t="s">
        <v>160</v>
      </c>
      <c r="E452" s="41"/>
      <c r="F452" s="183" t="s">
        <v>1088</v>
      </c>
      <c r="G452" s="41"/>
      <c r="H452" s="41"/>
      <c r="I452" s="184"/>
      <c r="J452" s="41"/>
      <c r="K452" s="41"/>
      <c r="L452" s="42"/>
      <c r="M452" s="185"/>
      <c r="N452" s="186"/>
      <c r="O452" s="75"/>
      <c r="P452" s="75"/>
      <c r="Q452" s="75"/>
      <c r="R452" s="75"/>
      <c r="S452" s="75"/>
      <c r="T452" s="76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2" t="s">
        <v>160</v>
      </c>
      <c r="AU452" s="22" t="s">
        <v>158</v>
      </c>
    </row>
    <row r="453" s="13" customFormat="1">
      <c r="A453" s="13"/>
      <c r="B453" s="187"/>
      <c r="C453" s="13"/>
      <c r="D453" s="188" t="s">
        <v>162</v>
      </c>
      <c r="E453" s="189" t="s">
        <v>3</v>
      </c>
      <c r="F453" s="190" t="s">
        <v>485</v>
      </c>
      <c r="G453" s="13"/>
      <c r="H453" s="191">
        <v>26.052</v>
      </c>
      <c r="I453" s="192"/>
      <c r="J453" s="13"/>
      <c r="K453" s="13"/>
      <c r="L453" s="187"/>
      <c r="M453" s="193"/>
      <c r="N453" s="194"/>
      <c r="O453" s="194"/>
      <c r="P453" s="194"/>
      <c r="Q453" s="194"/>
      <c r="R453" s="194"/>
      <c r="S453" s="194"/>
      <c r="T453" s="19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89" t="s">
        <v>162</v>
      </c>
      <c r="AU453" s="189" t="s">
        <v>158</v>
      </c>
      <c r="AV453" s="13" t="s">
        <v>158</v>
      </c>
      <c r="AW453" s="13" t="s">
        <v>31</v>
      </c>
      <c r="AX453" s="13" t="s">
        <v>77</v>
      </c>
      <c r="AY453" s="189" t="s">
        <v>149</v>
      </c>
    </row>
    <row r="454" s="2" customFormat="1" ht="49.05" customHeight="1">
      <c r="A454" s="41"/>
      <c r="B454" s="168"/>
      <c r="C454" s="169" t="s">
        <v>1089</v>
      </c>
      <c r="D454" s="169" t="s">
        <v>152</v>
      </c>
      <c r="E454" s="170" t="s">
        <v>1090</v>
      </c>
      <c r="F454" s="171" t="s">
        <v>1091</v>
      </c>
      <c r="G454" s="172" t="s">
        <v>406</v>
      </c>
      <c r="H454" s="173">
        <v>0.76100000000000001</v>
      </c>
      <c r="I454" s="174"/>
      <c r="J454" s="175">
        <f>ROUND(I454*H454,2)</f>
        <v>0</v>
      </c>
      <c r="K454" s="171" t="s">
        <v>156</v>
      </c>
      <c r="L454" s="42"/>
      <c r="M454" s="176" t="s">
        <v>3</v>
      </c>
      <c r="N454" s="177" t="s">
        <v>41</v>
      </c>
      <c r="O454" s="75"/>
      <c r="P454" s="178">
        <f>O454*H454</f>
        <v>0</v>
      </c>
      <c r="Q454" s="178">
        <v>0</v>
      </c>
      <c r="R454" s="178">
        <f>Q454*H454</f>
        <v>0</v>
      </c>
      <c r="S454" s="178">
        <v>0</v>
      </c>
      <c r="T454" s="179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180" t="s">
        <v>157</v>
      </c>
      <c r="AT454" s="180" t="s">
        <v>152</v>
      </c>
      <c r="AU454" s="180" t="s">
        <v>158</v>
      </c>
      <c r="AY454" s="22" t="s">
        <v>149</v>
      </c>
      <c r="BE454" s="181">
        <f>IF(N454="základní",J454,0)</f>
        <v>0</v>
      </c>
      <c r="BF454" s="181">
        <f>IF(N454="snížená",J454,0)</f>
        <v>0</v>
      </c>
      <c r="BG454" s="181">
        <f>IF(N454="zákl. přenesená",J454,0)</f>
        <v>0</v>
      </c>
      <c r="BH454" s="181">
        <f>IF(N454="sníž. přenesená",J454,0)</f>
        <v>0</v>
      </c>
      <c r="BI454" s="181">
        <f>IF(N454="nulová",J454,0)</f>
        <v>0</v>
      </c>
      <c r="BJ454" s="22" t="s">
        <v>158</v>
      </c>
      <c r="BK454" s="181">
        <f>ROUND(I454*H454,2)</f>
        <v>0</v>
      </c>
      <c r="BL454" s="22" t="s">
        <v>157</v>
      </c>
      <c r="BM454" s="180" t="s">
        <v>1092</v>
      </c>
    </row>
    <row r="455" s="2" customFormat="1">
      <c r="A455" s="41"/>
      <c r="B455" s="42"/>
      <c r="C455" s="41"/>
      <c r="D455" s="182" t="s">
        <v>160</v>
      </c>
      <c r="E455" s="41"/>
      <c r="F455" s="183" t="s">
        <v>1093</v>
      </c>
      <c r="G455" s="41"/>
      <c r="H455" s="41"/>
      <c r="I455" s="184"/>
      <c r="J455" s="41"/>
      <c r="K455" s="41"/>
      <c r="L455" s="42"/>
      <c r="M455" s="185"/>
      <c r="N455" s="186"/>
      <c r="O455" s="75"/>
      <c r="P455" s="75"/>
      <c r="Q455" s="75"/>
      <c r="R455" s="75"/>
      <c r="S455" s="75"/>
      <c r="T455" s="76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2" t="s">
        <v>160</v>
      </c>
      <c r="AU455" s="22" t="s">
        <v>158</v>
      </c>
    </row>
    <row r="456" s="12" customFormat="1" ht="20.88" customHeight="1">
      <c r="A456" s="12"/>
      <c r="B456" s="155"/>
      <c r="C456" s="12"/>
      <c r="D456" s="156" t="s">
        <v>68</v>
      </c>
      <c r="E456" s="166" t="s">
        <v>1094</v>
      </c>
      <c r="F456" s="166" t="s">
        <v>1095</v>
      </c>
      <c r="G456" s="12"/>
      <c r="H456" s="12"/>
      <c r="I456" s="158"/>
      <c r="J456" s="167">
        <f>BK456</f>
        <v>0</v>
      </c>
      <c r="K456" s="12"/>
      <c r="L456" s="155"/>
      <c r="M456" s="160"/>
      <c r="N456" s="161"/>
      <c r="O456" s="161"/>
      <c r="P456" s="162">
        <f>SUM(P457:P476)</f>
        <v>0</v>
      </c>
      <c r="Q456" s="161"/>
      <c r="R456" s="162">
        <f>SUM(R457:R476)</f>
        <v>0.17007970904</v>
      </c>
      <c r="S456" s="161"/>
      <c r="T456" s="163">
        <f>SUM(T457:T476)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156" t="s">
        <v>158</v>
      </c>
      <c r="AT456" s="164" t="s">
        <v>68</v>
      </c>
      <c r="AU456" s="164" t="s">
        <v>158</v>
      </c>
      <c r="AY456" s="156" t="s">
        <v>149</v>
      </c>
      <c r="BK456" s="165">
        <f>SUM(BK457:BK476)</f>
        <v>0</v>
      </c>
    </row>
    <row r="457" s="2" customFormat="1" ht="37.8" customHeight="1">
      <c r="A457" s="41"/>
      <c r="B457" s="168"/>
      <c r="C457" s="169" t="s">
        <v>1096</v>
      </c>
      <c r="D457" s="169" t="s">
        <v>152</v>
      </c>
      <c r="E457" s="170" t="s">
        <v>1097</v>
      </c>
      <c r="F457" s="171" t="s">
        <v>1098</v>
      </c>
      <c r="G457" s="172" t="s">
        <v>166</v>
      </c>
      <c r="H457" s="173">
        <v>17.984999999999999</v>
      </c>
      <c r="I457" s="174"/>
      <c r="J457" s="175">
        <f>ROUND(I457*H457,2)</f>
        <v>0</v>
      </c>
      <c r="K457" s="171" t="s">
        <v>156</v>
      </c>
      <c r="L457" s="42"/>
      <c r="M457" s="176" t="s">
        <v>3</v>
      </c>
      <c r="N457" s="177" t="s">
        <v>41</v>
      </c>
      <c r="O457" s="75"/>
      <c r="P457" s="178">
        <f>O457*H457</f>
        <v>0</v>
      </c>
      <c r="Q457" s="178">
        <v>0</v>
      </c>
      <c r="R457" s="178">
        <f>Q457*H457</f>
        <v>0</v>
      </c>
      <c r="S457" s="178">
        <v>0</v>
      </c>
      <c r="T457" s="179">
        <f>S457*H457</f>
        <v>0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180" t="s">
        <v>157</v>
      </c>
      <c r="AT457" s="180" t="s">
        <v>152</v>
      </c>
      <c r="AU457" s="180" t="s">
        <v>96</v>
      </c>
      <c r="AY457" s="22" t="s">
        <v>149</v>
      </c>
      <c r="BE457" s="181">
        <f>IF(N457="základní",J457,0)</f>
        <v>0</v>
      </c>
      <c r="BF457" s="181">
        <f>IF(N457="snížená",J457,0)</f>
        <v>0</v>
      </c>
      <c r="BG457" s="181">
        <f>IF(N457="zákl. přenesená",J457,0)</f>
        <v>0</v>
      </c>
      <c r="BH457" s="181">
        <f>IF(N457="sníž. přenesená",J457,0)</f>
        <v>0</v>
      </c>
      <c r="BI457" s="181">
        <f>IF(N457="nulová",J457,0)</f>
        <v>0</v>
      </c>
      <c r="BJ457" s="22" t="s">
        <v>158</v>
      </c>
      <c r="BK457" s="181">
        <f>ROUND(I457*H457,2)</f>
        <v>0</v>
      </c>
      <c r="BL457" s="22" t="s">
        <v>157</v>
      </c>
      <c r="BM457" s="180" t="s">
        <v>1099</v>
      </c>
    </row>
    <row r="458" s="2" customFormat="1">
      <c r="A458" s="41"/>
      <c r="B458" s="42"/>
      <c r="C458" s="41"/>
      <c r="D458" s="182" t="s">
        <v>160</v>
      </c>
      <c r="E458" s="41"/>
      <c r="F458" s="183" t="s">
        <v>1100</v>
      </c>
      <c r="G458" s="41"/>
      <c r="H458" s="41"/>
      <c r="I458" s="184"/>
      <c r="J458" s="41"/>
      <c r="K458" s="41"/>
      <c r="L458" s="42"/>
      <c r="M458" s="185"/>
      <c r="N458" s="186"/>
      <c r="O458" s="75"/>
      <c r="P458" s="75"/>
      <c r="Q458" s="75"/>
      <c r="R458" s="75"/>
      <c r="S458" s="75"/>
      <c r="T458" s="76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2" t="s">
        <v>160</v>
      </c>
      <c r="AU458" s="22" t="s">
        <v>96</v>
      </c>
    </row>
    <row r="459" s="13" customFormat="1">
      <c r="A459" s="13"/>
      <c r="B459" s="187"/>
      <c r="C459" s="13"/>
      <c r="D459" s="188" t="s">
        <v>162</v>
      </c>
      <c r="E459" s="189" t="s">
        <v>3</v>
      </c>
      <c r="F459" s="190" t="s">
        <v>488</v>
      </c>
      <c r="G459" s="13"/>
      <c r="H459" s="191">
        <v>17.984999999999999</v>
      </c>
      <c r="I459" s="192"/>
      <c r="J459" s="13"/>
      <c r="K459" s="13"/>
      <c r="L459" s="187"/>
      <c r="M459" s="193"/>
      <c r="N459" s="194"/>
      <c r="O459" s="194"/>
      <c r="P459" s="194"/>
      <c r="Q459" s="194"/>
      <c r="R459" s="194"/>
      <c r="S459" s="194"/>
      <c r="T459" s="19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89" t="s">
        <v>162</v>
      </c>
      <c r="AU459" s="189" t="s">
        <v>96</v>
      </c>
      <c r="AV459" s="13" t="s">
        <v>158</v>
      </c>
      <c r="AW459" s="13" t="s">
        <v>31</v>
      </c>
      <c r="AX459" s="13" t="s">
        <v>69</v>
      </c>
      <c r="AY459" s="189" t="s">
        <v>149</v>
      </c>
    </row>
    <row r="460" s="14" customFormat="1">
      <c r="A460" s="14"/>
      <c r="B460" s="196"/>
      <c r="C460" s="14"/>
      <c r="D460" s="188" t="s">
        <v>162</v>
      </c>
      <c r="E460" s="197" t="s">
        <v>3</v>
      </c>
      <c r="F460" s="198" t="s">
        <v>196</v>
      </c>
      <c r="G460" s="14"/>
      <c r="H460" s="199">
        <v>17.984999999999999</v>
      </c>
      <c r="I460" s="200"/>
      <c r="J460" s="14"/>
      <c r="K460" s="14"/>
      <c r="L460" s="196"/>
      <c r="M460" s="201"/>
      <c r="N460" s="202"/>
      <c r="O460" s="202"/>
      <c r="P460" s="202"/>
      <c r="Q460" s="202"/>
      <c r="R460" s="202"/>
      <c r="S460" s="202"/>
      <c r="T460" s="20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197" t="s">
        <v>162</v>
      </c>
      <c r="AU460" s="197" t="s">
        <v>96</v>
      </c>
      <c r="AV460" s="14" t="s">
        <v>163</v>
      </c>
      <c r="AW460" s="14" t="s">
        <v>31</v>
      </c>
      <c r="AX460" s="14" t="s">
        <v>77</v>
      </c>
      <c r="AY460" s="197" t="s">
        <v>149</v>
      </c>
    </row>
    <row r="461" s="2" customFormat="1" ht="24.15" customHeight="1">
      <c r="A461" s="41"/>
      <c r="B461" s="168"/>
      <c r="C461" s="224" t="s">
        <v>1101</v>
      </c>
      <c r="D461" s="224" t="s">
        <v>654</v>
      </c>
      <c r="E461" s="225" t="s">
        <v>1102</v>
      </c>
      <c r="F461" s="226" t="s">
        <v>1103</v>
      </c>
      <c r="G461" s="227" t="s">
        <v>166</v>
      </c>
      <c r="H461" s="228">
        <v>19.058</v>
      </c>
      <c r="I461" s="229"/>
      <c r="J461" s="230">
        <f>ROUND(I461*H461,2)</f>
        <v>0</v>
      </c>
      <c r="K461" s="226" t="s">
        <v>156</v>
      </c>
      <c r="L461" s="231"/>
      <c r="M461" s="232" t="s">
        <v>3</v>
      </c>
      <c r="N461" s="233" t="s">
        <v>41</v>
      </c>
      <c r="O461" s="75"/>
      <c r="P461" s="178">
        <f>O461*H461</f>
        <v>0</v>
      </c>
      <c r="Q461" s="178">
        <v>0.0073499999999999998</v>
      </c>
      <c r="R461" s="178">
        <f>Q461*H461</f>
        <v>0.14007629999999999</v>
      </c>
      <c r="S461" s="178">
        <v>0</v>
      </c>
      <c r="T461" s="179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180" t="s">
        <v>381</v>
      </c>
      <c r="AT461" s="180" t="s">
        <v>654</v>
      </c>
      <c r="AU461" s="180" t="s">
        <v>96</v>
      </c>
      <c r="AY461" s="22" t="s">
        <v>149</v>
      </c>
      <c r="BE461" s="181">
        <f>IF(N461="základní",J461,0)</f>
        <v>0</v>
      </c>
      <c r="BF461" s="181">
        <f>IF(N461="snížená",J461,0)</f>
        <v>0</v>
      </c>
      <c r="BG461" s="181">
        <f>IF(N461="zákl. přenesená",J461,0)</f>
        <v>0</v>
      </c>
      <c r="BH461" s="181">
        <f>IF(N461="sníž. přenesená",J461,0)</f>
        <v>0</v>
      </c>
      <c r="BI461" s="181">
        <f>IF(N461="nulová",J461,0)</f>
        <v>0</v>
      </c>
      <c r="BJ461" s="22" t="s">
        <v>158</v>
      </c>
      <c r="BK461" s="181">
        <f>ROUND(I461*H461,2)</f>
        <v>0</v>
      </c>
      <c r="BL461" s="22" t="s">
        <v>157</v>
      </c>
      <c r="BM461" s="180" t="s">
        <v>1104</v>
      </c>
    </row>
    <row r="462" s="13" customFormat="1">
      <c r="A462" s="13"/>
      <c r="B462" s="187"/>
      <c r="C462" s="13"/>
      <c r="D462" s="188" t="s">
        <v>162</v>
      </c>
      <c r="E462" s="13"/>
      <c r="F462" s="190" t="s">
        <v>1105</v>
      </c>
      <c r="G462" s="13"/>
      <c r="H462" s="191">
        <v>19.058</v>
      </c>
      <c r="I462" s="192"/>
      <c r="J462" s="13"/>
      <c r="K462" s="13"/>
      <c r="L462" s="187"/>
      <c r="M462" s="193"/>
      <c r="N462" s="194"/>
      <c r="O462" s="194"/>
      <c r="P462" s="194"/>
      <c r="Q462" s="194"/>
      <c r="R462" s="194"/>
      <c r="S462" s="194"/>
      <c r="T462" s="19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89" t="s">
        <v>162</v>
      </c>
      <c r="AU462" s="189" t="s">
        <v>96</v>
      </c>
      <c r="AV462" s="13" t="s">
        <v>158</v>
      </c>
      <c r="AW462" s="13" t="s">
        <v>4</v>
      </c>
      <c r="AX462" s="13" t="s">
        <v>77</v>
      </c>
      <c r="AY462" s="189" t="s">
        <v>149</v>
      </c>
    </row>
    <row r="463" s="2" customFormat="1" ht="24.15" customHeight="1">
      <c r="A463" s="41"/>
      <c r="B463" s="168"/>
      <c r="C463" s="169" t="s">
        <v>908</v>
      </c>
      <c r="D463" s="169" t="s">
        <v>152</v>
      </c>
      <c r="E463" s="170" t="s">
        <v>1106</v>
      </c>
      <c r="F463" s="171" t="s">
        <v>1107</v>
      </c>
      <c r="G463" s="172" t="s">
        <v>182</v>
      </c>
      <c r="H463" s="173">
        <v>17.984999999999999</v>
      </c>
      <c r="I463" s="174"/>
      <c r="J463" s="175">
        <f>ROUND(I463*H463,2)</f>
        <v>0</v>
      </c>
      <c r="K463" s="171" t="s">
        <v>156</v>
      </c>
      <c r="L463" s="42"/>
      <c r="M463" s="176" t="s">
        <v>3</v>
      </c>
      <c r="N463" s="177" t="s">
        <v>41</v>
      </c>
      <c r="O463" s="75"/>
      <c r="P463" s="178">
        <f>O463*H463</f>
        <v>0</v>
      </c>
      <c r="Q463" s="178">
        <v>2.694E-05</v>
      </c>
      <c r="R463" s="178">
        <f>Q463*H463</f>
        <v>0.00048451589999999996</v>
      </c>
      <c r="S463" s="178">
        <v>0</v>
      </c>
      <c r="T463" s="179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180" t="s">
        <v>157</v>
      </c>
      <c r="AT463" s="180" t="s">
        <v>152</v>
      </c>
      <c r="AU463" s="180" t="s">
        <v>96</v>
      </c>
      <c r="AY463" s="22" t="s">
        <v>149</v>
      </c>
      <c r="BE463" s="181">
        <f>IF(N463="základní",J463,0)</f>
        <v>0</v>
      </c>
      <c r="BF463" s="181">
        <f>IF(N463="snížená",J463,0)</f>
        <v>0</v>
      </c>
      <c r="BG463" s="181">
        <f>IF(N463="zákl. přenesená",J463,0)</f>
        <v>0</v>
      </c>
      <c r="BH463" s="181">
        <f>IF(N463="sníž. přenesená",J463,0)</f>
        <v>0</v>
      </c>
      <c r="BI463" s="181">
        <f>IF(N463="nulová",J463,0)</f>
        <v>0</v>
      </c>
      <c r="BJ463" s="22" t="s">
        <v>158</v>
      </c>
      <c r="BK463" s="181">
        <f>ROUND(I463*H463,2)</f>
        <v>0</v>
      </c>
      <c r="BL463" s="22" t="s">
        <v>157</v>
      </c>
      <c r="BM463" s="180" t="s">
        <v>1108</v>
      </c>
    </row>
    <row r="464" s="2" customFormat="1">
      <c r="A464" s="41"/>
      <c r="B464" s="42"/>
      <c r="C464" s="41"/>
      <c r="D464" s="182" t="s">
        <v>160</v>
      </c>
      <c r="E464" s="41"/>
      <c r="F464" s="183" t="s">
        <v>1109</v>
      </c>
      <c r="G464" s="41"/>
      <c r="H464" s="41"/>
      <c r="I464" s="184"/>
      <c r="J464" s="41"/>
      <c r="K464" s="41"/>
      <c r="L464" s="42"/>
      <c r="M464" s="185"/>
      <c r="N464" s="186"/>
      <c r="O464" s="75"/>
      <c r="P464" s="75"/>
      <c r="Q464" s="75"/>
      <c r="R464" s="75"/>
      <c r="S464" s="75"/>
      <c r="T464" s="76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2" t="s">
        <v>160</v>
      </c>
      <c r="AU464" s="22" t="s">
        <v>96</v>
      </c>
    </row>
    <row r="465" s="13" customFormat="1">
      <c r="A465" s="13"/>
      <c r="B465" s="187"/>
      <c r="C465" s="13"/>
      <c r="D465" s="188" t="s">
        <v>162</v>
      </c>
      <c r="E465" s="189" t="s">
        <v>3</v>
      </c>
      <c r="F465" s="190" t="s">
        <v>488</v>
      </c>
      <c r="G465" s="13"/>
      <c r="H465" s="191">
        <v>17.984999999999999</v>
      </c>
      <c r="I465" s="192"/>
      <c r="J465" s="13"/>
      <c r="K465" s="13"/>
      <c r="L465" s="187"/>
      <c r="M465" s="193"/>
      <c r="N465" s="194"/>
      <c r="O465" s="194"/>
      <c r="P465" s="194"/>
      <c r="Q465" s="194"/>
      <c r="R465" s="194"/>
      <c r="S465" s="194"/>
      <c r="T465" s="19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89" t="s">
        <v>162</v>
      </c>
      <c r="AU465" s="189" t="s">
        <v>96</v>
      </c>
      <c r="AV465" s="13" t="s">
        <v>158</v>
      </c>
      <c r="AW465" s="13" t="s">
        <v>31</v>
      </c>
      <c r="AX465" s="13" t="s">
        <v>69</v>
      </c>
      <c r="AY465" s="189" t="s">
        <v>149</v>
      </c>
    </row>
    <row r="466" s="14" customFormat="1">
      <c r="A466" s="14"/>
      <c r="B466" s="196"/>
      <c r="C466" s="14"/>
      <c r="D466" s="188" t="s">
        <v>162</v>
      </c>
      <c r="E466" s="197" t="s">
        <v>3</v>
      </c>
      <c r="F466" s="198" t="s">
        <v>196</v>
      </c>
      <c r="G466" s="14"/>
      <c r="H466" s="199">
        <v>17.984999999999999</v>
      </c>
      <c r="I466" s="200"/>
      <c r="J466" s="14"/>
      <c r="K466" s="14"/>
      <c r="L466" s="196"/>
      <c r="M466" s="201"/>
      <c r="N466" s="202"/>
      <c r="O466" s="202"/>
      <c r="P466" s="202"/>
      <c r="Q466" s="202"/>
      <c r="R466" s="202"/>
      <c r="S466" s="202"/>
      <c r="T466" s="20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197" t="s">
        <v>162</v>
      </c>
      <c r="AU466" s="197" t="s">
        <v>96</v>
      </c>
      <c r="AV466" s="14" t="s">
        <v>163</v>
      </c>
      <c r="AW466" s="14" t="s">
        <v>31</v>
      </c>
      <c r="AX466" s="14" t="s">
        <v>77</v>
      </c>
      <c r="AY466" s="197" t="s">
        <v>149</v>
      </c>
    </row>
    <row r="467" s="2" customFormat="1" ht="24.15" customHeight="1">
      <c r="A467" s="41"/>
      <c r="B467" s="168"/>
      <c r="C467" s="224" t="s">
        <v>1110</v>
      </c>
      <c r="D467" s="224" t="s">
        <v>654</v>
      </c>
      <c r="E467" s="225" t="s">
        <v>1111</v>
      </c>
      <c r="F467" s="226" t="s">
        <v>1112</v>
      </c>
      <c r="G467" s="227" t="s">
        <v>390</v>
      </c>
      <c r="H467" s="228">
        <v>0.045999999999999999</v>
      </c>
      <c r="I467" s="229"/>
      <c r="J467" s="230">
        <f>ROUND(I467*H467,2)</f>
        <v>0</v>
      </c>
      <c r="K467" s="226" t="s">
        <v>156</v>
      </c>
      <c r="L467" s="231"/>
      <c r="M467" s="232" t="s">
        <v>3</v>
      </c>
      <c r="N467" s="233" t="s">
        <v>41</v>
      </c>
      <c r="O467" s="75"/>
      <c r="P467" s="178">
        <f>O467*H467</f>
        <v>0</v>
      </c>
      <c r="Q467" s="178">
        <v>0.44</v>
      </c>
      <c r="R467" s="178">
        <f>Q467*H467</f>
        <v>0.020240000000000001</v>
      </c>
      <c r="S467" s="178">
        <v>0</v>
      </c>
      <c r="T467" s="179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180" t="s">
        <v>381</v>
      </c>
      <c r="AT467" s="180" t="s">
        <v>654</v>
      </c>
      <c r="AU467" s="180" t="s">
        <v>96</v>
      </c>
      <c r="AY467" s="22" t="s">
        <v>149</v>
      </c>
      <c r="BE467" s="181">
        <f>IF(N467="základní",J467,0)</f>
        <v>0</v>
      </c>
      <c r="BF467" s="181">
        <f>IF(N467="snížená",J467,0)</f>
        <v>0</v>
      </c>
      <c r="BG467" s="181">
        <f>IF(N467="zákl. přenesená",J467,0)</f>
        <v>0</v>
      </c>
      <c r="BH467" s="181">
        <f>IF(N467="sníž. přenesená",J467,0)</f>
        <v>0</v>
      </c>
      <c r="BI467" s="181">
        <f>IF(N467="nulová",J467,0)</f>
        <v>0</v>
      </c>
      <c r="BJ467" s="22" t="s">
        <v>158</v>
      </c>
      <c r="BK467" s="181">
        <f>ROUND(I467*H467,2)</f>
        <v>0</v>
      </c>
      <c r="BL467" s="22" t="s">
        <v>157</v>
      </c>
      <c r="BM467" s="180" t="s">
        <v>1113</v>
      </c>
    </row>
    <row r="468" s="13" customFormat="1">
      <c r="A468" s="13"/>
      <c r="B468" s="187"/>
      <c r="C468" s="13"/>
      <c r="D468" s="188" t="s">
        <v>162</v>
      </c>
      <c r="E468" s="13"/>
      <c r="F468" s="190" t="s">
        <v>1114</v>
      </c>
      <c r="G468" s="13"/>
      <c r="H468" s="191">
        <v>0.045999999999999999</v>
      </c>
      <c r="I468" s="192"/>
      <c r="J468" s="13"/>
      <c r="K468" s="13"/>
      <c r="L468" s="187"/>
      <c r="M468" s="193"/>
      <c r="N468" s="194"/>
      <c r="O468" s="194"/>
      <c r="P468" s="194"/>
      <c r="Q468" s="194"/>
      <c r="R468" s="194"/>
      <c r="S468" s="194"/>
      <c r="T468" s="19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89" t="s">
        <v>162</v>
      </c>
      <c r="AU468" s="189" t="s">
        <v>96</v>
      </c>
      <c r="AV468" s="13" t="s">
        <v>158</v>
      </c>
      <c r="AW468" s="13" t="s">
        <v>4</v>
      </c>
      <c r="AX468" s="13" t="s">
        <v>77</v>
      </c>
      <c r="AY468" s="189" t="s">
        <v>149</v>
      </c>
    </row>
    <row r="469" s="2" customFormat="1" ht="24.15" customHeight="1">
      <c r="A469" s="41"/>
      <c r="B469" s="168"/>
      <c r="C469" s="169" t="s">
        <v>1115</v>
      </c>
      <c r="D469" s="169" t="s">
        <v>152</v>
      </c>
      <c r="E469" s="170" t="s">
        <v>1085</v>
      </c>
      <c r="F469" s="171" t="s">
        <v>1086</v>
      </c>
      <c r="G469" s="172" t="s">
        <v>166</v>
      </c>
      <c r="H469" s="173">
        <v>17.984999999999999</v>
      </c>
      <c r="I469" s="174"/>
      <c r="J469" s="175">
        <f>ROUND(I469*H469,2)</f>
        <v>0</v>
      </c>
      <c r="K469" s="171" t="s">
        <v>156</v>
      </c>
      <c r="L469" s="42"/>
      <c r="M469" s="176" t="s">
        <v>3</v>
      </c>
      <c r="N469" s="177" t="s">
        <v>41</v>
      </c>
      <c r="O469" s="75"/>
      <c r="P469" s="178">
        <f>O469*H469</f>
        <v>0</v>
      </c>
      <c r="Q469" s="178">
        <v>0.000181924</v>
      </c>
      <c r="R469" s="178">
        <f>Q469*H469</f>
        <v>0.0032719031399999999</v>
      </c>
      <c r="S469" s="178">
        <v>0</v>
      </c>
      <c r="T469" s="179">
        <f>S469*H469</f>
        <v>0</v>
      </c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R469" s="180" t="s">
        <v>157</v>
      </c>
      <c r="AT469" s="180" t="s">
        <v>152</v>
      </c>
      <c r="AU469" s="180" t="s">
        <v>96</v>
      </c>
      <c r="AY469" s="22" t="s">
        <v>149</v>
      </c>
      <c r="BE469" s="181">
        <f>IF(N469="základní",J469,0)</f>
        <v>0</v>
      </c>
      <c r="BF469" s="181">
        <f>IF(N469="snížená",J469,0)</f>
        <v>0</v>
      </c>
      <c r="BG469" s="181">
        <f>IF(N469="zákl. přenesená",J469,0)</f>
        <v>0</v>
      </c>
      <c r="BH469" s="181">
        <f>IF(N469="sníž. přenesená",J469,0)</f>
        <v>0</v>
      </c>
      <c r="BI469" s="181">
        <f>IF(N469="nulová",J469,0)</f>
        <v>0</v>
      </c>
      <c r="BJ469" s="22" t="s">
        <v>158</v>
      </c>
      <c r="BK469" s="181">
        <f>ROUND(I469*H469,2)</f>
        <v>0</v>
      </c>
      <c r="BL469" s="22" t="s">
        <v>157</v>
      </c>
      <c r="BM469" s="180" t="s">
        <v>1116</v>
      </c>
    </row>
    <row r="470" s="2" customFormat="1">
      <c r="A470" s="41"/>
      <c r="B470" s="42"/>
      <c r="C470" s="41"/>
      <c r="D470" s="182" t="s">
        <v>160</v>
      </c>
      <c r="E470" s="41"/>
      <c r="F470" s="183" t="s">
        <v>1088</v>
      </c>
      <c r="G470" s="41"/>
      <c r="H470" s="41"/>
      <c r="I470" s="184"/>
      <c r="J470" s="41"/>
      <c r="K470" s="41"/>
      <c r="L470" s="42"/>
      <c r="M470" s="185"/>
      <c r="N470" s="186"/>
      <c r="O470" s="75"/>
      <c r="P470" s="75"/>
      <c r="Q470" s="75"/>
      <c r="R470" s="75"/>
      <c r="S470" s="75"/>
      <c r="T470" s="76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22" t="s">
        <v>160</v>
      </c>
      <c r="AU470" s="22" t="s">
        <v>96</v>
      </c>
    </row>
    <row r="471" s="13" customFormat="1">
      <c r="A471" s="13"/>
      <c r="B471" s="187"/>
      <c r="C471" s="13"/>
      <c r="D471" s="188" t="s">
        <v>162</v>
      </c>
      <c r="E471" s="189" t="s">
        <v>3</v>
      </c>
      <c r="F471" s="190" t="s">
        <v>488</v>
      </c>
      <c r="G471" s="13"/>
      <c r="H471" s="191">
        <v>17.984999999999999</v>
      </c>
      <c r="I471" s="192"/>
      <c r="J471" s="13"/>
      <c r="K471" s="13"/>
      <c r="L471" s="187"/>
      <c r="M471" s="193"/>
      <c r="N471" s="194"/>
      <c r="O471" s="194"/>
      <c r="P471" s="194"/>
      <c r="Q471" s="194"/>
      <c r="R471" s="194"/>
      <c r="S471" s="194"/>
      <c r="T471" s="19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89" t="s">
        <v>162</v>
      </c>
      <c r="AU471" s="189" t="s">
        <v>96</v>
      </c>
      <c r="AV471" s="13" t="s">
        <v>158</v>
      </c>
      <c r="AW471" s="13" t="s">
        <v>31</v>
      </c>
      <c r="AX471" s="13" t="s">
        <v>69</v>
      </c>
      <c r="AY471" s="189" t="s">
        <v>149</v>
      </c>
    </row>
    <row r="472" s="14" customFormat="1">
      <c r="A472" s="14"/>
      <c r="B472" s="196"/>
      <c r="C472" s="14"/>
      <c r="D472" s="188" t="s">
        <v>162</v>
      </c>
      <c r="E472" s="197" t="s">
        <v>3</v>
      </c>
      <c r="F472" s="198" t="s">
        <v>196</v>
      </c>
      <c r="G472" s="14"/>
      <c r="H472" s="199">
        <v>17.984999999999999</v>
      </c>
      <c r="I472" s="200"/>
      <c r="J472" s="14"/>
      <c r="K472" s="14"/>
      <c r="L472" s="196"/>
      <c r="M472" s="201"/>
      <c r="N472" s="202"/>
      <c r="O472" s="202"/>
      <c r="P472" s="202"/>
      <c r="Q472" s="202"/>
      <c r="R472" s="202"/>
      <c r="S472" s="202"/>
      <c r="T472" s="20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197" t="s">
        <v>162</v>
      </c>
      <c r="AU472" s="197" t="s">
        <v>96</v>
      </c>
      <c r="AV472" s="14" t="s">
        <v>163</v>
      </c>
      <c r="AW472" s="14" t="s">
        <v>31</v>
      </c>
      <c r="AX472" s="14" t="s">
        <v>77</v>
      </c>
      <c r="AY472" s="197" t="s">
        <v>149</v>
      </c>
    </row>
    <row r="473" s="2" customFormat="1" ht="24.15" customHeight="1">
      <c r="A473" s="41"/>
      <c r="B473" s="168"/>
      <c r="C473" s="169" t="s">
        <v>1117</v>
      </c>
      <c r="D473" s="169" t="s">
        <v>152</v>
      </c>
      <c r="E473" s="170" t="s">
        <v>1118</v>
      </c>
      <c r="F473" s="171" t="s">
        <v>1119</v>
      </c>
      <c r="G473" s="172" t="s">
        <v>166</v>
      </c>
      <c r="H473" s="173">
        <v>17.984999999999999</v>
      </c>
      <c r="I473" s="174"/>
      <c r="J473" s="175">
        <f>ROUND(I473*H473,2)</f>
        <v>0</v>
      </c>
      <c r="K473" s="171" t="s">
        <v>156</v>
      </c>
      <c r="L473" s="42"/>
      <c r="M473" s="176" t="s">
        <v>3</v>
      </c>
      <c r="N473" s="177" t="s">
        <v>41</v>
      </c>
      <c r="O473" s="75"/>
      <c r="P473" s="178">
        <f>O473*H473</f>
        <v>0</v>
      </c>
      <c r="Q473" s="178">
        <v>0.00033399999999999999</v>
      </c>
      <c r="R473" s="178">
        <f>Q473*H473</f>
        <v>0.0060069899999999994</v>
      </c>
      <c r="S473" s="178">
        <v>0</v>
      </c>
      <c r="T473" s="179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180" t="s">
        <v>157</v>
      </c>
      <c r="AT473" s="180" t="s">
        <v>152</v>
      </c>
      <c r="AU473" s="180" t="s">
        <v>96</v>
      </c>
      <c r="AY473" s="22" t="s">
        <v>149</v>
      </c>
      <c r="BE473" s="181">
        <f>IF(N473="základní",J473,0)</f>
        <v>0</v>
      </c>
      <c r="BF473" s="181">
        <f>IF(N473="snížená",J473,0)</f>
        <v>0</v>
      </c>
      <c r="BG473" s="181">
        <f>IF(N473="zákl. přenesená",J473,0)</f>
        <v>0</v>
      </c>
      <c r="BH473" s="181">
        <f>IF(N473="sníž. přenesená",J473,0)</f>
        <v>0</v>
      </c>
      <c r="BI473" s="181">
        <f>IF(N473="nulová",J473,0)</f>
        <v>0</v>
      </c>
      <c r="BJ473" s="22" t="s">
        <v>158</v>
      </c>
      <c r="BK473" s="181">
        <f>ROUND(I473*H473,2)</f>
        <v>0</v>
      </c>
      <c r="BL473" s="22" t="s">
        <v>157</v>
      </c>
      <c r="BM473" s="180" t="s">
        <v>1120</v>
      </c>
    </row>
    <row r="474" s="2" customFormat="1">
      <c r="A474" s="41"/>
      <c r="B474" s="42"/>
      <c r="C474" s="41"/>
      <c r="D474" s="182" t="s">
        <v>160</v>
      </c>
      <c r="E474" s="41"/>
      <c r="F474" s="183" t="s">
        <v>1121</v>
      </c>
      <c r="G474" s="41"/>
      <c r="H474" s="41"/>
      <c r="I474" s="184"/>
      <c r="J474" s="41"/>
      <c r="K474" s="41"/>
      <c r="L474" s="42"/>
      <c r="M474" s="185"/>
      <c r="N474" s="186"/>
      <c r="O474" s="75"/>
      <c r="P474" s="75"/>
      <c r="Q474" s="75"/>
      <c r="R474" s="75"/>
      <c r="S474" s="75"/>
      <c r="T474" s="76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2" t="s">
        <v>160</v>
      </c>
      <c r="AU474" s="22" t="s">
        <v>96</v>
      </c>
    </row>
    <row r="475" s="13" customFormat="1">
      <c r="A475" s="13"/>
      <c r="B475" s="187"/>
      <c r="C475" s="13"/>
      <c r="D475" s="188" t="s">
        <v>162</v>
      </c>
      <c r="E475" s="189" t="s">
        <v>3</v>
      </c>
      <c r="F475" s="190" t="s">
        <v>488</v>
      </c>
      <c r="G475" s="13"/>
      <c r="H475" s="191">
        <v>17.984999999999999</v>
      </c>
      <c r="I475" s="192"/>
      <c r="J475" s="13"/>
      <c r="K475" s="13"/>
      <c r="L475" s="187"/>
      <c r="M475" s="193"/>
      <c r="N475" s="194"/>
      <c r="O475" s="194"/>
      <c r="P475" s="194"/>
      <c r="Q475" s="194"/>
      <c r="R475" s="194"/>
      <c r="S475" s="194"/>
      <c r="T475" s="195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89" t="s">
        <v>162</v>
      </c>
      <c r="AU475" s="189" t="s">
        <v>96</v>
      </c>
      <c r="AV475" s="13" t="s">
        <v>158</v>
      </c>
      <c r="AW475" s="13" t="s">
        <v>31</v>
      </c>
      <c r="AX475" s="13" t="s">
        <v>69</v>
      </c>
      <c r="AY475" s="189" t="s">
        <v>149</v>
      </c>
    </row>
    <row r="476" s="14" customFormat="1">
      <c r="A476" s="14"/>
      <c r="B476" s="196"/>
      <c r="C476" s="14"/>
      <c r="D476" s="188" t="s">
        <v>162</v>
      </c>
      <c r="E476" s="197" t="s">
        <v>3</v>
      </c>
      <c r="F476" s="198" t="s">
        <v>196</v>
      </c>
      <c r="G476" s="14"/>
      <c r="H476" s="199">
        <v>17.984999999999999</v>
      </c>
      <c r="I476" s="200"/>
      <c r="J476" s="14"/>
      <c r="K476" s="14"/>
      <c r="L476" s="196"/>
      <c r="M476" s="201"/>
      <c r="N476" s="202"/>
      <c r="O476" s="202"/>
      <c r="P476" s="202"/>
      <c r="Q476" s="202"/>
      <c r="R476" s="202"/>
      <c r="S476" s="202"/>
      <c r="T476" s="20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197" t="s">
        <v>162</v>
      </c>
      <c r="AU476" s="197" t="s">
        <v>96</v>
      </c>
      <c r="AV476" s="14" t="s">
        <v>163</v>
      </c>
      <c r="AW476" s="14" t="s">
        <v>31</v>
      </c>
      <c r="AX476" s="14" t="s">
        <v>77</v>
      </c>
      <c r="AY476" s="197" t="s">
        <v>149</v>
      </c>
    </row>
    <row r="477" s="12" customFormat="1" ht="20.88" customHeight="1">
      <c r="A477" s="12"/>
      <c r="B477" s="155"/>
      <c r="C477" s="12"/>
      <c r="D477" s="156" t="s">
        <v>68</v>
      </c>
      <c r="E477" s="166" t="s">
        <v>1122</v>
      </c>
      <c r="F477" s="166" t="s">
        <v>1123</v>
      </c>
      <c r="G477" s="12"/>
      <c r="H477" s="12"/>
      <c r="I477" s="158"/>
      <c r="J477" s="167">
        <f>BK477</f>
        <v>0</v>
      </c>
      <c r="K477" s="12"/>
      <c r="L477" s="155"/>
      <c r="M477" s="160"/>
      <c r="N477" s="161"/>
      <c r="O477" s="161"/>
      <c r="P477" s="162">
        <f>SUM(P478:P509)</f>
        <v>0</v>
      </c>
      <c r="Q477" s="161"/>
      <c r="R477" s="162">
        <f>SUM(R478:R509)</f>
        <v>0.10355813200000001</v>
      </c>
      <c r="S477" s="161"/>
      <c r="T477" s="163">
        <f>SUM(T478:T509)</f>
        <v>0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156" t="s">
        <v>158</v>
      </c>
      <c r="AT477" s="164" t="s">
        <v>68</v>
      </c>
      <c r="AU477" s="164" t="s">
        <v>158</v>
      </c>
      <c r="AY477" s="156" t="s">
        <v>149</v>
      </c>
      <c r="BK477" s="165">
        <f>SUM(BK478:BK509)</f>
        <v>0</v>
      </c>
    </row>
    <row r="478" s="2" customFormat="1" ht="33" customHeight="1">
      <c r="A478" s="41"/>
      <c r="B478" s="168"/>
      <c r="C478" s="169" t="s">
        <v>1124</v>
      </c>
      <c r="D478" s="169" t="s">
        <v>152</v>
      </c>
      <c r="E478" s="170" t="s">
        <v>1125</v>
      </c>
      <c r="F478" s="171" t="s">
        <v>1126</v>
      </c>
      <c r="G478" s="172" t="s">
        <v>155</v>
      </c>
      <c r="H478" s="173">
        <v>6</v>
      </c>
      <c r="I478" s="174"/>
      <c r="J478" s="175">
        <f>ROUND(I478*H478,2)</f>
        <v>0</v>
      </c>
      <c r="K478" s="171" t="s">
        <v>156</v>
      </c>
      <c r="L478" s="42"/>
      <c r="M478" s="176" t="s">
        <v>3</v>
      </c>
      <c r="N478" s="177" t="s">
        <v>41</v>
      </c>
      <c r="O478" s="75"/>
      <c r="P478" s="178">
        <f>O478*H478</f>
        <v>0</v>
      </c>
      <c r="Q478" s="178">
        <v>0.0026700000000000001</v>
      </c>
      <c r="R478" s="178">
        <f>Q478*H478</f>
        <v>0.01602</v>
      </c>
      <c r="S478" s="178">
        <v>0</v>
      </c>
      <c r="T478" s="179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180" t="s">
        <v>157</v>
      </c>
      <c r="AT478" s="180" t="s">
        <v>152</v>
      </c>
      <c r="AU478" s="180" t="s">
        <v>96</v>
      </c>
      <c r="AY478" s="22" t="s">
        <v>149</v>
      </c>
      <c r="BE478" s="181">
        <f>IF(N478="základní",J478,0)</f>
        <v>0</v>
      </c>
      <c r="BF478" s="181">
        <f>IF(N478="snížená",J478,0)</f>
        <v>0</v>
      </c>
      <c r="BG478" s="181">
        <f>IF(N478="zákl. přenesená",J478,0)</f>
        <v>0</v>
      </c>
      <c r="BH478" s="181">
        <f>IF(N478="sníž. přenesená",J478,0)</f>
        <v>0</v>
      </c>
      <c r="BI478" s="181">
        <f>IF(N478="nulová",J478,0)</f>
        <v>0</v>
      </c>
      <c r="BJ478" s="22" t="s">
        <v>158</v>
      </c>
      <c r="BK478" s="181">
        <f>ROUND(I478*H478,2)</f>
        <v>0</v>
      </c>
      <c r="BL478" s="22" t="s">
        <v>157</v>
      </c>
      <c r="BM478" s="180" t="s">
        <v>1127</v>
      </c>
    </row>
    <row r="479" s="2" customFormat="1">
      <c r="A479" s="41"/>
      <c r="B479" s="42"/>
      <c r="C479" s="41"/>
      <c r="D479" s="182" t="s">
        <v>160</v>
      </c>
      <c r="E479" s="41"/>
      <c r="F479" s="183" t="s">
        <v>1128</v>
      </c>
      <c r="G479" s="41"/>
      <c r="H479" s="41"/>
      <c r="I479" s="184"/>
      <c r="J479" s="41"/>
      <c r="K479" s="41"/>
      <c r="L479" s="42"/>
      <c r="M479" s="185"/>
      <c r="N479" s="186"/>
      <c r="O479" s="75"/>
      <c r="P479" s="75"/>
      <c r="Q479" s="75"/>
      <c r="R479" s="75"/>
      <c r="S479" s="75"/>
      <c r="T479" s="76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22" t="s">
        <v>160</v>
      </c>
      <c r="AU479" s="22" t="s">
        <v>96</v>
      </c>
    </row>
    <row r="480" s="13" customFormat="1">
      <c r="A480" s="13"/>
      <c r="B480" s="187"/>
      <c r="C480" s="13"/>
      <c r="D480" s="188" t="s">
        <v>162</v>
      </c>
      <c r="E480" s="189" t="s">
        <v>3</v>
      </c>
      <c r="F480" s="190" t="s">
        <v>188</v>
      </c>
      <c r="G480" s="13"/>
      <c r="H480" s="191">
        <v>6</v>
      </c>
      <c r="I480" s="192"/>
      <c r="J480" s="13"/>
      <c r="K480" s="13"/>
      <c r="L480" s="187"/>
      <c r="M480" s="193"/>
      <c r="N480" s="194"/>
      <c r="O480" s="194"/>
      <c r="P480" s="194"/>
      <c r="Q480" s="194"/>
      <c r="R480" s="194"/>
      <c r="S480" s="194"/>
      <c r="T480" s="195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89" t="s">
        <v>162</v>
      </c>
      <c r="AU480" s="189" t="s">
        <v>96</v>
      </c>
      <c r="AV480" s="13" t="s">
        <v>158</v>
      </c>
      <c r="AW480" s="13" t="s">
        <v>31</v>
      </c>
      <c r="AX480" s="13" t="s">
        <v>77</v>
      </c>
      <c r="AY480" s="189" t="s">
        <v>149</v>
      </c>
    </row>
    <row r="481" s="2" customFormat="1" ht="16.5" customHeight="1">
      <c r="A481" s="41"/>
      <c r="B481" s="168"/>
      <c r="C481" s="224" t="s">
        <v>1129</v>
      </c>
      <c r="D481" s="224" t="s">
        <v>654</v>
      </c>
      <c r="E481" s="225" t="s">
        <v>1130</v>
      </c>
      <c r="F481" s="226" t="s">
        <v>1131</v>
      </c>
      <c r="G481" s="227" t="s">
        <v>155</v>
      </c>
      <c r="H481" s="228">
        <v>6</v>
      </c>
      <c r="I481" s="229"/>
      <c r="J481" s="230">
        <f>ROUND(I481*H481,2)</f>
        <v>0</v>
      </c>
      <c r="K481" s="226" t="s">
        <v>156</v>
      </c>
      <c r="L481" s="231"/>
      <c r="M481" s="232" t="s">
        <v>3</v>
      </c>
      <c r="N481" s="233" t="s">
        <v>41</v>
      </c>
      <c r="O481" s="75"/>
      <c r="P481" s="178">
        <f>O481*H481</f>
        <v>0</v>
      </c>
      <c r="Q481" s="178">
        <v>0.0012800000000000001</v>
      </c>
      <c r="R481" s="178">
        <f>Q481*H481</f>
        <v>0.0076800000000000011</v>
      </c>
      <c r="S481" s="178">
        <v>0</v>
      </c>
      <c r="T481" s="179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180" t="s">
        <v>381</v>
      </c>
      <c r="AT481" s="180" t="s">
        <v>654</v>
      </c>
      <c r="AU481" s="180" t="s">
        <v>96</v>
      </c>
      <c r="AY481" s="22" t="s">
        <v>149</v>
      </c>
      <c r="BE481" s="181">
        <f>IF(N481="základní",J481,0)</f>
        <v>0</v>
      </c>
      <c r="BF481" s="181">
        <f>IF(N481="snížená",J481,0)</f>
        <v>0</v>
      </c>
      <c r="BG481" s="181">
        <f>IF(N481="zákl. přenesená",J481,0)</f>
        <v>0</v>
      </c>
      <c r="BH481" s="181">
        <f>IF(N481="sníž. přenesená",J481,0)</f>
        <v>0</v>
      </c>
      <c r="BI481" s="181">
        <f>IF(N481="nulová",J481,0)</f>
        <v>0</v>
      </c>
      <c r="BJ481" s="22" t="s">
        <v>158</v>
      </c>
      <c r="BK481" s="181">
        <f>ROUND(I481*H481,2)</f>
        <v>0</v>
      </c>
      <c r="BL481" s="22" t="s">
        <v>157</v>
      </c>
      <c r="BM481" s="180" t="s">
        <v>1132</v>
      </c>
    </row>
    <row r="482" s="2" customFormat="1" ht="37.8" customHeight="1">
      <c r="A482" s="41"/>
      <c r="B482" s="168"/>
      <c r="C482" s="169" t="s">
        <v>1133</v>
      </c>
      <c r="D482" s="169" t="s">
        <v>152</v>
      </c>
      <c r="E482" s="170" t="s">
        <v>1134</v>
      </c>
      <c r="F482" s="171" t="s">
        <v>1135</v>
      </c>
      <c r="G482" s="172" t="s">
        <v>182</v>
      </c>
      <c r="H482" s="173">
        <v>70.519999999999996</v>
      </c>
      <c r="I482" s="174"/>
      <c r="J482" s="175">
        <f>ROUND(I482*H482,2)</f>
        <v>0</v>
      </c>
      <c r="K482" s="171" t="s">
        <v>156</v>
      </c>
      <c r="L482" s="42"/>
      <c r="M482" s="176" t="s">
        <v>3</v>
      </c>
      <c r="N482" s="177" t="s">
        <v>41</v>
      </c>
      <c r="O482" s="75"/>
      <c r="P482" s="178">
        <f>O482*H482</f>
        <v>0</v>
      </c>
      <c r="Q482" s="178">
        <v>0</v>
      </c>
      <c r="R482" s="178">
        <f>Q482*H482</f>
        <v>0</v>
      </c>
      <c r="S482" s="178">
        <v>0</v>
      </c>
      <c r="T482" s="179">
        <f>S482*H482</f>
        <v>0</v>
      </c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R482" s="180" t="s">
        <v>157</v>
      </c>
      <c r="AT482" s="180" t="s">
        <v>152</v>
      </c>
      <c r="AU482" s="180" t="s">
        <v>96</v>
      </c>
      <c r="AY482" s="22" t="s">
        <v>149</v>
      </c>
      <c r="BE482" s="181">
        <f>IF(N482="základní",J482,0)</f>
        <v>0</v>
      </c>
      <c r="BF482" s="181">
        <f>IF(N482="snížená",J482,0)</f>
        <v>0</v>
      </c>
      <c r="BG482" s="181">
        <f>IF(N482="zákl. přenesená",J482,0)</f>
        <v>0</v>
      </c>
      <c r="BH482" s="181">
        <f>IF(N482="sníž. přenesená",J482,0)</f>
        <v>0</v>
      </c>
      <c r="BI482" s="181">
        <f>IF(N482="nulová",J482,0)</f>
        <v>0</v>
      </c>
      <c r="BJ482" s="22" t="s">
        <v>158</v>
      </c>
      <c r="BK482" s="181">
        <f>ROUND(I482*H482,2)</f>
        <v>0</v>
      </c>
      <c r="BL482" s="22" t="s">
        <v>157</v>
      </c>
      <c r="BM482" s="180" t="s">
        <v>1136</v>
      </c>
    </row>
    <row r="483" s="2" customFormat="1">
      <c r="A483" s="41"/>
      <c r="B483" s="42"/>
      <c r="C483" s="41"/>
      <c r="D483" s="182" t="s">
        <v>160</v>
      </c>
      <c r="E483" s="41"/>
      <c r="F483" s="183" t="s">
        <v>1137</v>
      </c>
      <c r="G483" s="41"/>
      <c r="H483" s="41"/>
      <c r="I483" s="184"/>
      <c r="J483" s="41"/>
      <c r="K483" s="41"/>
      <c r="L483" s="42"/>
      <c r="M483" s="185"/>
      <c r="N483" s="186"/>
      <c r="O483" s="75"/>
      <c r="P483" s="75"/>
      <c r="Q483" s="75"/>
      <c r="R483" s="75"/>
      <c r="S483" s="75"/>
      <c r="T483" s="76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22" t="s">
        <v>160</v>
      </c>
      <c r="AU483" s="22" t="s">
        <v>96</v>
      </c>
    </row>
    <row r="484" s="13" customFormat="1">
      <c r="A484" s="13"/>
      <c r="B484" s="187"/>
      <c r="C484" s="13"/>
      <c r="D484" s="188" t="s">
        <v>162</v>
      </c>
      <c r="E484" s="189" t="s">
        <v>3</v>
      </c>
      <c r="F484" s="190" t="s">
        <v>1065</v>
      </c>
      <c r="G484" s="13"/>
      <c r="H484" s="191">
        <v>14.92</v>
      </c>
      <c r="I484" s="192"/>
      <c r="J484" s="13"/>
      <c r="K484" s="13"/>
      <c r="L484" s="187"/>
      <c r="M484" s="193"/>
      <c r="N484" s="194"/>
      <c r="O484" s="194"/>
      <c r="P484" s="194"/>
      <c r="Q484" s="194"/>
      <c r="R484" s="194"/>
      <c r="S484" s="194"/>
      <c r="T484" s="19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89" t="s">
        <v>162</v>
      </c>
      <c r="AU484" s="189" t="s">
        <v>96</v>
      </c>
      <c r="AV484" s="13" t="s">
        <v>158</v>
      </c>
      <c r="AW484" s="13" t="s">
        <v>31</v>
      </c>
      <c r="AX484" s="13" t="s">
        <v>69</v>
      </c>
      <c r="AY484" s="189" t="s">
        <v>149</v>
      </c>
    </row>
    <row r="485" s="13" customFormat="1">
      <c r="A485" s="13"/>
      <c r="B485" s="187"/>
      <c r="C485" s="13"/>
      <c r="D485" s="188" t="s">
        <v>162</v>
      </c>
      <c r="E485" s="189" t="s">
        <v>3</v>
      </c>
      <c r="F485" s="190" t="s">
        <v>1066</v>
      </c>
      <c r="G485" s="13"/>
      <c r="H485" s="191">
        <v>11.6</v>
      </c>
      <c r="I485" s="192"/>
      <c r="J485" s="13"/>
      <c r="K485" s="13"/>
      <c r="L485" s="187"/>
      <c r="M485" s="193"/>
      <c r="N485" s="194"/>
      <c r="O485" s="194"/>
      <c r="P485" s="194"/>
      <c r="Q485" s="194"/>
      <c r="R485" s="194"/>
      <c r="S485" s="194"/>
      <c r="T485" s="195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189" t="s">
        <v>162</v>
      </c>
      <c r="AU485" s="189" t="s">
        <v>96</v>
      </c>
      <c r="AV485" s="13" t="s">
        <v>158</v>
      </c>
      <c r="AW485" s="13" t="s">
        <v>31</v>
      </c>
      <c r="AX485" s="13" t="s">
        <v>69</v>
      </c>
      <c r="AY485" s="189" t="s">
        <v>149</v>
      </c>
    </row>
    <row r="486" s="13" customFormat="1">
      <c r="A486" s="13"/>
      <c r="B486" s="187"/>
      <c r="C486" s="13"/>
      <c r="D486" s="188" t="s">
        <v>162</v>
      </c>
      <c r="E486" s="189" t="s">
        <v>3</v>
      </c>
      <c r="F486" s="190" t="s">
        <v>1067</v>
      </c>
      <c r="G486" s="13"/>
      <c r="H486" s="191">
        <v>44</v>
      </c>
      <c r="I486" s="192"/>
      <c r="J486" s="13"/>
      <c r="K486" s="13"/>
      <c r="L486" s="187"/>
      <c r="M486" s="193"/>
      <c r="N486" s="194"/>
      <c r="O486" s="194"/>
      <c r="P486" s="194"/>
      <c r="Q486" s="194"/>
      <c r="R486" s="194"/>
      <c r="S486" s="194"/>
      <c r="T486" s="19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89" t="s">
        <v>162</v>
      </c>
      <c r="AU486" s="189" t="s">
        <v>96</v>
      </c>
      <c r="AV486" s="13" t="s">
        <v>158</v>
      </c>
      <c r="AW486" s="13" t="s">
        <v>31</v>
      </c>
      <c r="AX486" s="13" t="s">
        <v>69</v>
      </c>
      <c r="AY486" s="189" t="s">
        <v>149</v>
      </c>
    </row>
    <row r="487" s="14" customFormat="1">
      <c r="A487" s="14"/>
      <c r="B487" s="196"/>
      <c r="C487" s="14"/>
      <c r="D487" s="188" t="s">
        <v>162</v>
      </c>
      <c r="E487" s="197" t="s">
        <v>3</v>
      </c>
      <c r="F487" s="198" t="s">
        <v>196</v>
      </c>
      <c r="G487" s="14"/>
      <c r="H487" s="199">
        <v>70.519999999999996</v>
      </c>
      <c r="I487" s="200"/>
      <c r="J487" s="14"/>
      <c r="K487" s="14"/>
      <c r="L487" s="196"/>
      <c r="M487" s="201"/>
      <c r="N487" s="202"/>
      <c r="O487" s="202"/>
      <c r="P487" s="202"/>
      <c r="Q487" s="202"/>
      <c r="R487" s="202"/>
      <c r="S487" s="202"/>
      <c r="T487" s="203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197" t="s">
        <v>162</v>
      </c>
      <c r="AU487" s="197" t="s">
        <v>96</v>
      </c>
      <c r="AV487" s="14" t="s">
        <v>163</v>
      </c>
      <c r="AW487" s="14" t="s">
        <v>31</v>
      </c>
      <c r="AX487" s="14" t="s">
        <v>77</v>
      </c>
      <c r="AY487" s="197" t="s">
        <v>149</v>
      </c>
    </row>
    <row r="488" s="2" customFormat="1" ht="24.15" customHeight="1">
      <c r="A488" s="41"/>
      <c r="B488" s="168"/>
      <c r="C488" s="169" t="s">
        <v>1138</v>
      </c>
      <c r="D488" s="169" t="s">
        <v>152</v>
      </c>
      <c r="E488" s="170" t="s">
        <v>1139</v>
      </c>
      <c r="F488" s="171" t="s">
        <v>1140</v>
      </c>
      <c r="G488" s="172" t="s">
        <v>390</v>
      </c>
      <c r="H488" s="173">
        <v>1.0009999999999999</v>
      </c>
      <c r="I488" s="174"/>
      <c r="J488" s="175">
        <f>ROUND(I488*H488,2)</f>
        <v>0</v>
      </c>
      <c r="K488" s="171" t="s">
        <v>156</v>
      </c>
      <c r="L488" s="42"/>
      <c r="M488" s="176" t="s">
        <v>3</v>
      </c>
      <c r="N488" s="177" t="s">
        <v>41</v>
      </c>
      <c r="O488" s="75"/>
      <c r="P488" s="178">
        <f>O488*H488</f>
        <v>0</v>
      </c>
      <c r="Q488" s="178">
        <v>0.022477</v>
      </c>
      <c r="R488" s="178">
        <f>Q488*H488</f>
        <v>0.022499476999999997</v>
      </c>
      <c r="S488" s="178">
        <v>0</v>
      </c>
      <c r="T488" s="179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180" t="s">
        <v>157</v>
      </c>
      <c r="AT488" s="180" t="s">
        <v>152</v>
      </c>
      <c r="AU488" s="180" t="s">
        <v>96</v>
      </c>
      <c r="AY488" s="22" t="s">
        <v>149</v>
      </c>
      <c r="BE488" s="181">
        <f>IF(N488="základní",J488,0)</f>
        <v>0</v>
      </c>
      <c r="BF488" s="181">
        <f>IF(N488="snížená",J488,0)</f>
        <v>0</v>
      </c>
      <c r="BG488" s="181">
        <f>IF(N488="zákl. přenesená",J488,0)</f>
        <v>0</v>
      </c>
      <c r="BH488" s="181">
        <f>IF(N488="sníž. přenesená",J488,0)</f>
        <v>0</v>
      </c>
      <c r="BI488" s="181">
        <f>IF(N488="nulová",J488,0)</f>
        <v>0</v>
      </c>
      <c r="BJ488" s="22" t="s">
        <v>158</v>
      </c>
      <c r="BK488" s="181">
        <f>ROUND(I488*H488,2)</f>
        <v>0</v>
      </c>
      <c r="BL488" s="22" t="s">
        <v>157</v>
      </c>
      <c r="BM488" s="180" t="s">
        <v>1141</v>
      </c>
    </row>
    <row r="489" s="2" customFormat="1">
      <c r="A489" s="41"/>
      <c r="B489" s="42"/>
      <c r="C489" s="41"/>
      <c r="D489" s="182" t="s">
        <v>160</v>
      </c>
      <c r="E489" s="41"/>
      <c r="F489" s="183" t="s">
        <v>1142</v>
      </c>
      <c r="G489" s="41"/>
      <c r="H489" s="41"/>
      <c r="I489" s="184"/>
      <c r="J489" s="41"/>
      <c r="K489" s="41"/>
      <c r="L489" s="42"/>
      <c r="M489" s="185"/>
      <c r="N489" s="186"/>
      <c r="O489" s="75"/>
      <c r="P489" s="75"/>
      <c r="Q489" s="75"/>
      <c r="R489" s="75"/>
      <c r="S489" s="75"/>
      <c r="T489" s="76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2" t="s">
        <v>160</v>
      </c>
      <c r="AU489" s="22" t="s">
        <v>96</v>
      </c>
    </row>
    <row r="490" s="13" customFormat="1">
      <c r="A490" s="13"/>
      <c r="B490" s="187"/>
      <c r="C490" s="13"/>
      <c r="D490" s="188" t="s">
        <v>162</v>
      </c>
      <c r="E490" s="189" t="s">
        <v>3</v>
      </c>
      <c r="F490" s="190" t="s">
        <v>1143</v>
      </c>
      <c r="G490" s="13"/>
      <c r="H490" s="191">
        <v>0.215</v>
      </c>
      <c r="I490" s="192"/>
      <c r="J490" s="13"/>
      <c r="K490" s="13"/>
      <c r="L490" s="187"/>
      <c r="M490" s="193"/>
      <c r="N490" s="194"/>
      <c r="O490" s="194"/>
      <c r="P490" s="194"/>
      <c r="Q490" s="194"/>
      <c r="R490" s="194"/>
      <c r="S490" s="194"/>
      <c r="T490" s="195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189" t="s">
        <v>162</v>
      </c>
      <c r="AU490" s="189" t="s">
        <v>96</v>
      </c>
      <c r="AV490" s="13" t="s">
        <v>158</v>
      </c>
      <c r="AW490" s="13" t="s">
        <v>31</v>
      </c>
      <c r="AX490" s="13" t="s">
        <v>69</v>
      </c>
      <c r="AY490" s="189" t="s">
        <v>149</v>
      </c>
    </row>
    <row r="491" s="13" customFormat="1">
      <c r="A491" s="13"/>
      <c r="B491" s="187"/>
      <c r="C491" s="13"/>
      <c r="D491" s="188" t="s">
        <v>162</v>
      </c>
      <c r="E491" s="189" t="s">
        <v>3</v>
      </c>
      <c r="F491" s="190" t="s">
        <v>1144</v>
      </c>
      <c r="G491" s="13"/>
      <c r="H491" s="191">
        <v>0.223</v>
      </c>
      <c r="I491" s="192"/>
      <c r="J491" s="13"/>
      <c r="K491" s="13"/>
      <c r="L491" s="187"/>
      <c r="M491" s="193"/>
      <c r="N491" s="194"/>
      <c r="O491" s="194"/>
      <c r="P491" s="194"/>
      <c r="Q491" s="194"/>
      <c r="R491" s="194"/>
      <c r="S491" s="194"/>
      <c r="T491" s="195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89" t="s">
        <v>162</v>
      </c>
      <c r="AU491" s="189" t="s">
        <v>96</v>
      </c>
      <c r="AV491" s="13" t="s">
        <v>158</v>
      </c>
      <c r="AW491" s="13" t="s">
        <v>31</v>
      </c>
      <c r="AX491" s="13" t="s">
        <v>69</v>
      </c>
      <c r="AY491" s="189" t="s">
        <v>149</v>
      </c>
    </row>
    <row r="492" s="13" customFormat="1">
      <c r="A492" s="13"/>
      <c r="B492" s="187"/>
      <c r="C492" s="13"/>
      <c r="D492" s="188" t="s">
        <v>162</v>
      </c>
      <c r="E492" s="189" t="s">
        <v>3</v>
      </c>
      <c r="F492" s="190" t="s">
        <v>1145</v>
      </c>
      <c r="G492" s="13"/>
      <c r="H492" s="191">
        <v>0.56299999999999994</v>
      </c>
      <c r="I492" s="192"/>
      <c r="J492" s="13"/>
      <c r="K492" s="13"/>
      <c r="L492" s="187"/>
      <c r="M492" s="193"/>
      <c r="N492" s="194"/>
      <c r="O492" s="194"/>
      <c r="P492" s="194"/>
      <c r="Q492" s="194"/>
      <c r="R492" s="194"/>
      <c r="S492" s="194"/>
      <c r="T492" s="19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89" t="s">
        <v>162</v>
      </c>
      <c r="AU492" s="189" t="s">
        <v>96</v>
      </c>
      <c r="AV492" s="13" t="s">
        <v>158</v>
      </c>
      <c r="AW492" s="13" t="s">
        <v>31</v>
      </c>
      <c r="AX492" s="13" t="s">
        <v>69</v>
      </c>
      <c r="AY492" s="189" t="s">
        <v>149</v>
      </c>
    </row>
    <row r="493" s="14" customFormat="1">
      <c r="A493" s="14"/>
      <c r="B493" s="196"/>
      <c r="C493" s="14"/>
      <c r="D493" s="188" t="s">
        <v>162</v>
      </c>
      <c r="E493" s="197" t="s">
        <v>3</v>
      </c>
      <c r="F493" s="198" t="s">
        <v>196</v>
      </c>
      <c r="G493" s="14"/>
      <c r="H493" s="199">
        <v>1.0009999999999999</v>
      </c>
      <c r="I493" s="200"/>
      <c r="J493" s="14"/>
      <c r="K493" s="14"/>
      <c r="L493" s="196"/>
      <c r="M493" s="201"/>
      <c r="N493" s="202"/>
      <c r="O493" s="202"/>
      <c r="P493" s="202"/>
      <c r="Q493" s="202"/>
      <c r="R493" s="202"/>
      <c r="S493" s="202"/>
      <c r="T493" s="203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197" t="s">
        <v>162</v>
      </c>
      <c r="AU493" s="197" t="s">
        <v>96</v>
      </c>
      <c r="AV493" s="14" t="s">
        <v>163</v>
      </c>
      <c r="AW493" s="14" t="s">
        <v>31</v>
      </c>
      <c r="AX493" s="14" t="s">
        <v>77</v>
      </c>
      <c r="AY493" s="197" t="s">
        <v>149</v>
      </c>
    </row>
    <row r="494" s="2" customFormat="1" ht="24.15" customHeight="1">
      <c r="A494" s="41"/>
      <c r="B494" s="168"/>
      <c r="C494" s="169" t="s">
        <v>1146</v>
      </c>
      <c r="D494" s="169" t="s">
        <v>152</v>
      </c>
      <c r="E494" s="170" t="s">
        <v>1147</v>
      </c>
      <c r="F494" s="171" t="s">
        <v>1148</v>
      </c>
      <c r="G494" s="172" t="s">
        <v>166</v>
      </c>
      <c r="H494" s="173">
        <v>23.199999999999999</v>
      </c>
      <c r="I494" s="174"/>
      <c r="J494" s="175">
        <f>ROUND(I494*H494,2)</f>
        <v>0</v>
      </c>
      <c r="K494" s="171" t="s">
        <v>156</v>
      </c>
      <c r="L494" s="42"/>
      <c r="M494" s="176" t="s">
        <v>3</v>
      </c>
      <c r="N494" s="177" t="s">
        <v>41</v>
      </c>
      <c r="O494" s="75"/>
      <c r="P494" s="178">
        <f>O494*H494</f>
        <v>0</v>
      </c>
      <c r="Q494" s="178">
        <v>0.00069999999999999999</v>
      </c>
      <c r="R494" s="178">
        <f>Q494*H494</f>
        <v>0.016240000000000001</v>
      </c>
      <c r="S494" s="178">
        <v>0</v>
      </c>
      <c r="T494" s="179">
        <f>S494*H494</f>
        <v>0</v>
      </c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R494" s="180" t="s">
        <v>157</v>
      </c>
      <c r="AT494" s="180" t="s">
        <v>152</v>
      </c>
      <c r="AU494" s="180" t="s">
        <v>96</v>
      </c>
      <c r="AY494" s="22" t="s">
        <v>149</v>
      </c>
      <c r="BE494" s="181">
        <f>IF(N494="základní",J494,0)</f>
        <v>0</v>
      </c>
      <c r="BF494" s="181">
        <f>IF(N494="snížená",J494,0)</f>
        <v>0</v>
      </c>
      <c r="BG494" s="181">
        <f>IF(N494="zákl. přenesená",J494,0)</f>
        <v>0</v>
      </c>
      <c r="BH494" s="181">
        <f>IF(N494="sníž. přenesená",J494,0)</f>
        <v>0</v>
      </c>
      <c r="BI494" s="181">
        <f>IF(N494="nulová",J494,0)</f>
        <v>0</v>
      </c>
      <c r="BJ494" s="22" t="s">
        <v>158</v>
      </c>
      <c r="BK494" s="181">
        <f>ROUND(I494*H494,2)</f>
        <v>0</v>
      </c>
      <c r="BL494" s="22" t="s">
        <v>157</v>
      </c>
      <c r="BM494" s="180" t="s">
        <v>1149</v>
      </c>
    </row>
    <row r="495" s="2" customFormat="1">
      <c r="A495" s="41"/>
      <c r="B495" s="42"/>
      <c r="C495" s="41"/>
      <c r="D495" s="182" t="s">
        <v>160</v>
      </c>
      <c r="E495" s="41"/>
      <c r="F495" s="183" t="s">
        <v>1150</v>
      </c>
      <c r="G495" s="41"/>
      <c r="H495" s="41"/>
      <c r="I495" s="184"/>
      <c r="J495" s="41"/>
      <c r="K495" s="41"/>
      <c r="L495" s="42"/>
      <c r="M495" s="185"/>
      <c r="N495" s="186"/>
      <c r="O495" s="75"/>
      <c r="P495" s="75"/>
      <c r="Q495" s="75"/>
      <c r="R495" s="75"/>
      <c r="S495" s="75"/>
      <c r="T495" s="76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22" t="s">
        <v>160</v>
      </c>
      <c r="AU495" s="22" t="s">
        <v>96</v>
      </c>
    </row>
    <row r="496" s="13" customFormat="1">
      <c r="A496" s="13"/>
      <c r="B496" s="187"/>
      <c r="C496" s="13"/>
      <c r="D496" s="188" t="s">
        <v>162</v>
      </c>
      <c r="E496" s="189" t="s">
        <v>3</v>
      </c>
      <c r="F496" s="190" t="s">
        <v>1151</v>
      </c>
      <c r="G496" s="13"/>
      <c r="H496" s="191">
        <v>23.199999999999999</v>
      </c>
      <c r="I496" s="192"/>
      <c r="J496" s="13"/>
      <c r="K496" s="13"/>
      <c r="L496" s="187"/>
      <c r="M496" s="193"/>
      <c r="N496" s="194"/>
      <c r="O496" s="194"/>
      <c r="P496" s="194"/>
      <c r="Q496" s="194"/>
      <c r="R496" s="194"/>
      <c r="S496" s="194"/>
      <c r="T496" s="19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89" t="s">
        <v>162</v>
      </c>
      <c r="AU496" s="189" t="s">
        <v>96</v>
      </c>
      <c r="AV496" s="13" t="s">
        <v>158</v>
      </c>
      <c r="AW496" s="13" t="s">
        <v>31</v>
      </c>
      <c r="AX496" s="13" t="s">
        <v>77</v>
      </c>
      <c r="AY496" s="189" t="s">
        <v>149</v>
      </c>
    </row>
    <row r="497" s="2" customFormat="1" ht="16.5" customHeight="1">
      <c r="A497" s="41"/>
      <c r="B497" s="168"/>
      <c r="C497" s="224" t="s">
        <v>1152</v>
      </c>
      <c r="D497" s="224" t="s">
        <v>654</v>
      </c>
      <c r="E497" s="225" t="s">
        <v>1153</v>
      </c>
      <c r="F497" s="226" t="s">
        <v>1154</v>
      </c>
      <c r="G497" s="227" t="s">
        <v>166</v>
      </c>
      <c r="H497" s="228">
        <v>24.359999999999999</v>
      </c>
      <c r="I497" s="229"/>
      <c r="J497" s="230">
        <f>ROUND(I497*H497,2)</f>
        <v>0</v>
      </c>
      <c r="K497" s="226" t="s">
        <v>156</v>
      </c>
      <c r="L497" s="231"/>
      <c r="M497" s="232" t="s">
        <v>3</v>
      </c>
      <c r="N497" s="233" t="s">
        <v>41</v>
      </c>
      <c r="O497" s="75"/>
      <c r="P497" s="178">
        <f>O497*H497</f>
        <v>0</v>
      </c>
      <c r="Q497" s="178">
        <v>0.0012999999999999999</v>
      </c>
      <c r="R497" s="178">
        <f>Q497*H497</f>
        <v>0.031667999999999995</v>
      </c>
      <c r="S497" s="178">
        <v>0</v>
      </c>
      <c r="T497" s="179">
        <f>S497*H497</f>
        <v>0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180" t="s">
        <v>381</v>
      </c>
      <c r="AT497" s="180" t="s">
        <v>654</v>
      </c>
      <c r="AU497" s="180" t="s">
        <v>96</v>
      </c>
      <c r="AY497" s="22" t="s">
        <v>149</v>
      </c>
      <c r="BE497" s="181">
        <f>IF(N497="základní",J497,0)</f>
        <v>0</v>
      </c>
      <c r="BF497" s="181">
        <f>IF(N497="snížená",J497,0)</f>
        <v>0</v>
      </c>
      <c r="BG497" s="181">
        <f>IF(N497="zákl. přenesená",J497,0)</f>
        <v>0</v>
      </c>
      <c r="BH497" s="181">
        <f>IF(N497="sníž. přenesená",J497,0)</f>
        <v>0</v>
      </c>
      <c r="BI497" s="181">
        <f>IF(N497="nulová",J497,0)</f>
        <v>0</v>
      </c>
      <c r="BJ497" s="22" t="s">
        <v>158</v>
      </c>
      <c r="BK497" s="181">
        <f>ROUND(I497*H497,2)</f>
        <v>0</v>
      </c>
      <c r="BL497" s="22" t="s">
        <v>157</v>
      </c>
      <c r="BM497" s="180" t="s">
        <v>1155</v>
      </c>
    </row>
    <row r="498" s="13" customFormat="1">
      <c r="A498" s="13"/>
      <c r="B498" s="187"/>
      <c r="C498" s="13"/>
      <c r="D498" s="188" t="s">
        <v>162</v>
      </c>
      <c r="E498" s="13"/>
      <c r="F498" s="190" t="s">
        <v>1156</v>
      </c>
      <c r="G498" s="13"/>
      <c r="H498" s="191">
        <v>24.359999999999999</v>
      </c>
      <c r="I498" s="192"/>
      <c r="J498" s="13"/>
      <c r="K498" s="13"/>
      <c r="L498" s="187"/>
      <c r="M498" s="193"/>
      <c r="N498" s="194"/>
      <c r="O498" s="194"/>
      <c r="P498" s="194"/>
      <c r="Q498" s="194"/>
      <c r="R498" s="194"/>
      <c r="S498" s="194"/>
      <c r="T498" s="195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89" t="s">
        <v>162</v>
      </c>
      <c r="AU498" s="189" t="s">
        <v>96</v>
      </c>
      <c r="AV498" s="13" t="s">
        <v>158</v>
      </c>
      <c r="AW498" s="13" t="s">
        <v>4</v>
      </c>
      <c r="AX498" s="13" t="s">
        <v>77</v>
      </c>
      <c r="AY498" s="189" t="s">
        <v>149</v>
      </c>
    </row>
    <row r="499" s="2" customFormat="1" ht="24.15" customHeight="1">
      <c r="A499" s="41"/>
      <c r="B499" s="168"/>
      <c r="C499" s="169" t="s">
        <v>1157</v>
      </c>
      <c r="D499" s="169" t="s">
        <v>152</v>
      </c>
      <c r="E499" s="170" t="s">
        <v>1158</v>
      </c>
      <c r="F499" s="171" t="s">
        <v>1159</v>
      </c>
      <c r="G499" s="172" t="s">
        <v>166</v>
      </c>
      <c r="H499" s="173">
        <v>34.777999999999999</v>
      </c>
      <c r="I499" s="174"/>
      <c r="J499" s="175">
        <f>ROUND(I499*H499,2)</f>
        <v>0</v>
      </c>
      <c r="K499" s="171" t="s">
        <v>156</v>
      </c>
      <c r="L499" s="42"/>
      <c r="M499" s="176" t="s">
        <v>3</v>
      </c>
      <c r="N499" s="177" t="s">
        <v>41</v>
      </c>
      <c r="O499" s="75"/>
      <c r="P499" s="178">
        <f>O499*H499</f>
        <v>0</v>
      </c>
      <c r="Q499" s="178">
        <v>2.0000000000000002E-05</v>
      </c>
      <c r="R499" s="178">
        <f>Q499*H499</f>
        <v>0.00069556000000000002</v>
      </c>
      <c r="S499" s="178">
        <v>0</v>
      </c>
      <c r="T499" s="179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180" t="s">
        <v>157</v>
      </c>
      <c r="AT499" s="180" t="s">
        <v>152</v>
      </c>
      <c r="AU499" s="180" t="s">
        <v>96</v>
      </c>
      <c r="AY499" s="22" t="s">
        <v>149</v>
      </c>
      <c r="BE499" s="181">
        <f>IF(N499="základní",J499,0)</f>
        <v>0</v>
      </c>
      <c r="BF499" s="181">
        <f>IF(N499="snížená",J499,0)</f>
        <v>0</v>
      </c>
      <c r="BG499" s="181">
        <f>IF(N499="zákl. přenesená",J499,0)</f>
        <v>0</v>
      </c>
      <c r="BH499" s="181">
        <f>IF(N499="sníž. přenesená",J499,0)</f>
        <v>0</v>
      </c>
      <c r="BI499" s="181">
        <f>IF(N499="nulová",J499,0)</f>
        <v>0</v>
      </c>
      <c r="BJ499" s="22" t="s">
        <v>158</v>
      </c>
      <c r="BK499" s="181">
        <f>ROUND(I499*H499,2)</f>
        <v>0</v>
      </c>
      <c r="BL499" s="22" t="s">
        <v>157</v>
      </c>
      <c r="BM499" s="180" t="s">
        <v>1160</v>
      </c>
    </row>
    <row r="500" s="2" customFormat="1">
      <c r="A500" s="41"/>
      <c r="B500" s="42"/>
      <c r="C500" s="41"/>
      <c r="D500" s="182" t="s">
        <v>160</v>
      </c>
      <c r="E500" s="41"/>
      <c r="F500" s="183" t="s">
        <v>1161</v>
      </c>
      <c r="G500" s="41"/>
      <c r="H500" s="41"/>
      <c r="I500" s="184"/>
      <c r="J500" s="41"/>
      <c r="K500" s="41"/>
      <c r="L500" s="42"/>
      <c r="M500" s="185"/>
      <c r="N500" s="186"/>
      <c r="O500" s="75"/>
      <c r="P500" s="75"/>
      <c r="Q500" s="75"/>
      <c r="R500" s="75"/>
      <c r="S500" s="75"/>
      <c r="T500" s="76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2" t="s">
        <v>160</v>
      </c>
      <c r="AU500" s="22" t="s">
        <v>96</v>
      </c>
    </row>
    <row r="501" s="13" customFormat="1">
      <c r="A501" s="13"/>
      <c r="B501" s="187"/>
      <c r="C501" s="13"/>
      <c r="D501" s="188" t="s">
        <v>162</v>
      </c>
      <c r="E501" s="189" t="s">
        <v>3</v>
      </c>
      <c r="F501" s="190" t="s">
        <v>1162</v>
      </c>
      <c r="G501" s="13"/>
      <c r="H501" s="191">
        <v>7.1619999999999999</v>
      </c>
      <c r="I501" s="192"/>
      <c r="J501" s="13"/>
      <c r="K501" s="13"/>
      <c r="L501" s="187"/>
      <c r="M501" s="193"/>
      <c r="N501" s="194"/>
      <c r="O501" s="194"/>
      <c r="P501" s="194"/>
      <c r="Q501" s="194"/>
      <c r="R501" s="194"/>
      <c r="S501" s="194"/>
      <c r="T501" s="195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89" t="s">
        <v>162</v>
      </c>
      <c r="AU501" s="189" t="s">
        <v>96</v>
      </c>
      <c r="AV501" s="13" t="s">
        <v>158</v>
      </c>
      <c r="AW501" s="13" t="s">
        <v>31</v>
      </c>
      <c r="AX501" s="13" t="s">
        <v>69</v>
      </c>
      <c r="AY501" s="189" t="s">
        <v>149</v>
      </c>
    </row>
    <row r="502" s="13" customFormat="1">
      <c r="A502" s="13"/>
      <c r="B502" s="187"/>
      <c r="C502" s="13"/>
      <c r="D502" s="188" t="s">
        <v>162</v>
      </c>
      <c r="E502" s="189" t="s">
        <v>3</v>
      </c>
      <c r="F502" s="190" t="s">
        <v>1163</v>
      </c>
      <c r="G502" s="13"/>
      <c r="H502" s="191">
        <v>6.4960000000000004</v>
      </c>
      <c r="I502" s="192"/>
      <c r="J502" s="13"/>
      <c r="K502" s="13"/>
      <c r="L502" s="187"/>
      <c r="M502" s="193"/>
      <c r="N502" s="194"/>
      <c r="O502" s="194"/>
      <c r="P502" s="194"/>
      <c r="Q502" s="194"/>
      <c r="R502" s="194"/>
      <c r="S502" s="194"/>
      <c r="T502" s="19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189" t="s">
        <v>162</v>
      </c>
      <c r="AU502" s="189" t="s">
        <v>96</v>
      </c>
      <c r="AV502" s="13" t="s">
        <v>158</v>
      </c>
      <c r="AW502" s="13" t="s">
        <v>31</v>
      </c>
      <c r="AX502" s="13" t="s">
        <v>69</v>
      </c>
      <c r="AY502" s="189" t="s">
        <v>149</v>
      </c>
    </row>
    <row r="503" s="13" customFormat="1">
      <c r="A503" s="13"/>
      <c r="B503" s="187"/>
      <c r="C503" s="13"/>
      <c r="D503" s="188" t="s">
        <v>162</v>
      </c>
      <c r="E503" s="189" t="s">
        <v>3</v>
      </c>
      <c r="F503" s="190" t="s">
        <v>1164</v>
      </c>
      <c r="G503" s="13"/>
      <c r="H503" s="191">
        <v>21.120000000000001</v>
      </c>
      <c r="I503" s="192"/>
      <c r="J503" s="13"/>
      <c r="K503" s="13"/>
      <c r="L503" s="187"/>
      <c r="M503" s="193"/>
      <c r="N503" s="194"/>
      <c r="O503" s="194"/>
      <c r="P503" s="194"/>
      <c r="Q503" s="194"/>
      <c r="R503" s="194"/>
      <c r="S503" s="194"/>
      <c r="T503" s="195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189" t="s">
        <v>162</v>
      </c>
      <c r="AU503" s="189" t="s">
        <v>96</v>
      </c>
      <c r="AV503" s="13" t="s">
        <v>158</v>
      </c>
      <c r="AW503" s="13" t="s">
        <v>31</v>
      </c>
      <c r="AX503" s="13" t="s">
        <v>69</v>
      </c>
      <c r="AY503" s="189" t="s">
        <v>149</v>
      </c>
    </row>
    <row r="504" s="14" customFormat="1">
      <c r="A504" s="14"/>
      <c r="B504" s="196"/>
      <c r="C504" s="14"/>
      <c r="D504" s="188" t="s">
        <v>162</v>
      </c>
      <c r="E504" s="197" t="s">
        <v>3</v>
      </c>
      <c r="F504" s="198" t="s">
        <v>196</v>
      </c>
      <c r="G504" s="14"/>
      <c r="H504" s="199">
        <v>34.777999999999999</v>
      </c>
      <c r="I504" s="200"/>
      <c r="J504" s="14"/>
      <c r="K504" s="14"/>
      <c r="L504" s="196"/>
      <c r="M504" s="201"/>
      <c r="N504" s="202"/>
      <c r="O504" s="202"/>
      <c r="P504" s="202"/>
      <c r="Q504" s="202"/>
      <c r="R504" s="202"/>
      <c r="S504" s="202"/>
      <c r="T504" s="203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197" t="s">
        <v>162</v>
      </c>
      <c r="AU504" s="197" t="s">
        <v>96</v>
      </c>
      <c r="AV504" s="14" t="s">
        <v>163</v>
      </c>
      <c r="AW504" s="14" t="s">
        <v>31</v>
      </c>
      <c r="AX504" s="14" t="s">
        <v>77</v>
      </c>
      <c r="AY504" s="197" t="s">
        <v>149</v>
      </c>
    </row>
    <row r="505" s="2" customFormat="1" ht="24.15" customHeight="1">
      <c r="A505" s="41"/>
      <c r="B505" s="168"/>
      <c r="C505" s="169" t="s">
        <v>1165</v>
      </c>
      <c r="D505" s="169" t="s">
        <v>152</v>
      </c>
      <c r="E505" s="170" t="s">
        <v>1166</v>
      </c>
      <c r="F505" s="171" t="s">
        <v>1167</v>
      </c>
      <c r="G505" s="172" t="s">
        <v>166</v>
      </c>
      <c r="H505" s="173">
        <v>34.777999999999999</v>
      </c>
      <c r="I505" s="174"/>
      <c r="J505" s="175">
        <f>ROUND(I505*H505,2)</f>
        <v>0</v>
      </c>
      <c r="K505" s="171" t="s">
        <v>156</v>
      </c>
      <c r="L505" s="42"/>
      <c r="M505" s="176" t="s">
        <v>3</v>
      </c>
      <c r="N505" s="177" t="s">
        <v>41</v>
      </c>
      <c r="O505" s="75"/>
      <c r="P505" s="178">
        <f>O505*H505</f>
        <v>0</v>
      </c>
      <c r="Q505" s="178">
        <v>0.0002475</v>
      </c>
      <c r="R505" s="178">
        <f>Q505*H505</f>
        <v>0.0086075549999999994</v>
      </c>
      <c r="S505" s="178">
        <v>0</v>
      </c>
      <c r="T505" s="179">
        <f>S505*H505</f>
        <v>0</v>
      </c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R505" s="180" t="s">
        <v>157</v>
      </c>
      <c r="AT505" s="180" t="s">
        <v>152</v>
      </c>
      <c r="AU505" s="180" t="s">
        <v>96</v>
      </c>
      <c r="AY505" s="22" t="s">
        <v>149</v>
      </c>
      <c r="BE505" s="181">
        <f>IF(N505="základní",J505,0)</f>
        <v>0</v>
      </c>
      <c r="BF505" s="181">
        <f>IF(N505="snížená",J505,0)</f>
        <v>0</v>
      </c>
      <c r="BG505" s="181">
        <f>IF(N505="zákl. přenesená",J505,0)</f>
        <v>0</v>
      </c>
      <c r="BH505" s="181">
        <f>IF(N505="sníž. přenesená",J505,0)</f>
        <v>0</v>
      </c>
      <c r="BI505" s="181">
        <f>IF(N505="nulová",J505,0)</f>
        <v>0</v>
      </c>
      <c r="BJ505" s="22" t="s">
        <v>158</v>
      </c>
      <c r="BK505" s="181">
        <f>ROUND(I505*H505,2)</f>
        <v>0</v>
      </c>
      <c r="BL505" s="22" t="s">
        <v>157</v>
      </c>
      <c r="BM505" s="180" t="s">
        <v>1168</v>
      </c>
    </row>
    <row r="506" s="2" customFormat="1">
      <c r="A506" s="41"/>
      <c r="B506" s="42"/>
      <c r="C506" s="41"/>
      <c r="D506" s="182" t="s">
        <v>160</v>
      </c>
      <c r="E506" s="41"/>
      <c r="F506" s="183" t="s">
        <v>1169</v>
      </c>
      <c r="G506" s="41"/>
      <c r="H506" s="41"/>
      <c r="I506" s="184"/>
      <c r="J506" s="41"/>
      <c r="K506" s="41"/>
      <c r="L506" s="42"/>
      <c r="M506" s="185"/>
      <c r="N506" s="186"/>
      <c r="O506" s="75"/>
      <c r="P506" s="75"/>
      <c r="Q506" s="75"/>
      <c r="R506" s="75"/>
      <c r="S506" s="75"/>
      <c r="T506" s="76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22" t="s">
        <v>160</v>
      </c>
      <c r="AU506" s="22" t="s">
        <v>96</v>
      </c>
    </row>
    <row r="507" s="2" customFormat="1" ht="37.8" customHeight="1">
      <c r="A507" s="41"/>
      <c r="B507" s="168"/>
      <c r="C507" s="169" t="s">
        <v>1170</v>
      </c>
      <c r="D507" s="169" t="s">
        <v>152</v>
      </c>
      <c r="E507" s="170" t="s">
        <v>1171</v>
      </c>
      <c r="F507" s="171" t="s">
        <v>1172</v>
      </c>
      <c r="G507" s="172" t="s">
        <v>155</v>
      </c>
      <c r="H507" s="173">
        <v>6</v>
      </c>
      <c r="I507" s="174"/>
      <c r="J507" s="175">
        <f>ROUND(I507*H507,2)</f>
        <v>0</v>
      </c>
      <c r="K507" s="171" t="s">
        <v>156</v>
      </c>
      <c r="L507" s="42"/>
      <c r="M507" s="176" t="s">
        <v>3</v>
      </c>
      <c r="N507" s="177" t="s">
        <v>41</v>
      </c>
      <c r="O507" s="75"/>
      <c r="P507" s="178">
        <f>O507*H507</f>
        <v>0</v>
      </c>
      <c r="Q507" s="178">
        <v>2.459E-05</v>
      </c>
      <c r="R507" s="178">
        <f>Q507*H507</f>
        <v>0.00014753999999999999</v>
      </c>
      <c r="S507" s="178">
        <v>0</v>
      </c>
      <c r="T507" s="179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180" t="s">
        <v>157</v>
      </c>
      <c r="AT507" s="180" t="s">
        <v>152</v>
      </c>
      <c r="AU507" s="180" t="s">
        <v>96</v>
      </c>
      <c r="AY507" s="22" t="s">
        <v>149</v>
      </c>
      <c r="BE507" s="181">
        <f>IF(N507="základní",J507,0)</f>
        <v>0</v>
      </c>
      <c r="BF507" s="181">
        <f>IF(N507="snížená",J507,0)</f>
        <v>0</v>
      </c>
      <c r="BG507" s="181">
        <f>IF(N507="zákl. přenesená",J507,0)</f>
        <v>0</v>
      </c>
      <c r="BH507" s="181">
        <f>IF(N507="sníž. přenesená",J507,0)</f>
        <v>0</v>
      </c>
      <c r="BI507" s="181">
        <f>IF(N507="nulová",J507,0)</f>
        <v>0</v>
      </c>
      <c r="BJ507" s="22" t="s">
        <v>158</v>
      </c>
      <c r="BK507" s="181">
        <f>ROUND(I507*H507,2)</f>
        <v>0</v>
      </c>
      <c r="BL507" s="22" t="s">
        <v>157</v>
      </c>
      <c r="BM507" s="180" t="s">
        <v>1173</v>
      </c>
    </row>
    <row r="508" s="2" customFormat="1">
      <c r="A508" s="41"/>
      <c r="B508" s="42"/>
      <c r="C508" s="41"/>
      <c r="D508" s="182" t="s">
        <v>160</v>
      </c>
      <c r="E508" s="41"/>
      <c r="F508" s="183" t="s">
        <v>1174</v>
      </c>
      <c r="G508" s="41"/>
      <c r="H508" s="41"/>
      <c r="I508" s="184"/>
      <c r="J508" s="41"/>
      <c r="K508" s="41"/>
      <c r="L508" s="42"/>
      <c r="M508" s="185"/>
      <c r="N508" s="186"/>
      <c r="O508" s="75"/>
      <c r="P508" s="75"/>
      <c r="Q508" s="75"/>
      <c r="R508" s="75"/>
      <c r="S508" s="75"/>
      <c r="T508" s="76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2" t="s">
        <v>160</v>
      </c>
      <c r="AU508" s="22" t="s">
        <v>96</v>
      </c>
    </row>
    <row r="509" s="13" customFormat="1">
      <c r="A509" s="13"/>
      <c r="B509" s="187"/>
      <c r="C509" s="13"/>
      <c r="D509" s="188" t="s">
        <v>162</v>
      </c>
      <c r="E509" s="189" t="s">
        <v>3</v>
      </c>
      <c r="F509" s="190" t="s">
        <v>188</v>
      </c>
      <c r="G509" s="13"/>
      <c r="H509" s="191">
        <v>6</v>
      </c>
      <c r="I509" s="192"/>
      <c r="J509" s="13"/>
      <c r="K509" s="13"/>
      <c r="L509" s="187"/>
      <c r="M509" s="193"/>
      <c r="N509" s="194"/>
      <c r="O509" s="194"/>
      <c r="P509" s="194"/>
      <c r="Q509" s="194"/>
      <c r="R509" s="194"/>
      <c r="S509" s="194"/>
      <c r="T509" s="19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89" t="s">
        <v>162</v>
      </c>
      <c r="AU509" s="189" t="s">
        <v>96</v>
      </c>
      <c r="AV509" s="13" t="s">
        <v>158</v>
      </c>
      <c r="AW509" s="13" t="s">
        <v>31</v>
      </c>
      <c r="AX509" s="13" t="s">
        <v>77</v>
      </c>
      <c r="AY509" s="189" t="s">
        <v>149</v>
      </c>
    </row>
    <row r="510" s="12" customFormat="1" ht="22.8" customHeight="1">
      <c r="A510" s="12"/>
      <c r="B510" s="155"/>
      <c r="C510" s="12"/>
      <c r="D510" s="156" t="s">
        <v>68</v>
      </c>
      <c r="E510" s="166" t="s">
        <v>1175</v>
      </c>
      <c r="F510" s="166" t="s">
        <v>1176</v>
      </c>
      <c r="G510" s="12"/>
      <c r="H510" s="12"/>
      <c r="I510" s="158"/>
      <c r="J510" s="167">
        <f>BK510</f>
        <v>0</v>
      </c>
      <c r="K510" s="12"/>
      <c r="L510" s="155"/>
      <c r="M510" s="160"/>
      <c r="N510" s="161"/>
      <c r="O510" s="161"/>
      <c r="P510" s="162">
        <f>P511+SUM(P512:P518)+P532+P546</f>
        <v>0</v>
      </c>
      <c r="Q510" s="161"/>
      <c r="R510" s="162">
        <f>R511+SUM(R512:R518)+R532+R546</f>
        <v>1.49478524918</v>
      </c>
      <c r="S510" s="161"/>
      <c r="T510" s="163">
        <f>T511+SUM(T512:T518)+T532+T546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156" t="s">
        <v>158</v>
      </c>
      <c r="AT510" s="164" t="s">
        <v>68</v>
      </c>
      <c r="AU510" s="164" t="s">
        <v>77</v>
      </c>
      <c r="AY510" s="156" t="s">
        <v>149</v>
      </c>
      <c r="BK510" s="165">
        <f>BK511+SUM(BK512:BK518)+BK532+BK546</f>
        <v>0</v>
      </c>
    </row>
    <row r="511" s="2" customFormat="1" ht="44.25" customHeight="1">
      <c r="A511" s="41"/>
      <c r="B511" s="168"/>
      <c r="C511" s="169" t="s">
        <v>1177</v>
      </c>
      <c r="D511" s="169" t="s">
        <v>152</v>
      </c>
      <c r="E511" s="170" t="s">
        <v>1178</v>
      </c>
      <c r="F511" s="171" t="s">
        <v>1179</v>
      </c>
      <c r="G511" s="172" t="s">
        <v>182</v>
      </c>
      <c r="H511" s="173">
        <v>8.7100000000000009</v>
      </c>
      <c r="I511" s="174"/>
      <c r="J511" s="175">
        <f>ROUND(I511*H511,2)</f>
        <v>0</v>
      </c>
      <c r="K511" s="171" t="s">
        <v>156</v>
      </c>
      <c r="L511" s="42"/>
      <c r="M511" s="176" t="s">
        <v>3</v>
      </c>
      <c r="N511" s="177" t="s">
        <v>41</v>
      </c>
      <c r="O511" s="75"/>
      <c r="P511" s="178">
        <f>O511*H511</f>
        <v>0</v>
      </c>
      <c r="Q511" s="178">
        <v>0.0074000000000000003</v>
      </c>
      <c r="R511" s="178">
        <f>Q511*H511</f>
        <v>0.064454000000000011</v>
      </c>
      <c r="S511" s="178">
        <v>0</v>
      </c>
      <c r="T511" s="179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180" t="s">
        <v>157</v>
      </c>
      <c r="AT511" s="180" t="s">
        <v>152</v>
      </c>
      <c r="AU511" s="180" t="s">
        <v>158</v>
      </c>
      <c r="AY511" s="22" t="s">
        <v>149</v>
      </c>
      <c r="BE511" s="181">
        <f>IF(N511="základní",J511,0)</f>
        <v>0</v>
      </c>
      <c r="BF511" s="181">
        <f>IF(N511="snížená",J511,0)</f>
        <v>0</v>
      </c>
      <c r="BG511" s="181">
        <f>IF(N511="zákl. přenesená",J511,0)</f>
        <v>0</v>
      </c>
      <c r="BH511" s="181">
        <f>IF(N511="sníž. přenesená",J511,0)</f>
        <v>0</v>
      </c>
      <c r="BI511" s="181">
        <f>IF(N511="nulová",J511,0)</f>
        <v>0</v>
      </c>
      <c r="BJ511" s="22" t="s">
        <v>158</v>
      </c>
      <c r="BK511" s="181">
        <f>ROUND(I511*H511,2)</f>
        <v>0</v>
      </c>
      <c r="BL511" s="22" t="s">
        <v>157</v>
      </c>
      <c r="BM511" s="180" t="s">
        <v>1180</v>
      </c>
    </row>
    <row r="512" s="2" customFormat="1">
      <c r="A512" s="41"/>
      <c r="B512" s="42"/>
      <c r="C512" s="41"/>
      <c r="D512" s="182" t="s">
        <v>160</v>
      </c>
      <c r="E512" s="41"/>
      <c r="F512" s="183" t="s">
        <v>1181</v>
      </c>
      <c r="G512" s="41"/>
      <c r="H512" s="41"/>
      <c r="I512" s="184"/>
      <c r="J512" s="41"/>
      <c r="K512" s="41"/>
      <c r="L512" s="42"/>
      <c r="M512" s="185"/>
      <c r="N512" s="186"/>
      <c r="O512" s="75"/>
      <c r="P512" s="75"/>
      <c r="Q512" s="75"/>
      <c r="R512" s="75"/>
      <c r="S512" s="75"/>
      <c r="T512" s="76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2" t="s">
        <v>160</v>
      </c>
      <c r="AU512" s="22" t="s">
        <v>158</v>
      </c>
    </row>
    <row r="513" s="13" customFormat="1">
      <c r="A513" s="13"/>
      <c r="B513" s="187"/>
      <c r="C513" s="13"/>
      <c r="D513" s="188" t="s">
        <v>162</v>
      </c>
      <c r="E513" s="189" t="s">
        <v>3</v>
      </c>
      <c r="F513" s="190" t="s">
        <v>1182</v>
      </c>
      <c r="G513" s="13"/>
      <c r="H513" s="191">
        <v>2.3300000000000001</v>
      </c>
      <c r="I513" s="192"/>
      <c r="J513" s="13"/>
      <c r="K513" s="13"/>
      <c r="L513" s="187"/>
      <c r="M513" s="193"/>
      <c r="N513" s="194"/>
      <c r="O513" s="194"/>
      <c r="P513" s="194"/>
      <c r="Q513" s="194"/>
      <c r="R513" s="194"/>
      <c r="S513" s="194"/>
      <c r="T513" s="195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189" t="s">
        <v>162</v>
      </c>
      <c r="AU513" s="189" t="s">
        <v>158</v>
      </c>
      <c r="AV513" s="13" t="s">
        <v>158</v>
      </c>
      <c r="AW513" s="13" t="s">
        <v>31</v>
      </c>
      <c r="AX513" s="13" t="s">
        <v>69</v>
      </c>
      <c r="AY513" s="189" t="s">
        <v>149</v>
      </c>
    </row>
    <row r="514" s="13" customFormat="1">
      <c r="A514" s="13"/>
      <c r="B514" s="187"/>
      <c r="C514" s="13"/>
      <c r="D514" s="188" t="s">
        <v>162</v>
      </c>
      <c r="E514" s="189" t="s">
        <v>3</v>
      </c>
      <c r="F514" s="190" t="s">
        <v>1183</v>
      </c>
      <c r="G514" s="13"/>
      <c r="H514" s="191">
        <v>6.3799999999999999</v>
      </c>
      <c r="I514" s="192"/>
      <c r="J514" s="13"/>
      <c r="K514" s="13"/>
      <c r="L514" s="187"/>
      <c r="M514" s="193"/>
      <c r="N514" s="194"/>
      <c r="O514" s="194"/>
      <c r="P514" s="194"/>
      <c r="Q514" s="194"/>
      <c r="R514" s="194"/>
      <c r="S514" s="194"/>
      <c r="T514" s="195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189" t="s">
        <v>162</v>
      </c>
      <c r="AU514" s="189" t="s">
        <v>158</v>
      </c>
      <c r="AV514" s="13" t="s">
        <v>158</v>
      </c>
      <c r="AW514" s="13" t="s">
        <v>31</v>
      </c>
      <c r="AX514" s="13" t="s">
        <v>69</v>
      </c>
      <c r="AY514" s="189" t="s">
        <v>149</v>
      </c>
    </row>
    <row r="515" s="14" customFormat="1">
      <c r="A515" s="14"/>
      <c r="B515" s="196"/>
      <c r="C515" s="14"/>
      <c r="D515" s="188" t="s">
        <v>162</v>
      </c>
      <c r="E515" s="197" t="s">
        <v>3</v>
      </c>
      <c r="F515" s="198" t="s">
        <v>196</v>
      </c>
      <c r="G515" s="14"/>
      <c r="H515" s="199">
        <v>8.7100000000000009</v>
      </c>
      <c r="I515" s="200"/>
      <c r="J515" s="14"/>
      <c r="K515" s="14"/>
      <c r="L515" s="196"/>
      <c r="M515" s="201"/>
      <c r="N515" s="202"/>
      <c r="O515" s="202"/>
      <c r="P515" s="202"/>
      <c r="Q515" s="202"/>
      <c r="R515" s="202"/>
      <c r="S515" s="202"/>
      <c r="T515" s="20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197" t="s">
        <v>162</v>
      </c>
      <c r="AU515" s="197" t="s">
        <v>158</v>
      </c>
      <c r="AV515" s="14" t="s">
        <v>163</v>
      </c>
      <c r="AW515" s="14" t="s">
        <v>31</v>
      </c>
      <c r="AX515" s="14" t="s">
        <v>77</v>
      </c>
      <c r="AY515" s="197" t="s">
        <v>149</v>
      </c>
    </row>
    <row r="516" s="2" customFormat="1" ht="76.35" customHeight="1">
      <c r="A516" s="41"/>
      <c r="B516" s="168"/>
      <c r="C516" s="169" t="s">
        <v>1184</v>
      </c>
      <c r="D516" s="169" t="s">
        <v>152</v>
      </c>
      <c r="E516" s="170" t="s">
        <v>1185</v>
      </c>
      <c r="F516" s="171" t="s">
        <v>1186</v>
      </c>
      <c r="G516" s="172" t="s">
        <v>406</v>
      </c>
      <c r="H516" s="173">
        <v>1.4950000000000001</v>
      </c>
      <c r="I516" s="174"/>
      <c r="J516" s="175">
        <f>ROUND(I516*H516,2)</f>
        <v>0</v>
      </c>
      <c r="K516" s="171" t="s">
        <v>156</v>
      </c>
      <c r="L516" s="42"/>
      <c r="M516" s="176" t="s">
        <v>3</v>
      </c>
      <c r="N516" s="177" t="s">
        <v>41</v>
      </c>
      <c r="O516" s="75"/>
      <c r="P516" s="178">
        <f>O516*H516</f>
        <v>0</v>
      </c>
      <c r="Q516" s="178">
        <v>0</v>
      </c>
      <c r="R516" s="178">
        <f>Q516*H516</f>
        <v>0</v>
      </c>
      <c r="S516" s="178">
        <v>0</v>
      </c>
      <c r="T516" s="179">
        <f>S516*H516</f>
        <v>0</v>
      </c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R516" s="180" t="s">
        <v>157</v>
      </c>
      <c r="AT516" s="180" t="s">
        <v>152</v>
      </c>
      <c r="AU516" s="180" t="s">
        <v>158</v>
      </c>
      <c r="AY516" s="22" t="s">
        <v>149</v>
      </c>
      <c r="BE516" s="181">
        <f>IF(N516="základní",J516,0)</f>
        <v>0</v>
      </c>
      <c r="BF516" s="181">
        <f>IF(N516="snížená",J516,0)</f>
        <v>0</v>
      </c>
      <c r="BG516" s="181">
        <f>IF(N516="zákl. přenesená",J516,0)</f>
        <v>0</v>
      </c>
      <c r="BH516" s="181">
        <f>IF(N516="sníž. přenesená",J516,0)</f>
        <v>0</v>
      </c>
      <c r="BI516" s="181">
        <f>IF(N516="nulová",J516,0)</f>
        <v>0</v>
      </c>
      <c r="BJ516" s="22" t="s">
        <v>158</v>
      </c>
      <c r="BK516" s="181">
        <f>ROUND(I516*H516,2)</f>
        <v>0</v>
      </c>
      <c r="BL516" s="22" t="s">
        <v>157</v>
      </c>
      <c r="BM516" s="180" t="s">
        <v>1187</v>
      </c>
    </row>
    <row r="517" s="2" customFormat="1">
      <c r="A517" s="41"/>
      <c r="B517" s="42"/>
      <c r="C517" s="41"/>
      <c r="D517" s="182" t="s">
        <v>160</v>
      </c>
      <c r="E517" s="41"/>
      <c r="F517" s="183" t="s">
        <v>1188</v>
      </c>
      <c r="G517" s="41"/>
      <c r="H517" s="41"/>
      <c r="I517" s="184"/>
      <c r="J517" s="41"/>
      <c r="K517" s="41"/>
      <c r="L517" s="42"/>
      <c r="M517" s="185"/>
      <c r="N517" s="186"/>
      <c r="O517" s="75"/>
      <c r="P517" s="75"/>
      <c r="Q517" s="75"/>
      <c r="R517" s="75"/>
      <c r="S517" s="75"/>
      <c r="T517" s="76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22" t="s">
        <v>160</v>
      </c>
      <c r="AU517" s="22" t="s">
        <v>158</v>
      </c>
    </row>
    <row r="518" s="12" customFormat="1" ht="20.88" customHeight="1">
      <c r="A518" s="12"/>
      <c r="B518" s="155"/>
      <c r="C518" s="12"/>
      <c r="D518" s="156" t="s">
        <v>68</v>
      </c>
      <c r="E518" s="166" t="s">
        <v>1189</v>
      </c>
      <c r="F518" s="166" t="s">
        <v>1190</v>
      </c>
      <c r="G518" s="12"/>
      <c r="H518" s="12"/>
      <c r="I518" s="158"/>
      <c r="J518" s="167">
        <f>BK518</f>
        <v>0</v>
      </c>
      <c r="K518" s="12"/>
      <c r="L518" s="155"/>
      <c r="M518" s="160"/>
      <c r="N518" s="161"/>
      <c r="O518" s="161"/>
      <c r="P518" s="162">
        <f>SUM(P519:P531)</f>
        <v>0</v>
      </c>
      <c r="Q518" s="161"/>
      <c r="R518" s="162">
        <f>SUM(R519:R531)</f>
        <v>0.92544058877999991</v>
      </c>
      <c r="S518" s="161"/>
      <c r="T518" s="163">
        <f>SUM(T519:T531)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156" t="s">
        <v>158</v>
      </c>
      <c r="AT518" s="164" t="s">
        <v>68</v>
      </c>
      <c r="AU518" s="164" t="s">
        <v>158</v>
      </c>
      <c r="AY518" s="156" t="s">
        <v>149</v>
      </c>
      <c r="BK518" s="165">
        <f>SUM(BK519:BK531)</f>
        <v>0</v>
      </c>
    </row>
    <row r="519" s="2" customFormat="1" ht="49.05" customHeight="1">
      <c r="A519" s="41"/>
      <c r="B519" s="168"/>
      <c r="C519" s="169" t="s">
        <v>1191</v>
      </c>
      <c r="D519" s="169" t="s">
        <v>152</v>
      </c>
      <c r="E519" s="170" t="s">
        <v>1192</v>
      </c>
      <c r="F519" s="171" t="s">
        <v>1193</v>
      </c>
      <c r="G519" s="172" t="s">
        <v>166</v>
      </c>
      <c r="H519" s="173">
        <v>63.485999999999997</v>
      </c>
      <c r="I519" s="174"/>
      <c r="J519" s="175">
        <f>ROUND(I519*H519,2)</f>
        <v>0</v>
      </c>
      <c r="K519" s="171" t="s">
        <v>156</v>
      </c>
      <c r="L519" s="42"/>
      <c r="M519" s="176" t="s">
        <v>3</v>
      </c>
      <c r="N519" s="177" t="s">
        <v>41</v>
      </c>
      <c r="O519" s="75"/>
      <c r="P519" s="178">
        <f>O519*H519</f>
        <v>0</v>
      </c>
      <c r="Q519" s="178">
        <v>0.01201473</v>
      </c>
      <c r="R519" s="178">
        <f>Q519*H519</f>
        <v>0.76276714877999996</v>
      </c>
      <c r="S519" s="178">
        <v>0</v>
      </c>
      <c r="T519" s="179">
        <f>S519*H519</f>
        <v>0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180" t="s">
        <v>157</v>
      </c>
      <c r="AT519" s="180" t="s">
        <v>152</v>
      </c>
      <c r="AU519" s="180" t="s">
        <v>96</v>
      </c>
      <c r="AY519" s="22" t="s">
        <v>149</v>
      </c>
      <c r="BE519" s="181">
        <f>IF(N519="základní",J519,0)</f>
        <v>0</v>
      </c>
      <c r="BF519" s="181">
        <f>IF(N519="snížená",J519,0)</f>
        <v>0</v>
      </c>
      <c r="BG519" s="181">
        <f>IF(N519="zákl. přenesená",J519,0)</f>
        <v>0</v>
      </c>
      <c r="BH519" s="181">
        <f>IF(N519="sníž. přenesená",J519,0)</f>
        <v>0</v>
      </c>
      <c r="BI519" s="181">
        <f>IF(N519="nulová",J519,0)</f>
        <v>0</v>
      </c>
      <c r="BJ519" s="22" t="s">
        <v>158</v>
      </c>
      <c r="BK519" s="181">
        <f>ROUND(I519*H519,2)</f>
        <v>0</v>
      </c>
      <c r="BL519" s="22" t="s">
        <v>157</v>
      </c>
      <c r="BM519" s="180" t="s">
        <v>1194</v>
      </c>
    </row>
    <row r="520" s="2" customFormat="1">
      <c r="A520" s="41"/>
      <c r="B520" s="42"/>
      <c r="C520" s="41"/>
      <c r="D520" s="182" t="s">
        <v>160</v>
      </c>
      <c r="E520" s="41"/>
      <c r="F520" s="183" t="s">
        <v>1195</v>
      </c>
      <c r="G520" s="41"/>
      <c r="H520" s="41"/>
      <c r="I520" s="184"/>
      <c r="J520" s="41"/>
      <c r="K520" s="41"/>
      <c r="L520" s="42"/>
      <c r="M520" s="185"/>
      <c r="N520" s="186"/>
      <c r="O520" s="75"/>
      <c r="P520" s="75"/>
      <c r="Q520" s="75"/>
      <c r="R520" s="75"/>
      <c r="S520" s="75"/>
      <c r="T520" s="76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2" t="s">
        <v>160</v>
      </c>
      <c r="AU520" s="22" t="s">
        <v>96</v>
      </c>
    </row>
    <row r="521" s="13" customFormat="1">
      <c r="A521" s="13"/>
      <c r="B521" s="187"/>
      <c r="C521" s="13"/>
      <c r="D521" s="188" t="s">
        <v>162</v>
      </c>
      <c r="E521" s="189" t="s">
        <v>3</v>
      </c>
      <c r="F521" s="190" t="s">
        <v>1196</v>
      </c>
      <c r="G521" s="13"/>
      <c r="H521" s="191">
        <v>63.485999999999997</v>
      </c>
      <c r="I521" s="192"/>
      <c r="J521" s="13"/>
      <c r="K521" s="13"/>
      <c r="L521" s="187"/>
      <c r="M521" s="193"/>
      <c r="N521" s="194"/>
      <c r="O521" s="194"/>
      <c r="P521" s="194"/>
      <c r="Q521" s="194"/>
      <c r="R521" s="194"/>
      <c r="S521" s="194"/>
      <c r="T521" s="195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89" t="s">
        <v>162</v>
      </c>
      <c r="AU521" s="189" t="s">
        <v>96</v>
      </c>
      <c r="AV521" s="13" t="s">
        <v>158</v>
      </c>
      <c r="AW521" s="13" t="s">
        <v>31</v>
      </c>
      <c r="AX521" s="13" t="s">
        <v>77</v>
      </c>
      <c r="AY521" s="189" t="s">
        <v>149</v>
      </c>
    </row>
    <row r="522" s="2" customFormat="1" ht="55.5" customHeight="1">
      <c r="A522" s="41"/>
      <c r="B522" s="168"/>
      <c r="C522" s="169" t="s">
        <v>1197</v>
      </c>
      <c r="D522" s="169" t="s">
        <v>152</v>
      </c>
      <c r="E522" s="170" t="s">
        <v>1198</v>
      </c>
      <c r="F522" s="171" t="s">
        <v>1199</v>
      </c>
      <c r="G522" s="172" t="s">
        <v>166</v>
      </c>
      <c r="H522" s="173">
        <v>6.1459999999999999</v>
      </c>
      <c r="I522" s="174"/>
      <c r="J522" s="175">
        <f>ROUND(I522*H522,2)</f>
        <v>0</v>
      </c>
      <c r="K522" s="171" t="s">
        <v>156</v>
      </c>
      <c r="L522" s="42"/>
      <c r="M522" s="176" t="s">
        <v>3</v>
      </c>
      <c r="N522" s="177" t="s">
        <v>41</v>
      </c>
      <c r="O522" s="75"/>
      <c r="P522" s="178">
        <f>O522*H522</f>
        <v>0</v>
      </c>
      <c r="Q522" s="178">
        <v>0.012330000000000001</v>
      </c>
      <c r="R522" s="178">
        <f>Q522*H522</f>
        <v>0.075780180000000003</v>
      </c>
      <c r="S522" s="178">
        <v>0</v>
      </c>
      <c r="T522" s="179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180" t="s">
        <v>157</v>
      </c>
      <c r="AT522" s="180" t="s">
        <v>152</v>
      </c>
      <c r="AU522" s="180" t="s">
        <v>96</v>
      </c>
      <c r="AY522" s="22" t="s">
        <v>149</v>
      </c>
      <c r="BE522" s="181">
        <f>IF(N522="základní",J522,0)</f>
        <v>0</v>
      </c>
      <c r="BF522" s="181">
        <f>IF(N522="snížená",J522,0)</f>
        <v>0</v>
      </c>
      <c r="BG522" s="181">
        <f>IF(N522="zákl. přenesená",J522,0)</f>
        <v>0</v>
      </c>
      <c r="BH522" s="181">
        <f>IF(N522="sníž. přenesená",J522,0)</f>
        <v>0</v>
      </c>
      <c r="BI522" s="181">
        <f>IF(N522="nulová",J522,0)</f>
        <v>0</v>
      </c>
      <c r="BJ522" s="22" t="s">
        <v>158</v>
      </c>
      <c r="BK522" s="181">
        <f>ROUND(I522*H522,2)</f>
        <v>0</v>
      </c>
      <c r="BL522" s="22" t="s">
        <v>157</v>
      </c>
      <c r="BM522" s="180" t="s">
        <v>1200</v>
      </c>
    </row>
    <row r="523" s="2" customFormat="1">
      <c r="A523" s="41"/>
      <c r="B523" s="42"/>
      <c r="C523" s="41"/>
      <c r="D523" s="182" t="s">
        <v>160</v>
      </c>
      <c r="E523" s="41"/>
      <c r="F523" s="183" t="s">
        <v>1201</v>
      </c>
      <c r="G523" s="41"/>
      <c r="H523" s="41"/>
      <c r="I523" s="184"/>
      <c r="J523" s="41"/>
      <c r="K523" s="41"/>
      <c r="L523" s="42"/>
      <c r="M523" s="185"/>
      <c r="N523" s="186"/>
      <c r="O523" s="75"/>
      <c r="P523" s="75"/>
      <c r="Q523" s="75"/>
      <c r="R523" s="75"/>
      <c r="S523" s="75"/>
      <c r="T523" s="76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2" t="s">
        <v>160</v>
      </c>
      <c r="AU523" s="22" t="s">
        <v>96</v>
      </c>
    </row>
    <row r="524" s="13" customFormat="1">
      <c r="A524" s="13"/>
      <c r="B524" s="187"/>
      <c r="C524" s="13"/>
      <c r="D524" s="188" t="s">
        <v>162</v>
      </c>
      <c r="E524" s="189" t="s">
        <v>3</v>
      </c>
      <c r="F524" s="190" t="s">
        <v>491</v>
      </c>
      <c r="G524" s="13"/>
      <c r="H524" s="191">
        <v>6.1459999999999999</v>
      </c>
      <c r="I524" s="192"/>
      <c r="J524" s="13"/>
      <c r="K524" s="13"/>
      <c r="L524" s="187"/>
      <c r="M524" s="193"/>
      <c r="N524" s="194"/>
      <c r="O524" s="194"/>
      <c r="P524" s="194"/>
      <c r="Q524" s="194"/>
      <c r="R524" s="194"/>
      <c r="S524" s="194"/>
      <c r="T524" s="195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89" t="s">
        <v>162</v>
      </c>
      <c r="AU524" s="189" t="s">
        <v>96</v>
      </c>
      <c r="AV524" s="13" t="s">
        <v>158</v>
      </c>
      <c r="AW524" s="13" t="s">
        <v>31</v>
      </c>
      <c r="AX524" s="13" t="s">
        <v>77</v>
      </c>
      <c r="AY524" s="189" t="s">
        <v>149</v>
      </c>
    </row>
    <row r="525" s="2" customFormat="1" ht="37.8" customHeight="1">
      <c r="A525" s="41"/>
      <c r="B525" s="168"/>
      <c r="C525" s="169" t="s">
        <v>1202</v>
      </c>
      <c r="D525" s="169" t="s">
        <v>152</v>
      </c>
      <c r="E525" s="170" t="s">
        <v>1203</v>
      </c>
      <c r="F525" s="171" t="s">
        <v>1204</v>
      </c>
      <c r="G525" s="172" t="s">
        <v>166</v>
      </c>
      <c r="H525" s="173">
        <v>69.632000000000005</v>
      </c>
      <c r="I525" s="174"/>
      <c r="J525" s="175">
        <f>ROUND(I525*H525,2)</f>
        <v>0</v>
      </c>
      <c r="K525" s="171" t="s">
        <v>156</v>
      </c>
      <c r="L525" s="42"/>
      <c r="M525" s="176" t="s">
        <v>3</v>
      </c>
      <c r="N525" s="177" t="s">
        <v>41</v>
      </c>
      <c r="O525" s="75"/>
      <c r="P525" s="178">
        <f>O525*H525</f>
        <v>0</v>
      </c>
      <c r="Q525" s="178">
        <v>0.00010000000000000001</v>
      </c>
      <c r="R525" s="178">
        <f>Q525*H525</f>
        <v>0.006963200000000001</v>
      </c>
      <c r="S525" s="178">
        <v>0</v>
      </c>
      <c r="T525" s="179">
        <f>S525*H525</f>
        <v>0</v>
      </c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R525" s="180" t="s">
        <v>157</v>
      </c>
      <c r="AT525" s="180" t="s">
        <v>152</v>
      </c>
      <c r="AU525" s="180" t="s">
        <v>96</v>
      </c>
      <c r="AY525" s="22" t="s">
        <v>149</v>
      </c>
      <c r="BE525" s="181">
        <f>IF(N525="základní",J525,0)</f>
        <v>0</v>
      </c>
      <c r="BF525" s="181">
        <f>IF(N525="snížená",J525,0)</f>
        <v>0</v>
      </c>
      <c r="BG525" s="181">
        <f>IF(N525="zákl. přenesená",J525,0)</f>
        <v>0</v>
      </c>
      <c r="BH525" s="181">
        <f>IF(N525="sníž. přenesená",J525,0)</f>
        <v>0</v>
      </c>
      <c r="BI525" s="181">
        <f>IF(N525="nulová",J525,0)</f>
        <v>0</v>
      </c>
      <c r="BJ525" s="22" t="s">
        <v>158</v>
      </c>
      <c r="BK525" s="181">
        <f>ROUND(I525*H525,2)</f>
        <v>0</v>
      </c>
      <c r="BL525" s="22" t="s">
        <v>157</v>
      </c>
      <c r="BM525" s="180" t="s">
        <v>1205</v>
      </c>
    </row>
    <row r="526" s="2" customFormat="1">
      <c r="A526" s="41"/>
      <c r="B526" s="42"/>
      <c r="C526" s="41"/>
      <c r="D526" s="182" t="s">
        <v>160</v>
      </c>
      <c r="E526" s="41"/>
      <c r="F526" s="183" t="s">
        <v>1206</v>
      </c>
      <c r="G526" s="41"/>
      <c r="H526" s="41"/>
      <c r="I526" s="184"/>
      <c r="J526" s="41"/>
      <c r="K526" s="41"/>
      <c r="L526" s="42"/>
      <c r="M526" s="185"/>
      <c r="N526" s="186"/>
      <c r="O526" s="75"/>
      <c r="P526" s="75"/>
      <c r="Q526" s="75"/>
      <c r="R526" s="75"/>
      <c r="S526" s="75"/>
      <c r="T526" s="76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T526" s="22" t="s">
        <v>160</v>
      </c>
      <c r="AU526" s="22" t="s">
        <v>96</v>
      </c>
    </row>
    <row r="527" s="2" customFormat="1" ht="37.8" customHeight="1">
      <c r="A527" s="41"/>
      <c r="B527" s="168"/>
      <c r="C527" s="169" t="s">
        <v>1207</v>
      </c>
      <c r="D527" s="169" t="s">
        <v>152</v>
      </c>
      <c r="E527" s="170" t="s">
        <v>1208</v>
      </c>
      <c r="F527" s="171" t="s">
        <v>1209</v>
      </c>
      <c r="G527" s="172" t="s">
        <v>182</v>
      </c>
      <c r="H527" s="173">
        <v>14.42</v>
      </c>
      <c r="I527" s="174"/>
      <c r="J527" s="175">
        <f>ROUND(I527*H527,2)</f>
        <v>0</v>
      </c>
      <c r="K527" s="171" t="s">
        <v>156</v>
      </c>
      <c r="L527" s="42"/>
      <c r="M527" s="176" t="s">
        <v>3</v>
      </c>
      <c r="N527" s="177" t="s">
        <v>41</v>
      </c>
      <c r="O527" s="75"/>
      <c r="P527" s="178">
        <f>O527*H527</f>
        <v>0</v>
      </c>
      <c r="Q527" s="178">
        <v>0.0055430000000000002</v>
      </c>
      <c r="R527" s="178">
        <f>Q527*H527</f>
        <v>0.079930059999999997</v>
      </c>
      <c r="S527" s="178">
        <v>0</v>
      </c>
      <c r="T527" s="179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180" t="s">
        <v>157</v>
      </c>
      <c r="AT527" s="180" t="s">
        <v>152</v>
      </c>
      <c r="AU527" s="180" t="s">
        <v>96</v>
      </c>
      <c r="AY527" s="22" t="s">
        <v>149</v>
      </c>
      <c r="BE527" s="181">
        <f>IF(N527="základní",J527,0)</f>
        <v>0</v>
      </c>
      <c r="BF527" s="181">
        <f>IF(N527="snížená",J527,0)</f>
        <v>0</v>
      </c>
      <c r="BG527" s="181">
        <f>IF(N527="zákl. přenesená",J527,0)</f>
        <v>0</v>
      </c>
      <c r="BH527" s="181">
        <f>IF(N527="sníž. přenesená",J527,0)</f>
        <v>0</v>
      </c>
      <c r="BI527" s="181">
        <f>IF(N527="nulová",J527,0)</f>
        <v>0</v>
      </c>
      <c r="BJ527" s="22" t="s">
        <v>158</v>
      </c>
      <c r="BK527" s="181">
        <f>ROUND(I527*H527,2)</f>
        <v>0</v>
      </c>
      <c r="BL527" s="22" t="s">
        <v>157</v>
      </c>
      <c r="BM527" s="180" t="s">
        <v>1210</v>
      </c>
    </row>
    <row r="528" s="2" customFormat="1">
      <c r="A528" s="41"/>
      <c r="B528" s="42"/>
      <c r="C528" s="41"/>
      <c r="D528" s="182" t="s">
        <v>160</v>
      </c>
      <c r="E528" s="41"/>
      <c r="F528" s="183" t="s">
        <v>1211</v>
      </c>
      <c r="G528" s="41"/>
      <c r="H528" s="41"/>
      <c r="I528" s="184"/>
      <c r="J528" s="41"/>
      <c r="K528" s="41"/>
      <c r="L528" s="42"/>
      <c r="M528" s="185"/>
      <c r="N528" s="186"/>
      <c r="O528" s="75"/>
      <c r="P528" s="75"/>
      <c r="Q528" s="75"/>
      <c r="R528" s="75"/>
      <c r="S528" s="75"/>
      <c r="T528" s="76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T528" s="22" t="s">
        <v>160</v>
      </c>
      <c r="AU528" s="22" t="s">
        <v>96</v>
      </c>
    </row>
    <row r="529" s="13" customFormat="1">
      <c r="A529" s="13"/>
      <c r="B529" s="187"/>
      <c r="C529" s="13"/>
      <c r="D529" s="188" t="s">
        <v>162</v>
      </c>
      <c r="E529" s="189" t="s">
        <v>3</v>
      </c>
      <c r="F529" s="190" t="s">
        <v>1212</v>
      </c>
      <c r="G529" s="13"/>
      <c r="H529" s="191">
        <v>11.76</v>
      </c>
      <c r="I529" s="192"/>
      <c r="J529" s="13"/>
      <c r="K529" s="13"/>
      <c r="L529" s="187"/>
      <c r="M529" s="193"/>
      <c r="N529" s="194"/>
      <c r="O529" s="194"/>
      <c r="P529" s="194"/>
      <c r="Q529" s="194"/>
      <c r="R529" s="194"/>
      <c r="S529" s="194"/>
      <c r="T529" s="195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89" t="s">
        <v>162</v>
      </c>
      <c r="AU529" s="189" t="s">
        <v>96</v>
      </c>
      <c r="AV529" s="13" t="s">
        <v>158</v>
      </c>
      <c r="AW529" s="13" t="s">
        <v>31</v>
      </c>
      <c r="AX529" s="13" t="s">
        <v>69</v>
      </c>
      <c r="AY529" s="189" t="s">
        <v>149</v>
      </c>
    </row>
    <row r="530" s="13" customFormat="1">
      <c r="A530" s="13"/>
      <c r="B530" s="187"/>
      <c r="C530" s="13"/>
      <c r="D530" s="188" t="s">
        <v>162</v>
      </c>
      <c r="E530" s="189" t="s">
        <v>3</v>
      </c>
      <c r="F530" s="190" t="s">
        <v>1213</v>
      </c>
      <c r="G530" s="13"/>
      <c r="H530" s="191">
        <v>2.6600000000000001</v>
      </c>
      <c r="I530" s="192"/>
      <c r="J530" s="13"/>
      <c r="K530" s="13"/>
      <c r="L530" s="187"/>
      <c r="M530" s="193"/>
      <c r="N530" s="194"/>
      <c r="O530" s="194"/>
      <c r="P530" s="194"/>
      <c r="Q530" s="194"/>
      <c r="R530" s="194"/>
      <c r="S530" s="194"/>
      <c r="T530" s="195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189" t="s">
        <v>162</v>
      </c>
      <c r="AU530" s="189" t="s">
        <v>96</v>
      </c>
      <c r="AV530" s="13" t="s">
        <v>158</v>
      </c>
      <c r="AW530" s="13" t="s">
        <v>31</v>
      </c>
      <c r="AX530" s="13" t="s">
        <v>69</v>
      </c>
      <c r="AY530" s="189" t="s">
        <v>149</v>
      </c>
    </row>
    <row r="531" s="14" customFormat="1">
      <c r="A531" s="14"/>
      <c r="B531" s="196"/>
      <c r="C531" s="14"/>
      <c r="D531" s="188" t="s">
        <v>162</v>
      </c>
      <c r="E531" s="197" t="s">
        <v>3</v>
      </c>
      <c r="F531" s="198" t="s">
        <v>196</v>
      </c>
      <c r="G531" s="14"/>
      <c r="H531" s="199">
        <v>14.42</v>
      </c>
      <c r="I531" s="200"/>
      <c r="J531" s="14"/>
      <c r="K531" s="14"/>
      <c r="L531" s="196"/>
      <c r="M531" s="201"/>
      <c r="N531" s="202"/>
      <c r="O531" s="202"/>
      <c r="P531" s="202"/>
      <c r="Q531" s="202"/>
      <c r="R531" s="202"/>
      <c r="S531" s="202"/>
      <c r="T531" s="203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197" t="s">
        <v>162</v>
      </c>
      <c r="AU531" s="197" t="s">
        <v>96</v>
      </c>
      <c r="AV531" s="14" t="s">
        <v>163</v>
      </c>
      <c r="AW531" s="14" t="s">
        <v>31</v>
      </c>
      <c r="AX531" s="14" t="s">
        <v>77</v>
      </c>
      <c r="AY531" s="197" t="s">
        <v>149</v>
      </c>
    </row>
    <row r="532" s="12" customFormat="1" ht="20.88" customHeight="1">
      <c r="A532" s="12"/>
      <c r="B532" s="155"/>
      <c r="C532" s="12"/>
      <c r="D532" s="156" t="s">
        <v>68</v>
      </c>
      <c r="E532" s="166" t="s">
        <v>1214</v>
      </c>
      <c r="F532" s="166" t="s">
        <v>1215</v>
      </c>
      <c r="G532" s="12"/>
      <c r="H532" s="12"/>
      <c r="I532" s="158"/>
      <c r="J532" s="167">
        <f>BK532</f>
        <v>0</v>
      </c>
      <c r="K532" s="12"/>
      <c r="L532" s="155"/>
      <c r="M532" s="160"/>
      <c r="N532" s="161"/>
      <c r="O532" s="161"/>
      <c r="P532" s="162">
        <f>SUM(P533:P545)</f>
        <v>0</v>
      </c>
      <c r="Q532" s="161"/>
      <c r="R532" s="162">
        <f>SUM(R533:R545)</f>
        <v>0.37277022039999996</v>
      </c>
      <c r="S532" s="161"/>
      <c r="T532" s="163">
        <f>SUM(T533:T545)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156" t="s">
        <v>158</v>
      </c>
      <c r="AT532" s="164" t="s">
        <v>68</v>
      </c>
      <c r="AU532" s="164" t="s">
        <v>158</v>
      </c>
      <c r="AY532" s="156" t="s">
        <v>149</v>
      </c>
      <c r="BK532" s="165">
        <f>SUM(BK533:BK545)</f>
        <v>0</v>
      </c>
    </row>
    <row r="533" s="2" customFormat="1" ht="44.25" customHeight="1">
      <c r="A533" s="41"/>
      <c r="B533" s="168"/>
      <c r="C533" s="169" t="s">
        <v>1216</v>
      </c>
      <c r="D533" s="169" t="s">
        <v>152</v>
      </c>
      <c r="E533" s="170" t="s">
        <v>1217</v>
      </c>
      <c r="F533" s="171" t="s">
        <v>1218</v>
      </c>
      <c r="G533" s="172" t="s">
        <v>166</v>
      </c>
      <c r="H533" s="173">
        <v>26.052</v>
      </c>
      <c r="I533" s="174"/>
      <c r="J533" s="175">
        <f>ROUND(I533*H533,2)</f>
        <v>0</v>
      </c>
      <c r="K533" s="171" t="s">
        <v>156</v>
      </c>
      <c r="L533" s="42"/>
      <c r="M533" s="176" t="s">
        <v>3</v>
      </c>
      <c r="N533" s="177" t="s">
        <v>41</v>
      </c>
      <c r="O533" s="75"/>
      <c r="P533" s="178">
        <f>O533*H533</f>
        <v>0</v>
      </c>
      <c r="Q533" s="178">
        <v>0</v>
      </c>
      <c r="R533" s="178">
        <f>Q533*H533</f>
        <v>0</v>
      </c>
      <c r="S533" s="178">
        <v>0</v>
      </c>
      <c r="T533" s="179">
        <f>S533*H533</f>
        <v>0</v>
      </c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R533" s="180" t="s">
        <v>157</v>
      </c>
      <c r="AT533" s="180" t="s">
        <v>152</v>
      </c>
      <c r="AU533" s="180" t="s">
        <v>96</v>
      </c>
      <c r="AY533" s="22" t="s">
        <v>149</v>
      </c>
      <c r="BE533" s="181">
        <f>IF(N533="základní",J533,0)</f>
        <v>0</v>
      </c>
      <c r="BF533" s="181">
        <f>IF(N533="snížená",J533,0)</f>
        <v>0</v>
      </c>
      <c r="BG533" s="181">
        <f>IF(N533="zákl. přenesená",J533,0)</f>
        <v>0</v>
      </c>
      <c r="BH533" s="181">
        <f>IF(N533="sníž. přenesená",J533,0)</f>
        <v>0</v>
      </c>
      <c r="BI533" s="181">
        <f>IF(N533="nulová",J533,0)</f>
        <v>0</v>
      </c>
      <c r="BJ533" s="22" t="s">
        <v>158</v>
      </c>
      <c r="BK533" s="181">
        <f>ROUND(I533*H533,2)</f>
        <v>0</v>
      </c>
      <c r="BL533" s="22" t="s">
        <v>157</v>
      </c>
      <c r="BM533" s="180" t="s">
        <v>1219</v>
      </c>
    </row>
    <row r="534" s="2" customFormat="1">
      <c r="A534" s="41"/>
      <c r="B534" s="42"/>
      <c r="C534" s="41"/>
      <c r="D534" s="182" t="s">
        <v>160</v>
      </c>
      <c r="E534" s="41"/>
      <c r="F534" s="183" t="s">
        <v>1220</v>
      </c>
      <c r="G534" s="41"/>
      <c r="H534" s="41"/>
      <c r="I534" s="184"/>
      <c r="J534" s="41"/>
      <c r="K534" s="41"/>
      <c r="L534" s="42"/>
      <c r="M534" s="185"/>
      <c r="N534" s="186"/>
      <c r="O534" s="75"/>
      <c r="P534" s="75"/>
      <c r="Q534" s="75"/>
      <c r="R534" s="75"/>
      <c r="S534" s="75"/>
      <c r="T534" s="76"/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T534" s="22" t="s">
        <v>160</v>
      </c>
      <c r="AU534" s="22" t="s">
        <v>96</v>
      </c>
    </row>
    <row r="535" s="13" customFormat="1">
      <c r="A535" s="13"/>
      <c r="B535" s="187"/>
      <c r="C535" s="13"/>
      <c r="D535" s="188" t="s">
        <v>162</v>
      </c>
      <c r="E535" s="189" t="s">
        <v>3</v>
      </c>
      <c r="F535" s="190" t="s">
        <v>485</v>
      </c>
      <c r="G535" s="13"/>
      <c r="H535" s="191">
        <v>26.052</v>
      </c>
      <c r="I535" s="192"/>
      <c r="J535" s="13"/>
      <c r="K535" s="13"/>
      <c r="L535" s="187"/>
      <c r="M535" s="193"/>
      <c r="N535" s="194"/>
      <c r="O535" s="194"/>
      <c r="P535" s="194"/>
      <c r="Q535" s="194"/>
      <c r="R535" s="194"/>
      <c r="S535" s="194"/>
      <c r="T535" s="195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89" t="s">
        <v>162</v>
      </c>
      <c r="AU535" s="189" t="s">
        <v>96</v>
      </c>
      <c r="AV535" s="13" t="s">
        <v>158</v>
      </c>
      <c r="AW535" s="13" t="s">
        <v>31</v>
      </c>
      <c r="AX535" s="13" t="s">
        <v>77</v>
      </c>
      <c r="AY535" s="189" t="s">
        <v>149</v>
      </c>
    </row>
    <row r="536" s="2" customFormat="1" ht="24.15" customHeight="1">
      <c r="A536" s="41"/>
      <c r="B536" s="168"/>
      <c r="C536" s="224" t="s">
        <v>1221</v>
      </c>
      <c r="D536" s="224" t="s">
        <v>654</v>
      </c>
      <c r="E536" s="225" t="s">
        <v>1222</v>
      </c>
      <c r="F536" s="226" t="s">
        <v>1223</v>
      </c>
      <c r="G536" s="227" t="s">
        <v>166</v>
      </c>
      <c r="H536" s="228">
        <v>31.262</v>
      </c>
      <c r="I536" s="229"/>
      <c r="J536" s="230">
        <f>ROUND(I536*H536,2)</f>
        <v>0</v>
      </c>
      <c r="K536" s="226" t="s">
        <v>156</v>
      </c>
      <c r="L536" s="231"/>
      <c r="M536" s="232" t="s">
        <v>3</v>
      </c>
      <c r="N536" s="233" t="s">
        <v>41</v>
      </c>
      <c r="O536" s="75"/>
      <c r="P536" s="178">
        <f>O536*H536</f>
        <v>0</v>
      </c>
      <c r="Q536" s="178">
        <v>8.0000000000000007E-05</v>
      </c>
      <c r="R536" s="178">
        <f>Q536*H536</f>
        <v>0.0025009600000000004</v>
      </c>
      <c r="S536" s="178">
        <v>0</v>
      </c>
      <c r="T536" s="179">
        <f>S536*H536</f>
        <v>0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180" t="s">
        <v>381</v>
      </c>
      <c r="AT536" s="180" t="s">
        <v>654</v>
      </c>
      <c r="AU536" s="180" t="s">
        <v>96</v>
      </c>
      <c r="AY536" s="22" t="s">
        <v>149</v>
      </c>
      <c r="BE536" s="181">
        <f>IF(N536="základní",J536,0)</f>
        <v>0</v>
      </c>
      <c r="BF536" s="181">
        <f>IF(N536="snížená",J536,0)</f>
        <v>0</v>
      </c>
      <c r="BG536" s="181">
        <f>IF(N536="zákl. přenesená",J536,0)</f>
        <v>0</v>
      </c>
      <c r="BH536" s="181">
        <f>IF(N536="sníž. přenesená",J536,0)</f>
        <v>0</v>
      </c>
      <c r="BI536" s="181">
        <f>IF(N536="nulová",J536,0)</f>
        <v>0</v>
      </c>
      <c r="BJ536" s="22" t="s">
        <v>158</v>
      </c>
      <c r="BK536" s="181">
        <f>ROUND(I536*H536,2)</f>
        <v>0</v>
      </c>
      <c r="BL536" s="22" t="s">
        <v>157</v>
      </c>
      <c r="BM536" s="180" t="s">
        <v>1224</v>
      </c>
    </row>
    <row r="537" s="13" customFormat="1">
      <c r="A537" s="13"/>
      <c r="B537" s="187"/>
      <c r="C537" s="13"/>
      <c r="D537" s="188" t="s">
        <v>162</v>
      </c>
      <c r="E537" s="13"/>
      <c r="F537" s="190" t="s">
        <v>1225</v>
      </c>
      <c r="G537" s="13"/>
      <c r="H537" s="191">
        <v>31.262</v>
      </c>
      <c r="I537" s="192"/>
      <c r="J537" s="13"/>
      <c r="K537" s="13"/>
      <c r="L537" s="187"/>
      <c r="M537" s="193"/>
      <c r="N537" s="194"/>
      <c r="O537" s="194"/>
      <c r="P537" s="194"/>
      <c r="Q537" s="194"/>
      <c r="R537" s="194"/>
      <c r="S537" s="194"/>
      <c r="T537" s="195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89" t="s">
        <v>162</v>
      </c>
      <c r="AU537" s="189" t="s">
        <v>96</v>
      </c>
      <c r="AV537" s="13" t="s">
        <v>158</v>
      </c>
      <c r="AW537" s="13" t="s">
        <v>4</v>
      </c>
      <c r="AX537" s="13" t="s">
        <v>77</v>
      </c>
      <c r="AY537" s="189" t="s">
        <v>149</v>
      </c>
    </row>
    <row r="538" s="2" customFormat="1" ht="24.15" customHeight="1">
      <c r="A538" s="41"/>
      <c r="B538" s="168"/>
      <c r="C538" s="224" t="s">
        <v>1226</v>
      </c>
      <c r="D538" s="224" t="s">
        <v>654</v>
      </c>
      <c r="E538" s="225" t="s">
        <v>1227</v>
      </c>
      <c r="F538" s="226" t="s">
        <v>1228</v>
      </c>
      <c r="G538" s="227" t="s">
        <v>182</v>
      </c>
      <c r="H538" s="228">
        <v>39.078000000000003</v>
      </c>
      <c r="I538" s="229"/>
      <c r="J538" s="230">
        <f>ROUND(I538*H538,2)</f>
        <v>0</v>
      </c>
      <c r="K538" s="226" t="s">
        <v>156</v>
      </c>
      <c r="L538" s="231"/>
      <c r="M538" s="232" t="s">
        <v>3</v>
      </c>
      <c r="N538" s="233" t="s">
        <v>41</v>
      </c>
      <c r="O538" s="75"/>
      <c r="P538" s="178">
        <f>O538*H538</f>
        <v>0</v>
      </c>
      <c r="Q538" s="178">
        <v>0.0010300000000000001</v>
      </c>
      <c r="R538" s="178">
        <f>Q538*H538</f>
        <v>0.040250340000000009</v>
      </c>
      <c r="S538" s="178">
        <v>0</v>
      </c>
      <c r="T538" s="179">
        <f>S538*H538</f>
        <v>0</v>
      </c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R538" s="180" t="s">
        <v>381</v>
      </c>
      <c r="AT538" s="180" t="s">
        <v>654</v>
      </c>
      <c r="AU538" s="180" t="s">
        <v>96</v>
      </c>
      <c r="AY538" s="22" t="s">
        <v>149</v>
      </c>
      <c r="BE538" s="181">
        <f>IF(N538="základní",J538,0)</f>
        <v>0</v>
      </c>
      <c r="BF538" s="181">
        <f>IF(N538="snížená",J538,0)</f>
        <v>0</v>
      </c>
      <c r="BG538" s="181">
        <f>IF(N538="zákl. přenesená",J538,0)</f>
        <v>0</v>
      </c>
      <c r="BH538" s="181">
        <f>IF(N538="sníž. přenesená",J538,0)</f>
        <v>0</v>
      </c>
      <c r="BI538" s="181">
        <f>IF(N538="nulová",J538,0)</f>
        <v>0</v>
      </c>
      <c r="BJ538" s="22" t="s">
        <v>158</v>
      </c>
      <c r="BK538" s="181">
        <f>ROUND(I538*H538,2)</f>
        <v>0</v>
      </c>
      <c r="BL538" s="22" t="s">
        <v>157</v>
      </c>
      <c r="BM538" s="180" t="s">
        <v>1229</v>
      </c>
    </row>
    <row r="539" s="13" customFormat="1">
      <c r="A539" s="13"/>
      <c r="B539" s="187"/>
      <c r="C539" s="13"/>
      <c r="D539" s="188" t="s">
        <v>162</v>
      </c>
      <c r="E539" s="13"/>
      <c r="F539" s="190" t="s">
        <v>1230</v>
      </c>
      <c r="G539" s="13"/>
      <c r="H539" s="191">
        <v>39.078000000000003</v>
      </c>
      <c r="I539" s="192"/>
      <c r="J539" s="13"/>
      <c r="K539" s="13"/>
      <c r="L539" s="187"/>
      <c r="M539" s="193"/>
      <c r="N539" s="194"/>
      <c r="O539" s="194"/>
      <c r="P539" s="194"/>
      <c r="Q539" s="194"/>
      <c r="R539" s="194"/>
      <c r="S539" s="194"/>
      <c r="T539" s="195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89" t="s">
        <v>162</v>
      </c>
      <c r="AU539" s="189" t="s">
        <v>96</v>
      </c>
      <c r="AV539" s="13" t="s">
        <v>158</v>
      </c>
      <c r="AW539" s="13" t="s">
        <v>4</v>
      </c>
      <c r="AX539" s="13" t="s">
        <v>77</v>
      </c>
      <c r="AY539" s="189" t="s">
        <v>149</v>
      </c>
    </row>
    <row r="540" s="2" customFormat="1" ht="55.5" customHeight="1">
      <c r="A540" s="41"/>
      <c r="B540" s="168"/>
      <c r="C540" s="169" t="s">
        <v>1231</v>
      </c>
      <c r="D540" s="169" t="s">
        <v>152</v>
      </c>
      <c r="E540" s="170" t="s">
        <v>1232</v>
      </c>
      <c r="F540" s="171" t="s">
        <v>1233</v>
      </c>
      <c r="G540" s="172" t="s">
        <v>166</v>
      </c>
      <c r="H540" s="173">
        <v>26.052</v>
      </c>
      <c r="I540" s="174"/>
      <c r="J540" s="175">
        <f>ROUND(I540*H540,2)</f>
        <v>0</v>
      </c>
      <c r="K540" s="171" t="s">
        <v>156</v>
      </c>
      <c r="L540" s="42"/>
      <c r="M540" s="176" t="s">
        <v>3</v>
      </c>
      <c r="N540" s="177" t="s">
        <v>41</v>
      </c>
      <c r="O540" s="75"/>
      <c r="P540" s="178">
        <f>O540*H540</f>
        <v>0</v>
      </c>
      <c r="Q540" s="178">
        <v>0.012567699999999999</v>
      </c>
      <c r="R540" s="178">
        <f>Q540*H540</f>
        <v>0.3274137204</v>
      </c>
      <c r="S540" s="178">
        <v>0</v>
      </c>
      <c r="T540" s="179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180" t="s">
        <v>157</v>
      </c>
      <c r="AT540" s="180" t="s">
        <v>152</v>
      </c>
      <c r="AU540" s="180" t="s">
        <v>96</v>
      </c>
      <c r="AY540" s="22" t="s">
        <v>149</v>
      </c>
      <c r="BE540" s="181">
        <f>IF(N540="základní",J540,0)</f>
        <v>0</v>
      </c>
      <c r="BF540" s="181">
        <f>IF(N540="snížená",J540,0)</f>
        <v>0</v>
      </c>
      <c r="BG540" s="181">
        <f>IF(N540="zákl. přenesená",J540,0)</f>
        <v>0</v>
      </c>
      <c r="BH540" s="181">
        <f>IF(N540="sníž. přenesená",J540,0)</f>
        <v>0</v>
      </c>
      <c r="BI540" s="181">
        <f>IF(N540="nulová",J540,0)</f>
        <v>0</v>
      </c>
      <c r="BJ540" s="22" t="s">
        <v>158</v>
      </c>
      <c r="BK540" s="181">
        <f>ROUND(I540*H540,2)</f>
        <v>0</v>
      </c>
      <c r="BL540" s="22" t="s">
        <v>157</v>
      </c>
      <c r="BM540" s="180" t="s">
        <v>1234</v>
      </c>
    </row>
    <row r="541" s="2" customFormat="1">
      <c r="A541" s="41"/>
      <c r="B541" s="42"/>
      <c r="C541" s="41"/>
      <c r="D541" s="182" t="s">
        <v>160</v>
      </c>
      <c r="E541" s="41"/>
      <c r="F541" s="183" t="s">
        <v>1235</v>
      </c>
      <c r="G541" s="41"/>
      <c r="H541" s="41"/>
      <c r="I541" s="184"/>
      <c r="J541" s="41"/>
      <c r="K541" s="41"/>
      <c r="L541" s="42"/>
      <c r="M541" s="185"/>
      <c r="N541" s="186"/>
      <c r="O541" s="75"/>
      <c r="P541" s="75"/>
      <c r="Q541" s="75"/>
      <c r="R541" s="75"/>
      <c r="S541" s="75"/>
      <c r="T541" s="76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2" t="s">
        <v>160</v>
      </c>
      <c r="AU541" s="22" t="s">
        <v>96</v>
      </c>
    </row>
    <row r="542" s="13" customFormat="1">
      <c r="A542" s="13"/>
      <c r="B542" s="187"/>
      <c r="C542" s="13"/>
      <c r="D542" s="188" t="s">
        <v>162</v>
      </c>
      <c r="E542" s="189" t="s">
        <v>3</v>
      </c>
      <c r="F542" s="190" t="s">
        <v>485</v>
      </c>
      <c r="G542" s="13"/>
      <c r="H542" s="191">
        <v>26.052</v>
      </c>
      <c r="I542" s="192"/>
      <c r="J542" s="13"/>
      <c r="K542" s="13"/>
      <c r="L542" s="187"/>
      <c r="M542" s="193"/>
      <c r="N542" s="194"/>
      <c r="O542" s="194"/>
      <c r="P542" s="194"/>
      <c r="Q542" s="194"/>
      <c r="R542" s="194"/>
      <c r="S542" s="194"/>
      <c r="T542" s="195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189" t="s">
        <v>162</v>
      </c>
      <c r="AU542" s="189" t="s">
        <v>96</v>
      </c>
      <c r="AV542" s="13" t="s">
        <v>158</v>
      </c>
      <c r="AW542" s="13" t="s">
        <v>31</v>
      </c>
      <c r="AX542" s="13" t="s">
        <v>77</v>
      </c>
      <c r="AY542" s="189" t="s">
        <v>149</v>
      </c>
    </row>
    <row r="543" s="2" customFormat="1" ht="44.25" customHeight="1">
      <c r="A543" s="41"/>
      <c r="B543" s="168"/>
      <c r="C543" s="169" t="s">
        <v>1236</v>
      </c>
      <c r="D543" s="169" t="s">
        <v>152</v>
      </c>
      <c r="E543" s="170" t="s">
        <v>1237</v>
      </c>
      <c r="F543" s="171" t="s">
        <v>1238</v>
      </c>
      <c r="G543" s="172" t="s">
        <v>166</v>
      </c>
      <c r="H543" s="173">
        <v>26.052</v>
      </c>
      <c r="I543" s="174"/>
      <c r="J543" s="175">
        <f>ROUND(I543*H543,2)</f>
        <v>0</v>
      </c>
      <c r="K543" s="171" t="s">
        <v>156</v>
      </c>
      <c r="L543" s="42"/>
      <c r="M543" s="176" t="s">
        <v>3</v>
      </c>
      <c r="N543" s="177" t="s">
        <v>41</v>
      </c>
      <c r="O543" s="75"/>
      <c r="P543" s="178">
        <f>O543*H543</f>
        <v>0</v>
      </c>
      <c r="Q543" s="178">
        <v>0.00010000000000000001</v>
      </c>
      <c r="R543" s="178">
        <f>Q543*H543</f>
        <v>0.0026052000000000002</v>
      </c>
      <c r="S543" s="178">
        <v>0</v>
      </c>
      <c r="T543" s="179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180" t="s">
        <v>157</v>
      </c>
      <c r="AT543" s="180" t="s">
        <v>152</v>
      </c>
      <c r="AU543" s="180" t="s">
        <v>96</v>
      </c>
      <c r="AY543" s="22" t="s">
        <v>149</v>
      </c>
      <c r="BE543" s="181">
        <f>IF(N543="základní",J543,0)</f>
        <v>0</v>
      </c>
      <c r="BF543" s="181">
        <f>IF(N543="snížená",J543,0)</f>
        <v>0</v>
      </c>
      <c r="BG543" s="181">
        <f>IF(N543="zákl. přenesená",J543,0)</f>
        <v>0</v>
      </c>
      <c r="BH543" s="181">
        <f>IF(N543="sníž. přenesená",J543,0)</f>
        <v>0</v>
      </c>
      <c r="BI543" s="181">
        <f>IF(N543="nulová",J543,0)</f>
        <v>0</v>
      </c>
      <c r="BJ543" s="22" t="s">
        <v>158</v>
      </c>
      <c r="BK543" s="181">
        <f>ROUND(I543*H543,2)</f>
        <v>0</v>
      </c>
      <c r="BL543" s="22" t="s">
        <v>157</v>
      </c>
      <c r="BM543" s="180" t="s">
        <v>1239</v>
      </c>
    </row>
    <row r="544" s="2" customFormat="1">
      <c r="A544" s="41"/>
      <c r="B544" s="42"/>
      <c r="C544" s="41"/>
      <c r="D544" s="182" t="s">
        <v>160</v>
      </c>
      <c r="E544" s="41"/>
      <c r="F544" s="183" t="s">
        <v>1240</v>
      </c>
      <c r="G544" s="41"/>
      <c r="H544" s="41"/>
      <c r="I544" s="184"/>
      <c r="J544" s="41"/>
      <c r="K544" s="41"/>
      <c r="L544" s="42"/>
      <c r="M544" s="185"/>
      <c r="N544" s="186"/>
      <c r="O544" s="75"/>
      <c r="P544" s="75"/>
      <c r="Q544" s="75"/>
      <c r="R544" s="75"/>
      <c r="S544" s="75"/>
      <c r="T544" s="76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T544" s="22" t="s">
        <v>160</v>
      </c>
      <c r="AU544" s="22" t="s">
        <v>96</v>
      </c>
    </row>
    <row r="545" s="13" customFormat="1">
      <c r="A545" s="13"/>
      <c r="B545" s="187"/>
      <c r="C545" s="13"/>
      <c r="D545" s="188" t="s">
        <v>162</v>
      </c>
      <c r="E545" s="189" t="s">
        <v>3</v>
      </c>
      <c r="F545" s="190" t="s">
        <v>485</v>
      </c>
      <c r="G545" s="13"/>
      <c r="H545" s="191">
        <v>26.052</v>
      </c>
      <c r="I545" s="192"/>
      <c r="J545" s="13"/>
      <c r="K545" s="13"/>
      <c r="L545" s="187"/>
      <c r="M545" s="193"/>
      <c r="N545" s="194"/>
      <c r="O545" s="194"/>
      <c r="P545" s="194"/>
      <c r="Q545" s="194"/>
      <c r="R545" s="194"/>
      <c r="S545" s="194"/>
      <c r="T545" s="195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89" t="s">
        <v>162</v>
      </c>
      <c r="AU545" s="189" t="s">
        <v>96</v>
      </c>
      <c r="AV545" s="13" t="s">
        <v>158</v>
      </c>
      <c r="AW545" s="13" t="s">
        <v>31</v>
      </c>
      <c r="AX545" s="13" t="s">
        <v>77</v>
      </c>
      <c r="AY545" s="189" t="s">
        <v>149</v>
      </c>
    </row>
    <row r="546" s="12" customFormat="1" ht="20.88" customHeight="1">
      <c r="A546" s="12"/>
      <c r="B546" s="155"/>
      <c r="C546" s="12"/>
      <c r="D546" s="156" t="s">
        <v>68</v>
      </c>
      <c r="E546" s="166" t="s">
        <v>1241</v>
      </c>
      <c r="F546" s="166" t="s">
        <v>1242</v>
      </c>
      <c r="G546" s="12"/>
      <c r="H546" s="12"/>
      <c r="I546" s="158"/>
      <c r="J546" s="167">
        <f>BK546</f>
        <v>0</v>
      </c>
      <c r="K546" s="12"/>
      <c r="L546" s="155"/>
      <c r="M546" s="160"/>
      <c r="N546" s="161"/>
      <c r="O546" s="161"/>
      <c r="P546" s="162">
        <f>SUM(P547:P562)</f>
        <v>0</v>
      </c>
      <c r="Q546" s="161"/>
      <c r="R546" s="162">
        <f>SUM(R547:R562)</f>
        <v>0.13212044000000001</v>
      </c>
      <c r="S546" s="161"/>
      <c r="T546" s="163">
        <f>SUM(T547:T562)</f>
        <v>0</v>
      </c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R546" s="156" t="s">
        <v>158</v>
      </c>
      <c r="AT546" s="164" t="s">
        <v>68</v>
      </c>
      <c r="AU546" s="164" t="s">
        <v>158</v>
      </c>
      <c r="AY546" s="156" t="s">
        <v>149</v>
      </c>
      <c r="BK546" s="165">
        <f>SUM(BK547:BK562)</f>
        <v>0</v>
      </c>
    </row>
    <row r="547" s="2" customFormat="1" ht="24.15" customHeight="1">
      <c r="A547" s="41"/>
      <c r="B547" s="168"/>
      <c r="C547" s="169" t="s">
        <v>1243</v>
      </c>
      <c r="D547" s="169" t="s">
        <v>152</v>
      </c>
      <c r="E547" s="170" t="s">
        <v>1244</v>
      </c>
      <c r="F547" s="171" t="s">
        <v>1245</v>
      </c>
      <c r="G547" s="172" t="s">
        <v>466</v>
      </c>
      <c r="H547" s="173">
        <v>73.560000000000002</v>
      </c>
      <c r="I547" s="174"/>
      <c r="J547" s="175">
        <f>ROUND(I547*H547,2)</f>
        <v>0</v>
      </c>
      <c r="K547" s="171" t="s">
        <v>1246</v>
      </c>
      <c r="L547" s="42"/>
      <c r="M547" s="176" t="s">
        <v>3</v>
      </c>
      <c r="N547" s="177" t="s">
        <v>41</v>
      </c>
      <c r="O547" s="75"/>
      <c r="P547" s="178">
        <f>O547*H547</f>
        <v>0</v>
      </c>
      <c r="Q547" s="178">
        <v>0</v>
      </c>
      <c r="R547" s="178">
        <f>Q547*H547</f>
        <v>0</v>
      </c>
      <c r="S547" s="178">
        <v>0</v>
      </c>
      <c r="T547" s="179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180" t="s">
        <v>157</v>
      </c>
      <c r="AT547" s="180" t="s">
        <v>152</v>
      </c>
      <c r="AU547" s="180" t="s">
        <v>96</v>
      </c>
      <c r="AY547" s="22" t="s">
        <v>149</v>
      </c>
      <c r="BE547" s="181">
        <f>IF(N547="základní",J547,0)</f>
        <v>0</v>
      </c>
      <c r="BF547" s="181">
        <f>IF(N547="snížená",J547,0)</f>
        <v>0</v>
      </c>
      <c r="BG547" s="181">
        <f>IF(N547="zákl. přenesená",J547,0)</f>
        <v>0</v>
      </c>
      <c r="BH547" s="181">
        <f>IF(N547="sníž. přenesená",J547,0)</f>
        <v>0</v>
      </c>
      <c r="BI547" s="181">
        <f>IF(N547="nulová",J547,0)</f>
        <v>0</v>
      </c>
      <c r="BJ547" s="22" t="s">
        <v>158</v>
      </c>
      <c r="BK547" s="181">
        <f>ROUND(I547*H547,2)</f>
        <v>0</v>
      </c>
      <c r="BL547" s="22" t="s">
        <v>157</v>
      </c>
      <c r="BM547" s="180" t="s">
        <v>1247</v>
      </c>
    </row>
    <row r="548" s="13" customFormat="1">
      <c r="A548" s="13"/>
      <c r="B548" s="187"/>
      <c r="C548" s="13"/>
      <c r="D548" s="188" t="s">
        <v>162</v>
      </c>
      <c r="E548" s="189" t="s">
        <v>3</v>
      </c>
      <c r="F548" s="190" t="s">
        <v>494</v>
      </c>
      <c r="G548" s="13"/>
      <c r="H548" s="191">
        <v>73.560000000000002</v>
      </c>
      <c r="I548" s="192"/>
      <c r="J548" s="13"/>
      <c r="K548" s="13"/>
      <c r="L548" s="187"/>
      <c r="M548" s="193"/>
      <c r="N548" s="194"/>
      <c r="O548" s="194"/>
      <c r="P548" s="194"/>
      <c r="Q548" s="194"/>
      <c r="R548" s="194"/>
      <c r="S548" s="194"/>
      <c r="T548" s="195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189" t="s">
        <v>162</v>
      </c>
      <c r="AU548" s="189" t="s">
        <v>96</v>
      </c>
      <c r="AV548" s="13" t="s">
        <v>158</v>
      </c>
      <c r="AW548" s="13" t="s">
        <v>31</v>
      </c>
      <c r="AX548" s="13" t="s">
        <v>69</v>
      </c>
      <c r="AY548" s="189" t="s">
        <v>149</v>
      </c>
    </row>
    <row r="549" s="14" customFormat="1">
      <c r="A549" s="14"/>
      <c r="B549" s="196"/>
      <c r="C549" s="14"/>
      <c r="D549" s="188" t="s">
        <v>162</v>
      </c>
      <c r="E549" s="197" t="s">
        <v>3</v>
      </c>
      <c r="F549" s="198" t="s">
        <v>196</v>
      </c>
      <c r="G549" s="14"/>
      <c r="H549" s="199">
        <v>73.560000000000002</v>
      </c>
      <c r="I549" s="200"/>
      <c r="J549" s="14"/>
      <c r="K549" s="14"/>
      <c r="L549" s="196"/>
      <c r="M549" s="201"/>
      <c r="N549" s="202"/>
      <c r="O549" s="202"/>
      <c r="P549" s="202"/>
      <c r="Q549" s="202"/>
      <c r="R549" s="202"/>
      <c r="S549" s="202"/>
      <c r="T549" s="203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197" t="s">
        <v>162</v>
      </c>
      <c r="AU549" s="197" t="s">
        <v>96</v>
      </c>
      <c r="AV549" s="14" t="s">
        <v>163</v>
      </c>
      <c r="AW549" s="14" t="s">
        <v>31</v>
      </c>
      <c r="AX549" s="14" t="s">
        <v>77</v>
      </c>
      <c r="AY549" s="197" t="s">
        <v>149</v>
      </c>
    </row>
    <row r="550" s="2" customFormat="1" ht="24.15" customHeight="1">
      <c r="A550" s="41"/>
      <c r="B550" s="168"/>
      <c r="C550" s="224" t="s">
        <v>1248</v>
      </c>
      <c r="D550" s="224" t="s">
        <v>654</v>
      </c>
      <c r="E550" s="225" t="s">
        <v>1249</v>
      </c>
      <c r="F550" s="226" t="s">
        <v>1250</v>
      </c>
      <c r="G550" s="227" t="s">
        <v>182</v>
      </c>
      <c r="H550" s="228">
        <v>80.915999999999997</v>
      </c>
      <c r="I550" s="229"/>
      <c r="J550" s="230">
        <f>ROUND(I550*H550,2)</f>
        <v>0</v>
      </c>
      <c r="K550" s="226" t="s">
        <v>156</v>
      </c>
      <c r="L550" s="231"/>
      <c r="M550" s="232" t="s">
        <v>3</v>
      </c>
      <c r="N550" s="233" t="s">
        <v>41</v>
      </c>
      <c r="O550" s="75"/>
      <c r="P550" s="178">
        <f>O550*H550</f>
        <v>0</v>
      </c>
      <c r="Q550" s="178">
        <v>0.00020000000000000001</v>
      </c>
      <c r="R550" s="178">
        <f>Q550*H550</f>
        <v>0.016183200000000002</v>
      </c>
      <c r="S550" s="178">
        <v>0</v>
      </c>
      <c r="T550" s="179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180" t="s">
        <v>381</v>
      </c>
      <c r="AT550" s="180" t="s">
        <v>654</v>
      </c>
      <c r="AU550" s="180" t="s">
        <v>96</v>
      </c>
      <c r="AY550" s="22" t="s">
        <v>149</v>
      </c>
      <c r="BE550" s="181">
        <f>IF(N550="základní",J550,0)</f>
        <v>0</v>
      </c>
      <c r="BF550" s="181">
        <f>IF(N550="snížená",J550,0)</f>
        <v>0</v>
      </c>
      <c r="BG550" s="181">
        <f>IF(N550="zákl. přenesená",J550,0)</f>
        <v>0</v>
      </c>
      <c r="BH550" s="181">
        <f>IF(N550="sníž. přenesená",J550,0)</f>
        <v>0</v>
      </c>
      <c r="BI550" s="181">
        <f>IF(N550="nulová",J550,0)</f>
        <v>0</v>
      </c>
      <c r="BJ550" s="22" t="s">
        <v>158</v>
      </c>
      <c r="BK550" s="181">
        <f>ROUND(I550*H550,2)</f>
        <v>0</v>
      </c>
      <c r="BL550" s="22" t="s">
        <v>157</v>
      </c>
      <c r="BM550" s="180" t="s">
        <v>1251</v>
      </c>
    </row>
    <row r="551" s="2" customFormat="1">
      <c r="A551" s="41"/>
      <c r="B551" s="42"/>
      <c r="C551" s="41"/>
      <c r="D551" s="188" t="s">
        <v>626</v>
      </c>
      <c r="E551" s="41"/>
      <c r="F551" s="223" t="s">
        <v>1252</v>
      </c>
      <c r="G551" s="41"/>
      <c r="H551" s="41"/>
      <c r="I551" s="184"/>
      <c r="J551" s="41"/>
      <c r="K551" s="41"/>
      <c r="L551" s="42"/>
      <c r="M551" s="185"/>
      <c r="N551" s="186"/>
      <c r="O551" s="75"/>
      <c r="P551" s="75"/>
      <c r="Q551" s="75"/>
      <c r="R551" s="75"/>
      <c r="S551" s="75"/>
      <c r="T551" s="76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2" t="s">
        <v>626</v>
      </c>
      <c r="AU551" s="22" t="s">
        <v>96</v>
      </c>
    </row>
    <row r="552" s="13" customFormat="1">
      <c r="A552" s="13"/>
      <c r="B552" s="187"/>
      <c r="C552" s="13"/>
      <c r="D552" s="188" t="s">
        <v>162</v>
      </c>
      <c r="E552" s="13"/>
      <c r="F552" s="190" t="s">
        <v>1253</v>
      </c>
      <c r="G552" s="13"/>
      <c r="H552" s="191">
        <v>80.915999999999997</v>
      </c>
      <c r="I552" s="192"/>
      <c r="J552" s="13"/>
      <c r="K552" s="13"/>
      <c r="L552" s="187"/>
      <c r="M552" s="193"/>
      <c r="N552" s="194"/>
      <c r="O552" s="194"/>
      <c r="P552" s="194"/>
      <c r="Q552" s="194"/>
      <c r="R552" s="194"/>
      <c r="S552" s="194"/>
      <c r="T552" s="195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189" t="s">
        <v>162</v>
      </c>
      <c r="AU552" s="189" t="s">
        <v>96</v>
      </c>
      <c r="AV552" s="13" t="s">
        <v>158</v>
      </c>
      <c r="AW552" s="13" t="s">
        <v>4</v>
      </c>
      <c r="AX552" s="13" t="s">
        <v>77</v>
      </c>
      <c r="AY552" s="189" t="s">
        <v>149</v>
      </c>
    </row>
    <row r="553" s="2" customFormat="1" ht="37.8" customHeight="1">
      <c r="A553" s="41"/>
      <c r="B553" s="168"/>
      <c r="C553" s="169" t="s">
        <v>1254</v>
      </c>
      <c r="D553" s="169" t="s">
        <v>152</v>
      </c>
      <c r="E553" s="170" t="s">
        <v>1255</v>
      </c>
      <c r="F553" s="171" t="s">
        <v>1256</v>
      </c>
      <c r="G553" s="172" t="s">
        <v>166</v>
      </c>
      <c r="H553" s="173">
        <v>69.632000000000005</v>
      </c>
      <c r="I553" s="174"/>
      <c r="J553" s="175">
        <f>ROUND(I553*H553,2)</f>
        <v>0</v>
      </c>
      <c r="K553" s="171" t="s">
        <v>156</v>
      </c>
      <c r="L553" s="42"/>
      <c r="M553" s="176" t="s">
        <v>3</v>
      </c>
      <c r="N553" s="177" t="s">
        <v>41</v>
      </c>
      <c r="O553" s="75"/>
      <c r="P553" s="178">
        <f>O553*H553</f>
        <v>0</v>
      </c>
      <c r="Q553" s="178">
        <v>0</v>
      </c>
      <c r="R553" s="178">
        <f>Q553*H553</f>
        <v>0</v>
      </c>
      <c r="S553" s="178">
        <v>0</v>
      </c>
      <c r="T553" s="179">
        <f>S553*H553</f>
        <v>0</v>
      </c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R553" s="180" t="s">
        <v>157</v>
      </c>
      <c r="AT553" s="180" t="s">
        <v>152</v>
      </c>
      <c r="AU553" s="180" t="s">
        <v>96</v>
      </c>
      <c r="AY553" s="22" t="s">
        <v>149</v>
      </c>
      <c r="BE553" s="181">
        <f>IF(N553="základní",J553,0)</f>
        <v>0</v>
      </c>
      <c r="BF553" s="181">
        <f>IF(N553="snížená",J553,0)</f>
        <v>0</v>
      </c>
      <c r="BG553" s="181">
        <f>IF(N553="zákl. přenesená",J553,0)</f>
        <v>0</v>
      </c>
      <c r="BH553" s="181">
        <f>IF(N553="sníž. přenesená",J553,0)</f>
        <v>0</v>
      </c>
      <c r="BI553" s="181">
        <f>IF(N553="nulová",J553,0)</f>
        <v>0</v>
      </c>
      <c r="BJ553" s="22" t="s">
        <v>158</v>
      </c>
      <c r="BK553" s="181">
        <f>ROUND(I553*H553,2)</f>
        <v>0</v>
      </c>
      <c r="BL553" s="22" t="s">
        <v>157</v>
      </c>
      <c r="BM553" s="180" t="s">
        <v>1257</v>
      </c>
    </row>
    <row r="554" s="2" customFormat="1">
      <c r="A554" s="41"/>
      <c r="B554" s="42"/>
      <c r="C554" s="41"/>
      <c r="D554" s="182" t="s">
        <v>160</v>
      </c>
      <c r="E554" s="41"/>
      <c r="F554" s="183" t="s">
        <v>1258</v>
      </c>
      <c r="G554" s="41"/>
      <c r="H554" s="41"/>
      <c r="I554" s="184"/>
      <c r="J554" s="41"/>
      <c r="K554" s="41"/>
      <c r="L554" s="42"/>
      <c r="M554" s="185"/>
      <c r="N554" s="186"/>
      <c r="O554" s="75"/>
      <c r="P554" s="75"/>
      <c r="Q554" s="75"/>
      <c r="R554" s="75"/>
      <c r="S554" s="75"/>
      <c r="T554" s="76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T554" s="22" t="s">
        <v>160</v>
      </c>
      <c r="AU554" s="22" t="s">
        <v>96</v>
      </c>
    </row>
    <row r="555" s="13" customFormat="1">
      <c r="A555" s="13"/>
      <c r="B555" s="187"/>
      <c r="C555" s="13"/>
      <c r="D555" s="188" t="s">
        <v>162</v>
      </c>
      <c r="E555" s="189" t="s">
        <v>3</v>
      </c>
      <c r="F555" s="190" t="s">
        <v>474</v>
      </c>
      <c r="G555" s="13"/>
      <c r="H555" s="191">
        <v>69.632000000000005</v>
      </c>
      <c r="I555" s="192"/>
      <c r="J555" s="13"/>
      <c r="K555" s="13"/>
      <c r="L555" s="187"/>
      <c r="M555" s="193"/>
      <c r="N555" s="194"/>
      <c r="O555" s="194"/>
      <c r="P555" s="194"/>
      <c r="Q555" s="194"/>
      <c r="R555" s="194"/>
      <c r="S555" s="194"/>
      <c r="T555" s="195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189" t="s">
        <v>162</v>
      </c>
      <c r="AU555" s="189" t="s">
        <v>96</v>
      </c>
      <c r="AV555" s="13" t="s">
        <v>158</v>
      </c>
      <c r="AW555" s="13" t="s">
        <v>31</v>
      </c>
      <c r="AX555" s="13" t="s">
        <v>77</v>
      </c>
      <c r="AY555" s="189" t="s">
        <v>149</v>
      </c>
    </row>
    <row r="556" s="2" customFormat="1" ht="24.15" customHeight="1">
      <c r="A556" s="41"/>
      <c r="B556" s="168"/>
      <c r="C556" s="224" t="s">
        <v>1259</v>
      </c>
      <c r="D556" s="224" t="s">
        <v>654</v>
      </c>
      <c r="E556" s="225" t="s">
        <v>1222</v>
      </c>
      <c r="F556" s="226" t="s">
        <v>1223</v>
      </c>
      <c r="G556" s="227" t="s">
        <v>166</v>
      </c>
      <c r="H556" s="228">
        <v>83.558000000000007</v>
      </c>
      <c r="I556" s="229"/>
      <c r="J556" s="230">
        <f>ROUND(I556*H556,2)</f>
        <v>0</v>
      </c>
      <c r="K556" s="226" t="s">
        <v>156</v>
      </c>
      <c r="L556" s="231"/>
      <c r="M556" s="232" t="s">
        <v>3</v>
      </c>
      <c r="N556" s="233" t="s">
        <v>41</v>
      </c>
      <c r="O556" s="75"/>
      <c r="P556" s="178">
        <f>O556*H556</f>
        <v>0</v>
      </c>
      <c r="Q556" s="178">
        <v>8.0000000000000007E-05</v>
      </c>
      <c r="R556" s="178">
        <f>Q556*H556</f>
        <v>0.0066846400000000012</v>
      </c>
      <c r="S556" s="178">
        <v>0</v>
      </c>
      <c r="T556" s="179">
        <f>S556*H556</f>
        <v>0</v>
      </c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R556" s="180" t="s">
        <v>381</v>
      </c>
      <c r="AT556" s="180" t="s">
        <v>654</v>
      </c>
      <c r="AU556" s="180" t="s">
        <v>96</v>
      </c>
      <c r="AY556" s="22" t="s">
        <v>149</v>
      </c>
      <c r="BE556" s="181">
        <f>IF(N556="základní",J556,0)</f>
        <v>0</v>
      </c>
      <c r="BF556" s="181">
        <f>IF(N556="snížená",J556,0)</f>
        <v>0</v>
      </c>
      <c r="BG556" s="181">
        <f>IF(N556="zákl. přenesená",J556,0)</f>
        <v>0</v>
      </c>
      <c r="BH556" s="181">
        <f>IF(N556="sníž. přenesená",J556,0)</f>
        <v>0</v>
      </c>
      <c r="BI556" s="181">
        <f>IF(N556="nulová",J556,0)</f>
        <v>0</v>
      </c>
      <c r="BJ556" s="22" t="s">
        <v>158</v>
      </c>
      <c r="BK556" s="181">
        <f>ROUND(I556*H556,2)</f>
        <v>0</v>
      </c>
      <c r="BL556" s="22" t="s">
        <v>157</v>
      </c>
      <c r="BM556" s="180" t="s">
        <v>1260</v>
      </c>
    </row>
    <row r="557" s="2" customFormat="1">
      <c r="A557" s="41"/>
      <c r="B557" s="42"/>
      <c r="C557" s="41"/>
      <c r="D557" s="188" t="s">
        <v>626</v>
      </c>
      <c r="E557" s="41"/>
      <c r="F557" s="223" t="s">
        <v>1261</v>
      </c>
      <c r="G557" s="41"/>
      <c r="H557" s="41"/>
      <c r="I557" s="184"/>
      <c r="J557" s="41"/>
      <c r="K557" s="41"/>
      <c r="L557" s="42"/>
      <c r="M557" s="185"/>
      <c r="N557" s="186"/>
      <c r="O557" s="75"/>
      <c r="P557" s="75"/>
      <c r="Q557" s="75"/>
      <c r="R557" s="75"/>
      <c r="S557" s="75"/>
      <c r="T557" s="76"/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T557" s="22" t="s">
        <v>626</v>
      </c>
      <c r="AU557" s="22" t="s">
        <v>96</v>
      </c>
    </row>
    <row r="558" s="13" customFormat="1">
      <c r="A558" s="13"/>
      <c r="B558" s="187"/>
      <c r="C558" s="13"/>
      <c r="D558" s="188" t="s">
        <v>162</v>
      </c>
      <c r="E558" s="13"/>
      <c r="F558" s="190" t="s">
        <v>1262</v>
      </c>
      <c r="G558" s="13"/>
      <c r="H558" s="191">
        <v>83.558000000000007</v>
      </c>
      <c r="I558" s="192"/>
      <c r="J558" s="13"/>
      <c r="K558" s="13"/>
      <c r="L558" s="187"/>
      <c r="M558" s="193"/>
      <c r="N558" s="194"/>
      <c r="O558" s="194"/>
      <c r="P558" s="194"/>
      <c r="Q558" s="194"/>
      <c r="R558" s="194"/>
      <c r="S558" s="194"/>
      <c r="T558" s="195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189" t="s">
        <v>162</v>
      </c>
      <c r="AU558" s="189" t="s">
        <v>96</v>
      </c>
      <c r="AV558" s="13" t="s">
        <v>158</v>
      </c>
      <c r="AW558" s="13" t="s">
        <v>4</v>
      </c>
      <c r="AX558" s="13" t="s">
        <v>77</v>
      </c>
      <c r="AY558" s="189" t="s">
        <v>149</v>
      </c>
    </row>
    <row r="559" s="2" customFormat="1" ht="24.15" customHeight="1">
      <c r="A559" s="41"/>
      <c r="B559" s="168"/>
      <c r="C559" s="224" t="s">
        <v>1263</v>
      </c>
      <c r="D559" s="224" t="s">
        <v>654</v>
      </c>
      <c r="E559" s="225" t="s">
        <v>1227</v>
      </c>
      <c r="F559" s="226" t="s">
        <v>1228</v>
      </c>
      <c r="G559" s="227" t="s">
        <v>182</v>
      </c>
      <c r="H559" s="228">
        <v>104.44799999999999</v>
      </c>
      <c r="I559" s="229"/>
      <c r="J559" s="230">
        <f>ROUND(I559*H559,2)</f>
        <v>0</v>
      </c>
      <c r="K559" s="226" t="s">
        <v>156</v>
      </c>
      <c r="L559" s="231"/>
      <c r="M559" s="232" t="s">
        <v>3</v>
      </c>
      <c r="N559" s="233" t="s">
        <v>41</v>
      </c>
      <c r="O559" s="75"/>
      <c r="P559" s="178">
        <f>O559*H559</f>
        <v>0</v>
      </c>
      <c r="Q559" s="178">
        <v>0.0010300000000000001</v>
      </c>
      <c r="R559" s="178">
        <f>Q559*H559</f>
        <v>0.10758144</v>
      </c>
      <c r="S559" s="178">
        <v>0</v>
      </c>
      <c r="T559" s="179">
        <f>S559*H559</f>
        <v>0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180" t="s">
        <v>381</v>
      </c>
      <c r="AT559" s="180" t="s">
        <v>654</v>
      </c>
      <c r="AU559" s="180" t="s">
        <v>96</v>
      </c>
      <c r="AY559" s="22" t="s">
        <v>149</v>
      </c>
      <c r="BE559" s="181">
        <f>IF(N559="základní",J559,0)</f>
        <v>0</v>
      </c>
      <c r="BF559" s="181">
        <f>IF(N559="snížená",J559,0)</f>
        <v>0</v>
      </c>
      <c r="BG559" s="181">
        <f>IF(N559="zákl. přenesená",J559,0)</f>
        <v>0</v>
      </c>
      <c r="BH559" s="181">
        <f>IF(N559="sníž. přenesená",J559,0)</f>
        <v>0</v>
      </c>
      <c r="BI559" s="181">
        <f>IF(N559="nulová",J559,0)</f>
        <v>0</v>
      </c>
      <c r="BJ559" s="22" t="s">
        <v>158</v>
      </c>
      <c r="BK559" s="181">
        <f>ROUND(I559*H559,2)</f>
        <v>0</v>
      </c>
      <c r="BL559" s="22" t="s">
        <v>157</v>
      </c>
      <c r="BM559" s="180" t="s">
        <v>1264</v>
      </c>
    </row>
    <row r="560" s="13" customFormat="1">
      <c r="A560" s="13"/>
      <c r="B560" s="187"/>
      <c r="C560" s="13"/>
      <c r="D560" s="188" t="s">
        <v>162</v>
      </c>
      <c r="E560" s="13"/>
      <c r="F560" s="190" t="s">
        <v>1265</v>
      </c>
      <c r="G560" s="13"/>
      <c r="H560" s="191">
        <v>104.44799999999999</v>
      </c>
      <c r="I560" s="192"/>
      <c r="J560" s="13"/>
      <c r="K560" s="13"/>
      <c r="L560" s="187"/>
      <c r="M560" s="193"/>
      <c r="N560" s="194"/>
      <c r="O560" s="194"/>
      <c r="P560" s="194"/>
      <c r="Q560" s="194"/>
      <c r="R560" s="194"/>
      <c r="S560" s="194"/>
      <c r="T560" s="19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89" t="s">
        <v>162</v>
      </c>
      <c r="AU560" s="189" t="s">
        <v>96</v>
      </c>
      <c r="AV560" s="13" t="s">
        <v>158</v>
      </c>
      <c r="AW560" s="13" t="s">
        <v>4</v>
      </c>
      <c r="AX560" s="13" t="s">
        <v>77</v>
      </c>
      <c r="AY560" s="189" t="s">
        <v>149</v>
      </c>
    </row>
    <row r="561" s="2" customFormat="1" ht="24.15" customHeight="1">
      <c r="A561" s="41"/>
      <c r="B561" s="168"/>
      <c r="C561" s="224" t="s">
        <v>1266</v>
      </c>
      <c r="D561" s="224" t="s">
        <v>654</v>
      </c>
      <c r="E561" s="225" t="s">
        <v>1267</v>
      </c>
      <c r="F561" s="226" t="s">
        <v>1268</v>
      </c>
      <c r="G561" s="227" t="s">
        <v>182</v>
      </c>
      <c r="H561" s="228">
        <v>83.558000000000007</v>
      </c>
      <c r="I561" s="229"/>
      <c r="J561" s="230">
        <f>ROUND(I561*H561,2)</f>
        <v>0</v>
      </c>
      <c r="K561" s="226" t="s">
        <v>156</v>
      </c>
      <c r="L561" s="231"/>
      <c r="M561" s="232" t="s">
        <v>3</v>
      </c>
      <c r="N561" s="233" t="s">
        <v>41</v>
      </c>
      <c r="O561" s="75"/>
      <c r="P561" s="178">
        <f>O561*H561</f>
        <v>0</v>
      </c>
      <c r="Q561" s="178">
        <v>2.0000000000000002E-05</v>
      </c>
      <c r="R561" s="178">
        <f>Q561*H561</f>
        <v>0.0016711600000000003</v>
      </c>
      <c r="S561" s="178">
        <v>0</v>
      </c>
      <c r="T561" s="179">
        <f>S561*H561</f>
        <v>0</v>
      </c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R561" s="180" t="s">
        <v>381</v>
      </c>
      <c r="AT561" s="180" t="s">
        <v>654</v>
      </c>
      <c r="AU561" s="180" t="s">
        <v>96</v>
      </c>
      <c r="AY561" s="22" t="s">
        <v>149</v>
      </c>
      <c r="BE561" s="181">
        <f>IF(N561="základní",J561,0)</f>
        <v>0</v>
      </c>
      <c r="BF561" s="181">
        <f>IF(N561="snížená",J561,0)</f>
        <v>0</v>
      </c>
      <c r="BG561" s="181">
        <f>IF(N561="zákl. přenesená",J561,0)</f>
        <v>0</v>
      </c>
      <c r="BH561" s="181">
        <f>IF(N561="sníž. přenesená",J561,0)</f>
        <v>0</v>
      </c>
      <c r="BI561" s="181">
        <f>IF(N561="nulová",J561,0)</f>
        <v>0</v>
      </c>
      <c r="BJ561" s="22" t="s">
        <v>158</v>
      </c>
      <c r="BK561" s="181">
        <f>ROUND(I561*H561,2)</f>
        <v>0</v>
      </c>
      <c r="BL561" s="22" t="s">
        <v>157</v>
      </c>
      <c r="BM561" s="180" t="s">
        <v>1269</v>
      </c>
    </row>
    <row r="562" s="13" customFormat="1">
      <c r="A562" s="13"/>
      <c r="B562" s="187"/>
      <c r="C562" s="13"/>
      <c r="D562" s="188" t="s">
        <v>162</v>
      </c>
      <c r="E562" s="13"/>
      <c r="F562" s="190" t="s">
        <v>1262</v>
      </c>
      <c r="G562" s="13"/>
      <c r="H562" s="191">
        <v>83.558000000000007</v>
      </c>
      <c r="I562" s="192"/>
      <c r="J562" s="13"/>
      <c r="K562" s="13"/>
      <c r="L562" s="187"/>
      <c r="M562" s="193"/>
      <c r="N562" s="194"/>
      <c r="O562" s="194"/>
      <c r="P562" s="194"/>
      <c r="Q562" s="194"/>
      <c r="R562" s="194"/>
      <c r="S562" s="194"/>
      <c r="T562" s="195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189" t="s">
        <v>162</v>
      </c>
      <c r="AU562" s="189" t="s">
        <v>96</v>
      </c>
      <c r="AV562" s="13" t="s">
        <v>158</v>
      </c>
      <c r="AW562" s="13" t="s">
        <v>4</v>
      </c>
      <c r="AX562" s="13" t="s">
        <v>77</v>
      </c>
      <c r="AY562" s="189" t="s">
        <v>149</v>
      </c>
    </row>
    <row r="563" s="12" customFormat="1" ht="22.8" customHeight="1">
      <c r="A563" s="12"/>
      <c r="B563" s="155"/>
      <c r="C563" s="12"/>
      <c r="D563" s="156" t="s">
        <v>68</v>
      </c>
      <c r="E563" s="166" t="s">
        <v>1270</v>
      </c>
      <c r="F563" s="166" t="s">
        <v>1271</v>
      </c>
      <c r="G563" s="12"/>
      <c r="H563" s="12"/>
      <c r="I563" s="158"/>
      <c r="J563" s="167">
        <f>BK563</f>
        <v>0</v>
      </c>
      <c r="K563" s="12"/>
      <c r="L563" s="155"/>
      <c r="M563" s="160"/>
      <c r="N563" s="161"/>
      <c r="O563" s="161"/>
      <c r="P563" s="162">
        <f>P564+P565+P566+P582</f>
        <v>0</v>
      </c>
      <c r="Q563" s="161"/>
      <c r="R563" s="162">
        <f>R564+R565+R566+R582</f>
        <v>0.025332157000000001</v>
      </c>
      <c r="S563" s="161"/>
      <c r="T563" s="163">
        <f>T564+T565+T566+T582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156" t="s">
        <v>158</v>
      </c>
      <c r="AT563" s="164" t="s">
        <v>68</v>
      </c>
      <c r="AU563" s="164" t="s">
        <v>77</v>
      </c>
      <c r="AY563" s="156" t="s">
        <v>149</v>
      </c>
      <c r="BK563" s="165">
        <f>BK564+BK565+BK566+BK582</f>
        <v>0</v>
      </c>
    </row>
    <row r="564" s="2" customFormat="1" ht="49.05" customHeight="1">
      <c r="A564" s="41"/>
      <c r="B564" s="168"/>
      <c r="C564" s="169" t="s">
        <v>1272</v>
      </c>
      <c r="D564" s="169" t="s">
        <v>152</v>
      </c>
      <c r="E564" s="170" t="s">
        <v>1273</v>
      </c>
      <c r="F564" s="171" t="s">
        <v>1274</v>
      </c>
      <c r="G564" s="172" t="s">
        <v>406</v>
      </c>
      <c r="H564" s="173">
        <v>0.025000000000000001</v>
      </c>
      <c r="I564" s="174"/>
      <c r="J564" s="175">
        <f>ROUND(I564*H564,2)</f>
        <v>0</v>
      </c>
      <c r="K564" s="171" t="s">
        <v>156</v>
      </c>
      <c r="L564" s="42"/>
      <c r="M564" s="176" t="s">
        <v>3</v>
      </c>
      <c r="N564" s="177" t="s">
        <v>41</v>
      </c>
      <c r="O564" s="75"/>
      <c r="P564" s="178">
        <f>O564*H564</f>
        <v>0</v>
      </c>
      <c r="Q564" s="178">
        <v>0</v>
      </c>
      <c r="R564" s="178">
        <f>Q564*H564</f>
        <v>0</v>
      </c>
      <c r="S564" s="178">
        <v>0</v>
      </c>
      <c r="T564" s="179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180" t="s">
        <v>157</v>
      </c>
      <c r="AT564" s="180" t="s">
        <v>152</v>
      </c>
      <c r="AU564" s="180" t="s">
        <v>158</v>
      </c>
      <c r="AY564" s="22" t="s">
        <v>149</v>
      </c>
      <c r="BE564" s="181">
        <f>IF(N564="základní",J564,0)</f>
        <v>0</v>
      </c>
      <c r="BF564" s="181">
        <f>IF(N564="snížená",J564,0)</f>
        <v>0</v>
      </c>
      <c r="BG564" s="181">
        <f>IF(N564="zákl. přenesená",J564,0)</f>
        <v>0</v>
      </c>
      <c r="BH564" s="181">
        <f>IF(N564="sníž. přenesená",J564,0)</f>
        <v>0</v>
      </c>
      <c r="BI564" s="181">
        <f>IF(N564="nulová",J564,0)</f>
        <v>0</v>
      </c>
      <c r="BJ564" s="22" t="s">
        <v>158</v>
      </c>
      <c r="BK564" s="181">
        <f>ROUND(I564*H564,2)</f>
        <v>0</v>
      </c>
      <c r="BL564" s="22" t="s">
        <v>157</v>
      </c>
      <c r="BM564" s="180" t="s">
        <v>1275</v>
      </c>
    </row>
    <row r="565" s="2" customFormat="1">
      <c r="A565" s="41"/>
      <c r="B565" s="42"/>
      <c r="C565" s="41"/>
      <c r="D565" s="182" t="s">
        <v>160</v>
      </c>
      <c r="E565" s="41"/>
      <c r="F565" s="183" t="s">
        <v>1276</v>
      </c>
      <c r="G565" s="41"/>
      <c r="H565" s="41"/>
      <c r="I565" s="184"/>
      <c r="J565" s="41"/>
      <c r="K565" s="41"/>
      <c r="L565" s="42"/>
      <c r="M565" s="185"/>
      <c r="N565" s="186"/>
      <c r="O565" s="75"/>
      <c r="P565" s="75"/>
      <c r="Q565" s="75"/>
      <c r="R565" s="75"/>
      <c r="S565" s="75"/>
      <c r="T565" s="76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22" t="s">
        <v>160</v>
      </c>
      <c r="AU565" s="22" t="s">
        <v>158</v>
      </c>
    </row>
    <row r="566" s="12" customFormat="1" ht="20.88" customHeight="1">
      <c r="A566" s="12"/>
      <c r="B566" s="155"/>
      <c r="C566" s="12"/>
      <c r="D566" s="156" t="s">
        <v>68</v>
      </c>
      <c r="E566" s="166" t="s">
        <v>1277</v>
      </c>
      <c r="F566" s="166" t="s">
        <v>1278</v>
      </c>
      <c r="G566" s="12"/>
      <c r="H566" s="12"/>
      <c r="I566" s="158"/>
      <c r="J566" s="167">
        <f>BK566</f>
        <v>0</v>
      </c>
      <c r="K566" s="12"/>
      <c r="L566" s="155"/>
      <c r="M566" s="160"/>
      <c r="N566" s="161"/>
      <c r="O566" s="161"/>
      <c r="P566" s="162">
        <f>SUM(P567:P581)</f>
        <v>0</v>
      </c>
      <c r="Q566" s="161"/>
      <c r="R566" s="162">
        <f>SUM(R567:R581)</f>
        <v>0.012762497000000001</v>
      </c>
      <c r="S566" s="161"/>
      <c r="T566" s="163">
        <f>SUM(T567:T581)</f>
        <v>0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156" t="s">
        <v>158</v>
      </c>
      <c r="AT566" s="164" t="s">
        <v>68</v>
      </c>
      <c r="AU566" s="164" t="s">
        <v>158</v>
      </c>
      <c r="AY566" s="156" t="s">
        <v>149</v>
      </c>
      <c r="BK566" s="165">
        <f>SUM(BK567:BK581)</f>
        <v>0</v>
      </c>
    </row>
    <row r="567" s="2" customFormat="1" ht="33" customHeight="1">
      <c r="A567" s="41"/>
      <c r="B567" s="168"/>
      <c r="C567" s="169" t="s">
        <v>1279</v>
      </c>
      <c r="D567" s="169" t="s">
        <v>152</v>
      </c>
      <c r="E567" s="170" t="s">
        <v>1280</v>
      </c>
      <c r="F567" s="171" t="s">
        <v>1281</v>
      </c>
      <c r="G567" s="172" t="s">
        <v>182</v>
      </c>
      <c r="H567" s="173">
        <v>5.3799999999999999</v>
      </c>
      <c r="I567" s="174"/>
      <c r="J567" s="175">
        <f>ROUND(I567*H567,2)</f>
        <v>0</v>
      </c>
      <c r="K567" s="171" t="s">
        <v>156</v>
      </c>
      <c r="L567" s="42"/>
      <c r="M567" s="176" t="s">
        <v>3</v>
      </c>
      <c r="N567" s="177" t="s">
        <v>41</v>
      </c>
      <c r="O567" s="75"/>
      <c r="P567" s="178">
        <f>O567*H567</f>
        <v>0</v>
      </c>
      <c r="Q567" s="178">
        <v>0.00065065000000000001</v>
      </c>
      <c r="R567" s="178">
        <f>Q567*H567</f>
        <v>0.003500497</v>
      </c>
      <c r="S567" s="178">
        <v>0</v>
      </c>
      <c r="T567" s="179">
        <f>S567*H567</f>
        <v>0</v>
      </c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R567" s="180" t="s">
        <v>157</v>
      </c>
      <c r="AT567" s="180" t="s">
        <v>152</v>
      </c>
      <c r="AU567" s="180" t="s">
        <v>96</v>
      </c>
      <c r="AY567" s="22" t="s">
        <v>149</v>
      </c>
      <c r="BE567" s="181">
        <f>IF(N567="základní",J567,0)</f>
        <v>0</v>
      </c>
      <c r="BF567" s="181">
        <f>IF(N567="snížená",J567,0)</f>
        <v>0</v>
      </c>
      <c r="BG567" s="181">
        <f>IF(N567="zákl. přenesená",J567,0)</f>
        <v>0</v>
      </c>
      <c r="BH567" s="181">
        <f>IF(N567="sníž. přenesená",J567,0)</f>
        <v>0</v>
      </c>
      <c r="BI567" s="181">
        <f>IF(N567="nulová",J567,0)</f>
        <v>0</v>
      </c>
      <c r="BJ567" s="22" t="s">
        <v>158</v>
      </c>
      <c r="BK567" s="181">
        <f>ROUND(I567*H567,2)</f>
        <v>0</v>
      </c>
      <c r="BL567" s="22" t="s">
        <v>157</v>
      </c>
      <c r="BM567" s="180" t="s">
        <v>1282</v>
      </c>
    </row>
    <row r="568" s="2" customFormat="1">
      <c r="A568" s="41"/>
      <c r="B568" s="42"/>
      <c r="C568" s="41"/>
      <c r="D568" s="182" t="s">
        <v>160</v>
      </c>
      <c r="E568" s="41"/>
      <c r="F568" s="183" t="s">
        <v>1283</v>
      </c>
      <c r="G568" s="41"/>
      <c r="H568" s="41"/>
      <c r="I568" s="184"/>
      <c r="J568" s="41"/>
      <c r="K568" s="41"/>
      <c r="L568" s="42"/>
      <c r="M568" s="185"/>
      <c r="N568" s="186"/>
      <c r="O568" s="75"/>
      <c r="P568" s="75"/>
      <c r="Q568" s="75"/>
      <c r="R568" s="75"/>
      <c r="S568" s="75"/>
      <c r="T568" s="76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T568" s="22" t="s">
        <v>160</v>
      </c>
      <c r="AU568" s="22" t="s">
        <v>96</v>
      </c>
    </row>
    <row r="569" s="13" customFormat="1">
      <c r="A569" s="13"/>
      <c r="B569" s="187"/>
      <c r="C569" s="13"/>
      <c r="D569" s="188" t="s">
        <v>162</v>
      </c>
      <c r="E569" s="189" t="s">
        <v>3</v>
      </c>
      <c r="F569" s="190" t="s">
        <v>1284</v>
      </c>
      <c r="G569" s="13"/>
      <c r="H569" s="191">
        <v>3</v>
      </c>
      <c r="I569" s="192"/>
      <c r="J569" s="13"/>
      <c r="K569" s="13"/>
      <c r="L569" s="187"/>
      <c r="M569" s="193"/>
      <c r="N569" s="194"/>
      <c r="O569" s="194"/>
      <c r="P569" s="194"/>
      <c r="Q569" s="194"/>
      <c r="R569" s="194"/>
      <c r="S569" s="194"/>
      <c r="T569" s="195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189" t="s">
        <v>162</v>
      </c>
      <c r="AU569" s="189" t="s">
        <v>96</v>
      </c>
      <c r="AV569" s="13" t="s">
        <v>158</v>
      </c>
      <c r="AW569" s="13" t="s">
        <v>31</v>
      </c>
      <c r="AX569" s="13" t="s">
        <v>69</v>
      </c>
      <c r="AY569" s="189" t="s">
        <v>149</v>
      </c>
    </row>
    <row r="570" s="13" customFormat="1">
      <c r="A570" s="13"/>
      <c r="B570" s="187"/>
      <c r="C570" s="13"/>
      <c r="D570" s="188" t="s">
        <v>162</v>
      </c>
      <c r="E570" s="189" t="s">
        <v>3</v>
      </c>
      <c r="F570" s="190" t="s">
        <v>1285</v>
      </c>
      <c r="G570" s="13"/>
      <c r="H570" s="191">
        <v>0.59999999999999998</v>
      </c>
      <c r="I570" s="192"/>
      <c r="J570" s="13"/>
      <c r="K570" s="13"/>
      <c r="L570" s="187"/>
      <c r="M570" s="193"/>
      <c r="N570" s="194"/>
      <c r="O570" s="194"/>
      <c r="P570" s="194"/>
      <c r="Q570" s="194"/>
      <c r="R570" s="194"/>
      <c r="S570" s="194"/>
      <c r="T570" s="195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189" t="s">
        <v>162</v>
      </c>
      <c r="AU570" s="189" t="s">
        <v>96</v>
      </c>
      <c r="AV570" s="13" t="s">
        <v>158</v>
      </c>
      <c r="AW570" s="13" t="s">
        <v>31</v>
      </c>
      <c r="AX570" s="13" t="s">
        <v>69</v>
      </c>
      <c r="AY570" s="189" t="s">
        <v>149</v>
      </c>
    </row>
    <row r="571" s="13" customFormat="1">
      <c r="A571" s="13"/>
      <c r="B571" s="187"/>
      <c r="C571" s="13"/>
      <c r="D571" s="188" t="s">
        <v>162</v>
      </c>
      <c r="E571" s="189" t="s">
        <v>3</v>
      </c>
      <c r="F571" s="190" t="s">
        <v>1286</v>
      </c>
      <c r="G571" s="13"/>
      <c r="H571" s="191">
        <v>1.78</v>
      </c>
      <c r="I571" s="192"/>
      <c r="J571" s="13"/>
      <c r="K571" s="13"/>
      <c r="L571" s="187"/>
      <c r="M571" s="193"/>
      <c r="N571" s="194"/>
      <c r="O571" s="194"/>
      <c r="P571" s="194"/>
      <c r="Q571" s="194"/>
      <c r="R571" s="194"/>
      <c r="S571" s="194"/>
      <c r="T571" s="195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89" t="s">
        <v>162</v>
      </c>
      <c r="AU571" s="189" t="s">
        <v>96</v>
      </c>
      <c r="AV571" s="13" t="s">
        <v>158</v>
      </c>
      <c r="AW571" s="13" t="s">
        <v>31</v>
      </c>
      <c r="AX571" s="13" t="s">
        <v>69</v>
      </c>
      <c r="AY571" s="189" t="s">
        <v>149</v>
      </c>
    </row>
    <row r="572" s="14" customFormat="1">
      <c r="A572" s="14"/>
      <c r="B572" s="196"/>
      <c r="C572" s="14"/>
      <c r="D572" s="188" t="s">
        <v>162</v>
      </c>
      <c r="E572" s="197" t="s">
        <v>3</v>
      </c>
      <c r="F572" s="198" t="s">
        <v>196</v>
      </c>
      <c r="G572" s="14"/>
      <c r="H572" s="199">
        <v>5.3799999999999999</v>
      </c>
      <c r="I572" s="200"/>
      <c r="J572" s="14"/>
      <c r="K572" s="14"/>
      <c r="L572" s="196"/>
      <c r="M572" s="201"/>
      <c r="N572" s="202"/>
      <c r="O572" s="202"/>
      <c r="P572" s="202"/>
      <c r="Q572" s="202"/>
      <c r="R572" s="202"/>
      <c r="S572" s="202"/>
      <c r="T572" s="203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197" t="s">
        <v>162</v>
      </c>
      <c r="AU572" s="197" t="s">
        <v>96</v>
      </c>
      <c r="AV572" s="14" t="s">
        <v>163</v>
      </c>
      <c r="AW572" s="14" t="s">
        <v>31</v>
      </c>
      <c r="AX572" s="14" t="s">
        <v>77</v>
      </c>
      <c r="AY572" s="197" t="s">
        <v>149</v>
      </c>
    </row>
    <row r="573" s="2" customFormat="1" ht="49.05" customHeight="1">
      <c r="A573" s="41"/>
      <c r="B573" s="168"/>
      <c r="C573" s="169" t="s">
        <v>1287</v>
      </c>
      <c r="D573" s="169" t="s">
        <v>152</v>
      </c>
      <c r="E573" s="170" t="s">
        <v>1288</v>
      </c>
      <c r="F573" s="171" t="s">
        <v>1289</v>
      </c>
      <c r="G573" s="172" t="s">
        <v>155</v>
      </c>
      <c r="H573" s="173">
        <v>8</v>
      </c>
      <c r="I573" s="174"/>
      <c r="J573" s="175">
        <f>ROUND(I573*H573,2)</f>
        <v>0</v>
      </c>
      <c r="K573" s="171" t="s">
        <v>156</v>
      </c>
      <c r="L573" s="42"/>
      <c r="M573" s="176" t="s">
        <v>3</v>
      </c>
      <c r="N573" s="177" t="s">
        <v>41</v>
      </c>
      <c r="O573" s="75"/>
      <c r="P573" s="178">
        <f>O573*H573</f>
        <v>0</v>
      </c>
      <c r="Q573" s="178">
        <v>0</v>
      </c>
      <c r="R573" s="178">
        <f>Q573*H573</f>
        <v>0</v>
      </c>
      <c r="S573" s="178">
        <v>0</v>
      </c>
      <c r="T573" s="179">
        <f>S573*H573</f>
        <v>0</v>
      </c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R573" s="180" t="s">
        <v>157</v>
      </c>
      <c r="AT573" s="180" t="s">
        <v>152</v>
      </c>
      <c r="AU573" s="180" t="s">
        <v>96</v>
      </c>
      <c r="AY573" s="22" t="s">
        <v>149</v>
      </c>
      <c r="BE573" s="181">
        <f>IF(N573="základní",J573,0)</f>
        <v>0</v>
      </c>
      <c r="BF573" s="181">
        <f>IF(N573="snížená",J573,0)</f>
        <v>0</v>
      </c>
      <c r="BG573" s="181">
        <f>IF(N573="zákl. přenesená",J573,0)</f>
        <v>0</v>
      </c>
      <c r="BH573" s="181">
        <f>IF(N573="sníž. přenesená",J573,0)</f>
        <v>0</v>
      </c>
      <c r="BI573" s="181">
        <f>IF(N573="nulová",J573,0)</f>
        <v>0</v>
      </c>
      <c r="BJ573" s="22" t="s">
        <v>158</v>
      </c>
      <c r="BK573" s="181">
        <f>ROUND(I573*H573,2)</f>
        <v>0</v>
      </c>
      <c r="BL573" s="22" t="s">
        <v>157</v>
      </c>
      <c r="BM573" s="180" t="s">
        <v>1290</v>
      </c>
    </row>
    <row r="574" s="2" customFormat="1">
      <c r="A574" s="41"/>
      <c r="B574" s="42"/>
      <c r="C574" s="41"/>
      <c r="D574" s="182" t="s">
        <v>160</v>
      </c>
      <c r="E574" s="41"/>
      <c r="F574" s="183" t="s">
        <v>1291</v>
      </c>
      <c r="G574" s="41"/>
      <c r="H574" s="41"/>
      <c r="I574" s="184"/>
      <c r="J574" s="41"/>
      <c r="K574" s="41"/>
      <c r="L574" s="42"/>
      <c r="M574" s="185"/>
      <c r="N574" s="186"/>
      <c r="O574" s="75"/>
      <c r="P574" s="75"/>
      <c r="Q574" s="75"/>
      <c r="R574" s="75"/>
      <c r="S574" s="75"/>
      <c r="T574" s="76"/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T574" s="22" t="s">
        <v>160</v>
      </c>
      <c r="AU574" s="22" t="s">
        <v>96</v>
      </c>
    </row>
    <row r="575" s="13" customFormat="1">
      <c r="A575" s="13"/>
      <c r="B575" s="187"/>
      <c r="C575" s="13"/>
      <c r="D575" s="188" t="s">
        <v>162</v>
      </c>
      <c r="E575" s="189" t="s">
        <v>3</v>
      </c>
      <c r="F575" s="190" t="s">
        <v>1292</v>
      </c>
      <c r="G575" s="13"/>
      <c r="H575" s="191">
        <v>8</v>
      </c>
      <c r="I575" s="192"/>
      <c r="J575" s="13"/>
      <c r="K575" s="13"/>
      <c r="L575" s="187"/>
      <c r="M575" s="193"/>
      <c r="N575" s="194"/>
      <c r="O575" s="194"/>
      <c r="P575" s="194"/>
      <c r="Q575" s="194"/>
      <c r="R575" s="194"/>
      <c r="S575" s="194"/>
      <c r="T575" s="195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189" t="s">
        <v>162</v>
      </c>
      <c r="AU575" s="189" t="s">
        <v>96</v>
      </c>
      <c r="AV575" s="13" t="s">
        <v>158</v>
      </c>
      <c r="AW575" s="13" t="s">
        <v>31</v>
      </c>
      <c r="AX575" s="13" t="s">
        <v>77</v>
      </c>
      <c r="AY575" s="189" t="s">
        <v>149</v>
      </c>
    </row>
    <row r="576" s="2" customFormat="1" ht="24.15" customHeight="1">
      <c r="A576" s="41"/>
      <c r="B576" s="168"/>
      <c r="C576" s="169" t="s">
        <v>1293</v>
      </c>
      <c r="D576" s="169" t="s">
        <v>152</v>
      </c>
      <c r="E576" s="170" t="s">
        <v>1294</v>
      </c>
      <c r="F576" s="171" t="s">
        <v>1295</v>
      </c>
      <c r="G576" s="172" t="s">
        <v>182</v>
      </c>
      <c r="H576" s="173">
        <v>4.21</v>
      </c>
      <c r="I576" s="174"/>
      <c r="J576" s="175">
        <f>ROUND(I576*H576,2)</f>
        <v>0</v>
      </c>
      <c r="K576" s="171" t="s">
        <v>156</v>
      </c>
      <c r="L576" s="42"/>
      <c r="M576" s="176" t="s">
        <v>3</v>
      </c>
      <c r="N576" s="177" t="s">
        <v>41</v>
      </c>
      <c r="O576" s="75"/>
      <c r="P576" s="178">
        <f>O576*H576</f>
        <v>0</v>
      </c>
      <c r="Q576" s="178">
        <v>0.0022000000000000001</v>
      </c>
      <c r="R576" s="178">
        <f>Q576*H576</f>
        <v>0.0092620000000000011</v>
      </c>
      <c r="S576" s="178">
        <v>0</v>
      </c>
      <c r="T576" s="179">
        <f>S576*H576</f>
        <v>0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180" t="s">
        <v>157</v>
      </c>
      <c r="AT576" s="180" t="s">
        <v>152</v>
      </c>
      <c r="AU576" s="180" t="s">
        <v>96</v>
      </c>
      <c r="AY576" s="22" t="s">
        <v>149</v>
      </c>
      <c r="BE576" s="181">
        <f>IF(N576="základní",J576,0)</f>
        <v>0</v>
      </c>
      <c r="BF576" s="181">
        <f>IF(N576="snížená",J576,0)</f>
        <v>0</v>
      </c>
      <c r="BG576" s="181">
        <f>IF(N576="zákl. přenesená",J576,0)</f>
        <v>0</v>
      </c>
      <c r="BH576" s="181">
        <f>IF(N576="sníž. přenesená",J576,0)</f>
        <v>0</v>
      </c>
      <c r="BI576" s="181">
        <f>IF(N576="nulová",J576,0)</f>
        <v>0</v>
      </c>
      <c r="BJ576" s="22" t="s">
        <v>158</v>
      </c>
      <c r="BK576" s="181">
        <f>ROUND(I576*H576,2)</f>
        <v>0</v>
      </c>
      <c r="BL576" s="22" t="s">
        <v>157</v>
      </c>
      <c r="BM576" s="180" t="s">
        <v>1296</v>
      </c>
    </row>
    <row r="577" s="2" customFormat="1">
      <c r="A577" s="41"/>
      <c r="B577" s="42"/>
      <c r="C577" s="41"/>
      <c r="D577" s="182" t="s">
        <v>160</v>
      </c>
      <c r="E577" s="41"/>
      <c r="F577" s="183" t="s">
        <v>1297</v>
      </c>
      <c r="G577" s="41"/>
      <c r="H577" s="41"/>
      <c r="I577" s="184"/>
      <c r="J577" s="41"/>
      <c r="K577" s="41"/>
      <c r="L577" s="42"/>
      <c r="M577" s="185"/>
      <c r="N577" s="186"/>
      <c r="O577" s="75"/>
      <c r="P577" s="75"/>
      <c r="Q577" s="75"/>
      <c r="R577" s="75"/>
      <c r="S577" s="75"/>
      <c r="T577" s="76"/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T577" s="22" t="s">
        <v>160</v>
      </c>
      <c r="AU577" s="22" t="s">
        <v>96</v>
      </c>
    </row>
    <row r="578" s="13" customFormat="1">
      <c r="A578" s="13"/>
      <c r="B578" s="187"/>
      <c r="C578" s="13"/>
      <c r="D578" s="188" t="s">
        <v>162</v>
      </c>
      <c r="E578" s="189" t="s">
        <v>3</v>
      </c>
      <c r="F578" s="190" t="s">
        <v>1298</v>
      </c>
      <c r="G578" s="13"/>
      <c r="H578" s="191">
        <v>1.47</v>
      </c>
      <c r="I578" s="192"/>
      <c r="J578" s="13"/>
      <c r="K578" s="13"/>
      <c r="L578" s="187"/>
      <c r="M578" s="193"/>
      <c r="N578" s="194"/>
      <c r="O578" s="194"/>
      <c r="P578" s="194"/>
      <c r="Q578" s="194"/>
      <c r="R578" s="194"/>
      <c r="S578" s="194"/>
      <c r="T578" s="195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189" t="s">
        <v>162</v>
      </c>
      <c r="AU578" s="189" t="s">
        <v>96</v>
      </c>
      <c r="AV578" s="13" t="s">
        <v>158</v>
      </c>
      <c r="AW578" s="13" t="s">
        <v>31</v>
      </c>
      <c r="AX578" s="13" t="s">
        <v>69</v>
      </c>
      <c r="AY578" s="189" t="s">
        <v>149</v>
      </c>
    </row>
    <row r="579" s="13" customFormat="1">
      <c r="A579" s="13"/>
      <c r="B579" s="187"/>
      <c r="C579" s="13"/>
      <c r="D579" s="188" t="s">
        <v>162</v>
      </c>
      <c r="E579" s="189" t="s">
        <v>3</v>
      </c>
      <c r="F579" s="190" t="s">
        <v>1299</v>
      </c>
      <c r="G579" s="13"/>
      <c r="H579" s="191">
        <v>2.1899999999999999</v>
      </c>
      <c r="I579" s="192"/>
      <c r="J579" s="13"/>
      <c r="K579" s="13"/>
      <c r="L579" s="187"/>
      <c r="M579" s="193"/>
      <c r="N579" s="194"/>
      <c r="O579" s="194"/>
      <c r="P579" s="194"/>
      <c r="Q579" s="194"/>
      <c r="R579" s="194"/>
      <c r="S579" s="194"/>
      <c r="T579" s="195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189" t="s">
        <v>162</v>
      </c>
      <c r="AU579" s="189" t="s">
        <v>96</v>
      </c>
      <c r="AV579" s="13" t="s">
        <v>158</v>
      </c>
      <c r="AW579" s="13" t="s">
        <v>31</v>
      </c>
      <c r="AX579" s="13" t="s">
        <v>69</v>
      </c>
      <c r="AY579" s="189" t="s">
        <v>149</v>
      </c>
    </row>
    <row r="580" s="13" customFormat="1">
      <c r="A580" s="13"/>
      <c r="B580" s="187"/>
      <c r="C580" s="13"/>
      <c r="D580" s="188" t="s">
        <v>162</v>
      </c>
      <c r="E580" s="189" t="s">
        <v>3</v>
      </c>
      <c r="F580" s="190" t="s">
        <v>1300</v>
      </c>
      <c r="G580" s="13"/>
      <c r="H580" s="191">
        <v>0.55000000000000004</v>
      </c>
      <c r="I580" s="192"/>
      <c r="J580" s="13"/>
      <c r="K580" s="13"/>
      <c r="L580" s="187"/>
      <c r="M580" s="193"/>
      <c r="N580" s="194"/>
      <c r="O580" s="194"/>
      <c r="P580" s="194"/>
      <c r="Q580" s="194"/>
      <c r="R580" s="194"/>
      <c r="S580" s="194"/>
      <c r="T580" s="195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189" t="s">
        <v>162</v>
      </c>
      <c r="AU580" s="189" t="s">
        <v>96</v>
      </c>
      <c r="AV580" s="13" t="s">
        <v>158</v>
      </c>
      <c r="AW580" s="13" t="s">
        <v>31</v>
      </c>
      <c r="AX580" s="13" t="s">
        <v>69</v>
      </c>
      <c r="AY580" s="189" t="s">
        <v>149</v>
      </c>
    </row>
    <row r="581" s="14" customFormat="1">
      <c r="A581" s="14"/>
      <c r="B581" s="196"/>
      <c r="C581" s="14"/>
      <c r="D581" s="188" t="s">
        <v>162</v>
      </c>
      <c r="E581" s="197" t="s">
        <v>3</v>
      </c>
      <c r="F581" s="198" t="s">
        <v>196</v>
      </c>
      <c r="G581" s="14"/>
      <c r="H581" s="199">
        <v>4.21</v>
      </c>
      <c r="I581" s="200"/>
      <c r="J581" s="14"/>
      <c r="K581" s="14"/>
      <c r="L581" s="196"/>
      <c r="M581" s="201"/>
      <c r="N581" s="202"/>
      <c r="O581" s="202"/>
      <c r="P581" s="202"/>
      <c r="Q581" s="202"/>
      <c r="R581" s="202"/>
      <c r="S581" s="202"/>
      <c r="T581" s="203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197" t="s">
        <v>162</v>
      </c>
      <c r="AU581" s="197" t="s">
        <v>96</v>
      </c>
      <c r="AV581" s="14" t="s">
        <v>163</v>
      </c>
      <c r="AW581" s="14" t="s">
        <v>31</v>
      </c>
      <c r="AX581" s="14" t="s">
        <v>77</v>
      </c>
      <c r="AY581" s="197" t="s">
        <v>149</v>
      </c>
    </row>
    <row r="582" s="12" customFormat="1" ht="20.88" customHeight="1">
      <c r="A582" s="12"/>
      <c r="B582" s="155"/>
      <c r="C582" s="12"/>
      <c r="D582" s="156" t="s">
        <v>68</v>
      </c>
      <c r="E582" s="166" t="s">
        <v>1301</v>
      </c>
      <c r="F582" s="166" t="s">
        <v>1302</v>
      </c>
      <c r="G582" s="12"/>
      <c r="H582" s="12"/>
      <c r="I582" s="158"/>
      <c r="J582" s="167">
        <f>BK582</f>
        <v>0</v>
      </c>
      <c r="K582" s="12"/>
      <c r="L582" s="155"/>
      <c r="M582" s="160"/>
      <c r="N582" s="161"/>
      <c r="O582" s="161"/>
      <c r="P582" s="162">
        <f>SUM(P583:P586)</f>
        <v>0</v>
      </c>
      <c r="Q582" s="161"/>
      <c r="R582" s="162">
        <f>SUM(R583:R586)</f>
        <v>0.01256966</v>
      </c>
      <c r="S582" s="161"/>
      <c r="T582" s="163">
        <f>SUM(T583:T586)</f>
        <v>0</v>
      </c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R582" s="156" t="s">
        <v>158</v>
      </c>
      <c r="AT582" s="164" t="s">
        <v>68</v>
      </c>
      <c r="AU582" s="164" t="s">
        <v>158</v>
      </c>
      <c r="AY582" s="156" t="s">
        <v>149</v>
      </c>
      <c r="BK582" s="165">
        <f>SUM(BK583:BK586)</f>
        <v>0</v>
      </c>
    </row>
    <row r="583" s="2" customFormat="1" ht="37.8" customHeight="1">
      <c r="A583" s="41"/>
      <c r="B583" s="168"/>
      <c r="C583" s="169" t="s">
        <v>1303</v>
      </c>
      <c r="D583" s="169" t="s">
        <v>152</v>
      </c>
      <c r="E583" s="170" t="s">
        <v>1304</v>
      </c>
      <c r="F583" s="171" t="s">
        <v>1305</v>
      </c>
      <c r="G583" s="172" t="s">
        <v>182</v>
      </c>
      <c r="H583" s="173">
        <v>6.0999999999999996</v>
      </c>
      <c r="I583" s="174"/>
      <c r="J583" s="175">
        <f>ROUND(I583*H583,2)</f>
        <v>0</v>
      </c>
      <c r="K583" s="171" t="s">
        <v>156</v>
      </c>
      <c r="L583" s="42"/>
      <c r="M583" s="176" t="s">
        <v>3</v>
      </c>
      <c r="N583" s="177" t="s">
        <v>41</v>
      </c>
      <c r="O583" s="75"/>
      <c r="P583" s="178">
        <f>O583*H583</f>
        <v>0</v>
      </c>
      <c r="Q583" s="178">
        <v>0.0020606000000000001</v>
      </c>
      <c r="R583" s="178">
        <f>Q583*H583</f>
        <v>0.01256966</v>
      </c>
      <c r="S583" s="178">
        <v>0</v>
      </c>
      <c r="T583" s="179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180" t="s">
        <v>157</v>
      </c>
      <c r="AT583" s="180" t="s">
        <v>152</v>
      </c>
      <c r="AU583" s="180" t="s">
        <v>96</v>
      </c>
      <c r="AY583" s="22" t="s">
        <v>149</v>
      </c>
      <c r="BE583" s="181">
        <f>IF(N583="základní",J583,0)</f>
        <v>0</v>
      </c>
      <c r="BF583" s="181">
        <f>IF(N583="snížená",J583,0)</f>
        <v>0</v>
      </c>
      <c r="BG583" s="181">
        <f>IF(N583="zákl. přenesená",J583,0)</f>
        <v>0</v>
      </c>
      <c r="BH583" s="181">
        <f>IF(N583="sníž. přenesená",J583,0)</f>
        <v>0</v>
      </c>
      <c r="BI583" s="181">
        <f>IF(N583="nulová",J583,0)</f>
        <v>0</v>
      </c>
      <c r="BJ583" s="22" t="s">
        <v>158</v>
      </c>
      <c r="BK583" s="181">
        <f>ROUND(I583*H583,2)</f>
        <v>0</v>
      </c>
      <c r="BL583" s="22" t="s">
        <v>157</v>
      </c>
      <c r="BM583" s="180" t="s">
        <v>1306</v>
      </c>
    </row>
    <row r="584" s="2" customFormat="1">
      <c r="A584" s="41"/>
      <c r="B584" s="42"/>
      <c r="C584" s="41"/>
      <c r="D584" s="182" t="s">
        <v>160</v>
      </c>
      <c r="E584" s="41"/>
      <c r="F584" s="183" t="s">
        <v>1307</v>
      </c>
      <c r="G584" s="41"/>
      <c r="H584" s="41"/>
      <c r="I584" s="184"/>
      <c r="J584" s="41"/>
      <c r="K584" s="41"/>
      <c r="L584" s="42"/>
      <c r="M584" s="185"/>
      <c r="N584" s="186"/>
      <c r="O584" s="75"/>
      <c r="P584" s="75"/>
      <c r="Q584" s="75"/>
      <c r="R584" s="75"/>
      <c r="S584" s="75"/>
      <c r="T584" s="76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22" t="s">
        <v>160</v>
      </c>
      <c r="AU584" s="22" t="s">
        <v>96</v>
      </c>
    </row>
    <row r="585" s="15" customFormat="1">
      <c r="A585" s="15"/>
      <c r="B585" s="204"/>
      <c r="C585" s="15"/>
      <c r="D585" s="188" t="s">
        <v>162</v>
      </c>
      <c r="E585" s="205" t="s">
        <v>3</v>
      </c>
      <c r="F585" s="206" t="s">
        <v>1308</v>
      </c>
      <c r="G585" s="15"/>
      <c r="H585" s="205" t="s">
        <v>3</v>
      </c>
      <c r="I585" s="207"/>
      <c r="J585" s="15"/>
      <c r="K585" s="15"/>
      <c r="L585" s="204"/>
      <c r="M585" s="208"/>
      <c r="N585" s="209"/>
      <c r="O585" s="209"/>
      <c r="P585" s="209"/>
      <c r="Q585" s="209"/>
      <c r="R585" s="209"/>
      <c r="S585" s="209"/>
      <c r="T585" s="210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05" t="s">
        <v>162</v>
      </c>
      <c r="AU585" s="205" t="s">
        <v>96</v>
      </c>
      <c r="AV585" s="15" t="s">
        <v>77</v>
      </c>
      <c r="AW585" s="15" t="s">
        <v>31</v>
      </c>
      <c r="AX585" s="15" t="s">
        <v>69</v>
      </c>
      <c r="AY585" s="205" t="s">
        <v>149</v>
      </c>
    </row>
    <row r="586" s="13" customFormat="1">
      <c r="A586" s="13"/>
      <c r="B586" s="187"/>
      <c r="C586" s="13"/>
      <c r="D586" s="188" t="s">
        <v>162</v>
      </c>
      <c r="E586" s="189" t="s">
        <v>3</v>
      </c>
      <c r="F586" s="190" t="s">
        <v>185</v>
      </c>
      <c r="G586" s="13"/>
      <c r="H586" s="191">
        <v>6.0999999999999996</v>
      </c>
      <c r="I586" s="192"/>
      <c r="J586" s="13"/>
      <c r="K586" s="13"/>
      <c r="L586" s="187"/>
      <c r="M586" s="193"/>
      <c r="N586" s="194"/>
      <c r="O586" s="194"/>
      <c r="P586" s="194"/>
      <c r="Q586" s="194"/>
      <c r="R586" s="194"/>
      <c r="S586" s="194"/>
      <c r="T586" s="195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189" t="s">
        <v>162</v>
      </c>
      <c r="AU586" s="189" t="s">
        <v>96</v>
      </c>
      <c r="AV586" s="13" t="s">
        <v>158</v>
      </c>
      <c r="AW586" s="13" t="s">
        <v>31</v>
      </c>
      <c r="AX586" s="13" t="s">
        <v>77</v>
      </c>
      <c r="AY586" s="189" t="s">
        <v>149</v>
      </c>
    </row>
    <row r="587" s="12" customFormat="1" ht="22.8" customHeight="1">
      <c r="A587" s="12"/>
      <c r="B587" s="155"/>
      <c r="C587" s="12"/>
      <c r="D587" s="156" t="s">
        <v>68</v>
      </c>
      <c r="E587" s="166" t="s">
        <v>1309</v>
      </c>
      <c r="F587" s="166" t="s">
        <v>1310</v>
      </c>
      <c r="G587" s="12"/>
      <c r="H587" s="12"/>
      <c r="I587" s="158"/>
      <c r="J587" s="167">
        <f>BK587</f>
        <v>0</v>
      </c>
      <c r="K587" s="12"/>
      <c r="L587" s="155"/>
      <c r="M587" s="160"/>
      <c r="N587" s="161"/>
      <c r="O587" s="161"/>
      <c r="P587" s="162">
        <f>SUM(P588:P590)</f>
        <v>0</v>
      </c>
      <c r="Q587" s="161"/>
      <c r="R587" s="162">
        <f>SUM(R588:R590)</f>
        <v>0</v>
      </c>
      <c r="S587" s="161"/>
      <c r="T587" s="163">
        <f>SUM(T588:T590)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156" t="s">
        <v>158</v>
      </c>
      <c r="AT587" s="164" t="s">
        <v>68</v>
      </c>
      <c r="AU587" s="164" t="s">
        <v>77</v>
      </c>
      <c r="AY587" s="156" t="s">
        <v>149</v>
      </c>
      <c r="BK587" s="165">
        <f>SUM(BK588:BK590)</f>
        <v>0</v>
      </c>
    </row>
    <row r="588" s="2" customFormat="1" ht="24.15" customHeight="1">
      <c r="A588" s="41"/>
      <c r="B588" s="168"/>
      <c r="C588" s="169" t="s">
        <v>1311</v>
      </c>
      <c r="D588" s="169" t="s">
        <v>152</v>
      </c>
      <c r="E588" s="170" t="s">
        <v>1312</v>
      </c>
      <c r="F588" s="171" t="s">
        <v>1313</v>
      </c>
      <c r="G588" s="172" t="s">
        <v>166</v>
      </c>
      <c r="H588" s="173">
        <v>8</v>
      </c>
      <c r="I588" s="174"/>
      <c r="J588" s="175">
        <f>ROUND(I588*H588,2)</f>
        <v>0</v>
      </c>
      <c r="K588" s="171" t="s">
        <v>156</v>
      </c>
      <c r="L588" s="42"/>
      <c r="M588" s="176" t="s">
        <v>3</v>
      </c>
      <c r="N588" s="177" t="s">
        <v>41</v>
      </c>
      <c r="O588" s="75"/>
      <c r="P588" s="178">
        <f>O588*H588</f>
        <v>0</v>
      </c>
      <c r="Q588" s="178">
        <v>0</v>
      </c>
      <c r="R588" s="178">
        <f>Q588*H588</f>
        <v>0</v>
      </c>
      <c r="S588" s="178">
        <v>0</v>
      </c>
      <c r="T588" s="179">
        <f>S588*H588</f>
        <v>0</v>
      </c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R588" s="180" t="s">
        <v>157</v>
      </c>
      <c r="AT588" s="180" t="s">
        <v>152</v>
      </c>
      <c r="AU588" s="180" t="s">
        <v>158</v>
      </c>
      <c r="AY588" s="22" t="s">
        <v>149</v>
      </c>
      <c r="BE588" s="181">
        <f>IF(N588="základní",J588,0)</f>
        <v>0</v>
      </c>
      <c r="BF588" s="181">
        <f>IF(N588="snížená",J588,0)</f>
        <v>0</v>
      </c>
      <c r="BG588" s="181">
        <f>IF(N588="zákl. přenesená",J588,0)</f>
        <v>0</v>
      </c>
      <c r="BH588" s="181">
        <f>IF(N588="sníž. přenesená",J588,0)</f>
        <v>0</v>
      </c>
      <c r="BI588" s="181">
        <f>IF(N588="nulová",J588,0)</f>
        <v>0</v>
      </c>
      <c r="BJ588" s="22" t="s">
        <v>158</v>
      </c>
      <c r="BK588" s="181">
        <f>ROUND(I588*H588,2)</f>
        <v>0</v>
      </c>
      <c r="BL588" s="22" t="s">
        <v>157</v>
      </c>
      <c r="BM588" s="180" t="s">
        <v>1314</v>
      </c>
    </row>
    <row r="589" s="2" customFormat="1">
      <c r="A589" s="41"/>
      <c r="B589" s="42"/>
      <c r="C589" s="41"/>
      <c r="D589" s="182" t="s">
        <v>160</v>
      </c>
      <c r="E589" s="41"/>
      <c r="F589" s="183" t="s">
        <v>1315</v>
      </c>
      <c r="G589" s="41"/>
      <c r="H589" s="41"/>
      <c r="I589" s="184"/>
      <c r="J589" s="41"/>
      <c r="K589" s="41"/>
      <c r="L589" s="42"/>
      <c r="M589" s="185"/>
      <c r="N589" s="186"/>
      <c r="O589" s="75"/>
      <c r="P589" s="75"/>
      <c r="Q589" s="75"/>
      <c r="R589" s="75"/>
      <c r="S589" s="75"/>
      <c r="T589" s="76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T589" s="22" t="s">
        <v>160</v>
      </c>
      <c r="AU589" s="22" t="s">
        <v>158</v>
      </c>
    </row>
    <row r="590" s="13" customFormat="1">
      <c r="A590" s="13"/>
      <c r="B590" s="187"/>
      <c r="C590" s="13"/>
      <c r="D590" s="188" t="s">
        <v>162</v>
      </c>
      <c r="E590" s="189" t="s">
        <v>3</v>
      </c>
      <c r="F590" s="190" t="s">
        <v>169</v>
      </c>
      <c r="G590" s="13"/>
      <c r="H590" s="191">
        <v>8</v>
      </c>
      <c r="I590" s="192"/>
      <c r="J590" s="13"/>
      <c r="K590" s="13"/>
      <c r="L590" s="187"/>
      <c r="M590" s="193"/>
      <c r="N590" s="194"/>
      <c r="O590" s="194"/>
      <c r="P590" s="194"/>
      <c r="Q590" s="194"/>
      <c r="R590" s="194"/>
      <c r="S590" s="194"/>
      <c r="T590" s="195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189" t="s">
        <v>162</v>
      </c>
      <c r="AU590" s="189" t="s">
        <v>158</v>
      </c>
      <c r="AV590" s="13" t="s">
        <v>158</v>
      </c>
      <c r="AW590" s="13" t="s">
        <v>31</v>
      </c>
      <c r="AX590" s="13" t="s">
        <v>77</v>
      </c>
      <c r="AY590" s="189" t="s">
        <v>149</v>
      </c>
    </row>
    <row r="591" s="12" customFormat="1" ht="22.8" customHeight="1">
      <c r="A591" s="12"/>
      <c r="B591" s="155"/>
      <c r="C591" s="12"/>
      <c r="D591" s="156" t="s">
        <v>68</v>
      </c>
      <c r="E591" s="166" t="s">
        <v>1316</v>
      </c>
      <c r="F591" s="166" t="s">
        <v>1317</v>
      </c>
      <c r="G591" s="12"/>
      <c r="H591" s="12"/>
      <c r="I591" s="158"/>
      <c r="J591" s="167">
        <f>BK591</f>
        <v>0</v>
      </c>
      <c r="K591" s="12"/>
      <c r="L591" s="155"/>
      <c r="M591" s="160"/>
      <c r="N591" s="161"/>
      <c r="O591" s="161"/>
      <c r="P591" s="162">
        <f>P592+SUM(P593:P642)+P661</f>
        <v>0</v>
      </c>
      <c r="Q591" s="161"/>
      <c r="R591" s="162">
        <f>R592+SUM(R593:R642)+R661</f>
        <v>1.1318151000000001</v>
      </c>
      <c r="S591" s="161"/>
      <c r="T591" s="163">
        <f>T592+SUM(T593:T642)+T661</f>
        <v>0</v>
      </c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R591" s="156" t="s">
        <v>158</v>
      </c>
      <c r="AT591" s="164" t="s">
        <v>68</v>
      </c>
      <c r="AU591" s="164" t="s">
        <v>77</v>
      </c>
      <c r="AY591" s="156" t="s">
        <v>149</v>
      </c>
      <c r="BK591" s="165">
        <f>BK592+SUM(BK593:BK642)+BK661</f>
        <v>0</v>
      </c>
    </row>
    <row r="592" s="2" customFormat="1" ht="33" customHeight="1">
      <c r="A592" s="41"/>
      <c r="B592" s="168"/>
      <c r="C592" s="169" t="s">
        <v>1318</v>
      </c>
      <c r="D592" s="169" t="s">
        <v>152</v>
      </c>
      <c r="E592" s="170" t="s">
        <v>1319</v>
      </c>
      <c r="F592" s="171" t="s">
        <v>1320</v>
      </c>
      <c r="G592" s="172" t="s">
        <v>166</v>
      </c>
      <c r="H592" s="173">
        <v>8.2799999999999994</v>
      </c>
      <c r="I592" s="174"/>
      <c r="J592" s="175">
        <f>ROUND(I592*H592,2)</f>
        <v>0</v>
      </c>
      <c r="K592" s="171" t="s">
        <v>156</v>
      </c>
      <c r="L592" s="42"/>
      <c r="M592" s="176" t="s">
        <v>3</v>
      </c>
      <c r="N592" s="177" t="s">
        <v>41</v>
      </c>
      <c r="O592" s="75"/>
      <c r="P592" s="178">
        <f>O592*H592</f>
        <v>0</v>
      </c>
      <c r="Q592" s="178">
        <v>0.00025999999999999998</v>
      </c>
      <c r="R592" s="178">
        <f>Q592*H592</f>
        <v>0.0021527999999999999</v>
      </c>
      <c r="S592" s="178">
        <v>0</v>
      </c>
      <c r="T592" s="179">
        <f>S592*H592</f>
        <v>0</v>
      </c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R592" s="180" t="s">
        <v>157</v>
      </c>
      <c r="AT592" s="180" t="s">
        <v>152</v>
      </c>
      <c r="AU592" s="180" t="s">
        <v>158</v>
      </c>
      <c r="AY592" s="22" t="s">
        <v>149</v>
      </c>
      <c r="BE592" s="181">
        <f>IF(N592="základní",J592,0)</f>
        <v>0</v>
      </c>
      <c r="BF592" s="181">
        <f>IF(N592="snížená",J592,0)</f>
        <v>0</v>
      </c>
      <c r="BG592" s="181">
        <f>IF(N592="zákl. přenesená",J592,0)</f>
        <v>0</v>
      </c>
      <c r="BH592" s="181">
        <f>IF(N592="sníž. přenesená",J592,0)</f>
        <v>0</v>
      </c>
      <c r="BI592" s="181">
        <f>IF(N592="nulová",J592,0)</f>
        <v>0</v>
      </c>
      <c r="BJ592" s="22" t="s">
        <v>158</v>
      </c>
      <c r="BK592" s="181">
        <f>ROUND(I592*H592,2)</f>
        <v>0</v>
      </c>
      <c r="BL592" s="22" t="s">
        <v>157</v>
      </c>
      <c r="BM592" s="180" t="s">
        <v>1321</v>
      </c>
    </row>
    <row r="593" s="2" customFormat="1">
      <c r="A593" s="41"/>
      <c r="B593" s="42"/>
      <c r="C593" s="41"/>
      <c r="D593" s="182" t="s">
        <v>160</v>
      </c>
      <c r="E593" s="41"/>
      <c r="F593" s="183" t="s">
        <v>1322</v>
      </c>
      <c r="G593" s="41"/>
      <c r="H593" s="41"/>
      <c r="I593" s="184"/>
      <c r="J593" s="41"/>
      <c r="K593" s="41"/>
      <c r="L593" s="42"/>
      <c r="M593" s="185"/>
      <c r="N593" s="186"/>
      <c r="O593" s="75"/>
      <c r="P593" s="75"/>
      <c r="Q593" s="75"/>
      <c r="R593" s="75"/>
      <c r="S593" s="75"/>
      <c r="T593" s="76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T593" s="22" t="s">
        <v>160</v>
      </c>
      <c r="AU593" s="22" t="s">
        <v>158</v>
      </c>
    </row>
    <row r="594" s="13" customFormat="1">
      <c r="A594" s="13"/>
      <c r="B594" s="187"/>
      <c r="C594" s="13"/>
      <c r="D594" s="188" t="s">
        <v>162</v>
      </c>
      <c r="E594" s="189" t="s">
        <v>3</v>
      </c>
      <c r="F594" s="190" t="s">
        <v>311</v>
      </c>
      <c r="G594" s="13"/>
      <c r="H594" s="191">
        <v>2.5630000000000002</v>
      </c>
      <c r="I594" s="192"/>
      <c r="J594" s="13"/>
      <c r="K594" s="13"/>
      <c r="L594" s="187"/>
      <c r="M594" s="193"/>
      <c r="N594" s="194"/>
      <c r="O594" s="194"/>
      <c r="P594" s="194"/>
      <c r="Q594" s="194"/>
      <c r="R594" s="194"/>
      <c r="S594" s="194"/>
      <c r="T594" s="195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189" t="s">
        <v>162</v>
      </c>
      <c r="AU594" s="189" t="s">
        <v>158</v>
      </c>
      <c r="AV594" s="13" t="s">
        <v>158</v>
      </c>
      <c r="AW594" s="13" t="s">
        <v>31</v>
      </c>
      <c r="AX594" s="13" t="s">
        <v>69</v>
      </c>
      <c r="AY594" s="189" t="s">
        <v>149</v>
      </c>
    </row>
    <row r="595" s="13" customFormat="1">
      <c r="A595" s="13"/>
      <c r="B595" s="187"/>
      <c r="C595" s="13"/>
      <c r="D595" s="188" t="s">
        <v>162</v>
      </c>
      <c r="E595" s="189" t="s">
        <v>3</v>
      </c>
      <c r="F595" s="190" t="s">
        <v>312</v>
      </c>
      <c r="G595" s="13"/>
      <c r="H595" s="191">
        <v>2.25</v>
      </c>
      <c r="I595" s="192"/>
      <c r="J595" s="13"/>
      <c r="K595" s="13"/>
      <c r="L595" s="187"/>
      <c r="M595" s="193"/>
      <c r="N595" s="194"/>
      <c r="O595" s="194"/>
      <c r="P595" s="194"/>
      <c r="Q595" s="194"/>
      <c r="R595" s="194"/>
      <c r="S595" s="194"/>
      <c r="T595" s="195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189" t="s">
        <v>162</v>
      </c>
      <c r="AU595" s="189" t="s">
        <v>158</v>
      </c>
      <c r="AV595" s="13" t="s">
        <v>158</v>
      </c>
      <c r="AW595" s="13" t="s">
        <v>31</v>
      </c>
      <c r="AX595" s="13" t="s">
        <v>69</v>
      </c>
      <c r="AY595" s="189" t="s">
        <v>149</v>
      </c>
    </row>
    <row r="596" s="13" customFormat="1">
      <c r="A596" s="13"/>
      <c r="B596" s="187"/>
      <c r="C596" s="13"/>
      <c r="D596" s="188" t="s">
        <v>162</v>
      </c>
      <c r="E596" s="189" t="s">
        <v>3</v>
      </c>
      <c r="F596" s="190" t="s">
        <v>303</v>
      </c>
      <c r="G596" s="13"/>
      <c r="H596" s="191">
        <v>1.7030000000000001</v>
      </c>
      <c r="I596" s="192"/>
      <c r="J596" s="13"/>
      <c r="K596" s="13"/>
      <c r="L596" s="187"/>
      <c r="M596" s="193"/>
      <c r="N596" s="194"/>
      <c r="O596" s="194"/>
      <c r="P596" s="194"/>
      <c r="Q596" s="194"/>
      <c r="R596" s="194"/>
      <c r="S596" s="194"/>
      <c r="T596" s="195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189" t="s">
        <v>162</v>
      </c>
      <c r="AU596" s="189" t="s">
        <v>158</v>
      </c>
      <c r="AV596" s="13" t="s">
        <v>158</v>
      </c>
      <c r="AW596" s="13" t="s">
        <v>31</v>
      </c>
      <c r="AX596" s="13" t="s">
        <v>69</v>
      </c>
      <c r="AY596" s="189" t="s">
        <v>149</v>
      </c>
    </row>
    <row r="597" s="13" customFormat="1">
      <c r="A597" s="13"/>
      <c r="B597" s="187"/>
      <c r="C597" s="13"/>
      <c r="D597" s="188" t="s">
        <v>162</v>
      </c>
      <c r="E597" s="189" t="s">
        <v>3</v>
      </c>
      <c r="F597" s="190" t="s">
        <v>305</v>
      </c>
      <c r="G597" s="13"/>
      <c r="H597" s="191">
        <v>1.764</v>
      </c>
      <c r="I597" s="192"/>
      <c r="J597" s="13"/>
      <c r="K597" s="13"/>
      <c r="L597" s="187"/>
      <c r="M597" s="193"/>
      <c r="N597" s="194"/>
      <c r="O597" s="194"/>
      <c r="P597" s="194"/>
      <c r="Q597" s="194"/>
      <c r="R597" s="194"/>
      <c r="S597" s="194"/>
      <c r="T597" s="19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189" t="s">
        <v>162</v>
      </c>
      <c r="AU597" s="189" t="s">
        <v>158</v>
      </c>
      <c r="AV597" s="13" t="s">
        <v>158</v>
      </c>
      <c r="AW597" s="13" t="s">
        <v>31</v>
      </c>
      <c r="AX597" s="13" t="s">
        <v>69</v>
      </c>
      <c r="AY597" s="189" t="s">
        <v>149</v>
      </c>
    </row>
    <row r="598" s="14" customFormat="1">
      <c r="A598" s="14"/>
      <c r="B598" s="196"/>
      <c r="C598" s="14"/>
      <c r="D598" s="188" t="s">
        <v>162</v>
      </c>
      <c r="E598" s="197" t="s">
        <v>3</v>
      </c>
      <c r="F598" s="198" t="s">
        <v>196</v>
      </c>
      <c r="G598" s="14"/>
      <c r="H598" s="199">
        <v>8.2799999999999994</v>
      </c>
      <c r="I598" s="200"/>
      <c r="J598" s="14"/>
      <c r="K598" s="14"/>
      <c r="L598" s="196"/>
      <c r="M598" s="201"/>
      <c r="N598" s="202"/>
      <c r="O598" s="202"/>
      <c r="P598" s="202"/>
      <c r="Q598" s="202"/>
      <c r="R598" s="202"/>
      <c r="S598" s="202"/>
      <c r="T598" s="203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197" t="s">
        <v>162</v>
      </c>
      <c r="AU598" s="197" t="s">
        <v>158</v>
      </c>
      <c r="AV598" s="14" t="s">
        <v>163</v>
      </c>
      <c r="AW598" s="14" t="s">
        <v>31</v>
      </c>
      <c r="AX598" s="14" t="s">
        <v>77</v>
      </c>
      <c r="AY598" s="197" t="s">
        <v>149</v>
      </c>
    </row>
    <row r="599" s="2" customFormat="1" ht="24.15" customHeight="1">
      <c r="A599" s="41"/>
      <c r="B599" s="168"/>
      <c r="C599" s="224" t="s">
        <v>1323</v>
      </c>
      <c r="D599" s="224" t="s">
        <v>654</v>
      </c>
      <c r="E599" s="225" t="s">
        <v>1324</v>
      </c>
      <c r="F599" s="226" t="s">
        <v>1325</v>
      </c>
      <c r="G599" s="227" t="s">
        <v>166</v>
      </c>
      <c r="H599" s="228">
        <v>8.2799999999999994</v>
      </c>
      <c r="I599" s="229"/>
      <c r="J599" s="230">
        <f>ROUND(I599*H599,2)</f>
        <v>0</v>
      </c>
      <c r="K599" s="226" t="s">
        <v>156</v>
      </c>
      <c r="L599" s="231"/>
      <c r="M599" s="232" t="s">
        <v>3</v>
      </c>
      <c r="N599" s="233" t="s">
        <v>41</v>
      </c>
      <c r="O599" s="75"/>
      <c r="P599" s="178">
        <f>O599*H599</f>
        <v>0</v>
      </c>
      <c r="Q599" s="178">
        <v>0.036810000000000002</v>
      </c>
      <c r="R599" s="178">
        <f>Q599*H599</f>
        <v>0.30478680000000002</v>
      </c>
      <c r="S599" s="178">
        <v>0</v>
      </c>
      <c r="T599" s="179">
        <f>S599*H599</f>
        <v>0</v>
      </c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R599" s="180" t="s">
        <v>381</v>
      </c>
      <c r="AT599" s="180" t="s">
        <v>654</v>
      </c>
      <c r="AU599" s="180" t="s">
        <v>158</v>
      </c>
      <c r="AY599" s="22" t="s">
        <v>149</v>
      </c>
      <c r="BE599" s="181">
        <f>IF(N599="základní",J599,0)</f>
        <v>0</v>
      </c>
      <c r="BF599" s="181">
        <f>IF(N599="snížená",J599,0)</f>
        <v>0</v>
      </c>
      <c r="BG599" s="181">
        <f>IF(N599="zákl. přenesená",J599,0)</f>
        <v>0</v>
      </c>
      <c r="BH599" s="181">
        <f>IF(N599="sníž. přenesená",J599,0)</f>
        <v>0</v>
      </c>
      <c r="BI599" s="181">
        <f>IF(N599="nulová",J599,0)</f>
        <v>0</v>
      </c>
      <c r="BJ599" s="22" t="s">
        <v>158</v>
      </c>
      <c r="BK599" s="181">
        <f>ROUND(I599*H599,2)</f>
        <v>0</v>
      </c>
      <c r="BL599" s="22" t="s">
        <v>157</v>
      </c>
      <c r="BM599" s="180" t="s">
        <v>1326</v>
      </c>
    </row>
    <row r="600" s="2" customFormat="1" ht="33" customHeight="1">
      <c r="A600" s="41"/>
      <c r="B600" s="168"/>
      <c r="C600" s="169" t="s">
        <v>1327</v>
      </c>
      <c r="D600" s="169" t="s">
        <v>152</v>
      </c>
      <c r="E600" s="170" t="s">
        <v>1328</v>
      </c>
      <c r="F600" s="171" t="s">
        <v>1329</v>
      </c>
      <c r="G600" s="172" t="s">
        <v>166</v>
      </c>
      <c r="H600" s="173">
        <v>7.7999999999999998</v>
      </c>
      <c r="I600" s="174"/>
      <c r="J600" s="175">
        <f>ROUND(I600*H600,2)</f>
        <v>0</v>
      </c>
      <c r="K600" s="171" t="s">
        <v>156</v>
      </c>
      <c r="L600" s="42"/>
      <c r="M600" s="176" t="s">
        <v>3</v>
      </c>
      <c r="N600" s="177" t="s">
        <v>41</v>
      </c>
      <c r="O600" s="75"/>
      <c r="P600" s="178">
        <f>O600*H600</f>
        <v>0</v>
      </c>
      <c r="Q600" s="178">
        <v>0.00025000000000000001</v>
      </c>
      <c r="R600" s="178">
        <f>Q600*H600</f>
        <v>0.0019499999999999999</v>
      </c>
      <c r="S600" s="178">
        <v>0</v>
      </c>
      <c r="T600" s="179">
        <f>S600*H600</f>
        <v>0</v>
      </c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R600" s="180" t="s">
        <v>157</v>
      </c>
      <c r="AT600" s="180" t="s">
        <v>152</v>
      </c>
      <c r="AU600" s="180" t="s">
        <v>158</v>
      </c>
      <c r="AY600" s="22" t="s">
        <v>149</v>
      </c>
      <c r="BE600" s="181">
        <f>IF(N600="základní",J600,0)</f>
        <v>0</v>
      </c>
      <c r="BF600" s="181">
        <f>IF(N600="snížená",J600,0)</f>
        <v>0</v>
      </c>
      <c r="BG600" s="181">
        <f>IF(N600="zákl. přenesená",J600,0)</f>
        <v>0</v>
      </c>
      <c r="BH600" s="181">
        <f>IF(N600="sníž. přenesená",J600,0)</f>
        <v>0</v>
      </c>
      <c r="BI600" s="181">
        <f>IF(N600="nulová",J600,0)</f>
        <v>0</v>
      </c>
      <c r="BJ600" s="22" t="s">
        <v>158</v>
      </c>
      <c r="BK600" s="181">
        <f>ROUND(I600*H600,2)</f>
        <v>0</v>
      </c>
      <c r="BL600" s="22" t="s">
        <v>157</v>
      </c>
      <c r="BM600" s="180" t="s">
        <v>1330</v>
      </c>
    </row>
    <row r="601" s="2" customFormat="1">
      <c r="A601" s="41"/>
      <c r="B601" s="42"/>
      <c r="C601" s="41"/>
      <c r="D601" s="182" t="s">
        <v>160</v>
      </c>
      <c r="E601" s="41"/>
      <c r="F601" s="183" t="s">
        <v>1331</v>
      </c>
      <c r="G601" s="41"/>
      <c r="H601" s="41"/>
      <c r="I601" s="184"/>
      <c r="J601" s="41"/>
      <c r="K601" s="41"/>
      <c r="L601" s="42"/>
      <c r="M601" s="185"/>
      <c r="N601" s="186"/>
      <c r="O601" s="75"/>
      <c r="P601" s="75"/>
      <c r="Q601" s="75"/>
      <c r="R601" s="75"/>
      <c r="S601" s="75"/>
      <c r="T601" s="76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T601" s="22" t="s">
        <v>160</v>
      </c>
      <c r="AU601" s="22" t="s">
        <v>158</v>
      </c>
    </row>
    <row r="602" s="13" customFormat="1">
      <c r="A602" s="13"/>
      <c r="B602" s="187"/>
      <c r="C602" s="13"/>
      <c r="D602" s="188" t="s">
        <v>162</v>
      </c>
      <c r="E602" s="189" t="s">
        <v>3</v>
      </c>
      <c r="F602" s="190" t="s">
        <v>1332</v>
      </c>
      <c r="G602" s="13"/>
      <c r="H602" s="191">
        <v>2.1600000000000001</v>
      </c>
      <c r="I602" s="192"/>
      <c r="J602" s="13"/>
      <c r="K602" s="13"/>
      <c r="L602" s="187"/>
      <c r="M602" s="193"/>
      <c r="N602" s="194"/>
      <c r="O602" s="194"/>
      <c r="P602" s="194"/>
      <c r="Q602" s="194"/>
      <c r="R602" s="194"/>
      <c r="S602" s="194"/>
      <c r="T602" s="195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189" t="s">
        <v>162</v>
      </c>
      <c r="AU602" s="189" t="s">
        <v>158</v>
      </c>
      <c r="AV602" s="13" t="s">
        <v>158</v>
      </c>
      <c r="AW602" s="13" t="s">
        <v>31</v>
      </c>
      <c r="AX602" s="13" t="s">
        <v>69</v>
      </c>
      <c r="AY602" s="189" t="s">
        <v>149</v>
      </c>
    </row>
    <row r="603" s="13" customFormat="1">
      <c r="A603" s="13"/>
      <c r="B603" s="187"/>
      <c r="C603" s="13"/>
      <c r="D603" s="188" t="s">
        <v>162</v>
      </c>
      <c r="E603" s="189" t="s">
        <v>3</v>
      </c>
      <c r="F603" s="190" t="s">
        <v>318</v>
      </c>
      <c r="G603" s="13"/>
      <c r="H603" s="191">
        <v>5.6399999999999997</v>
      </c>
      <c r="I603" s="192"/>
      <c r="J603" s="13"/>
      <c r="K603" s="13"/>
      <c r="L603" s="187"/>
      <c r="M603" s="193"/>
      <c r="N603" s="194"/>
      <c r="O603" s="194"/>
      <c r="P603" s="194"/>
      <c r="Q603" s="194"/>
      <c r="R603" s="194"/>
      <c r="S603" s="194"/>
      <c r="T603" s="195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189" t="s">
        <v>162</v>
      </c>
      <c r="AU603" s="189" t="s">
        <v>158</v>
      </c>
      <c r="AV603" s="13" t="s">
        <v>158</v>
      </c>
      <c r="AW603" s="13" t="s">
        <v>31</v>
      </c>
      <c r="AX603" s="13" t="s">
        <v>69</v>
      </c>
      <c r="AY603" s="189" t="s">
        <v>149</v>
      </c>
    </row>
    <row r="604" s="14" customFormat="1">
      <c r="A604" s="14"/>
      <c r="B604" s="196"/>
      <c r="C604" s="14"/>
      <c r="D604" s="188" t="s">
        <v>162</v>
      </c>
      <c r="E604" s="197" t="s">
        <v>3</v>
      </c>
      <c r="F604" s="198" t="s">
        <v>196</v>
      </c>
      <c r="G604" s="14"/>
      <c r="H604" s="199">
        <v>7.7999999999999998</v>
      </c>
      <c r="I604" s="200"/>
      <c r="J604" s="14"/>
      <c r="K604" s="14"/>
      <c r="L604" s="196"/>
      <c r="M604" s="201"/>
      <c r="N604" s="202"/>
      <c r="O604" s="202"/>
      <c r="P604" s="202"/>
      <c r="Q604" s="202"/>
      <c r="R604" s="202"/>
      <c r="S604" s="202"/>
      <c r="T604" s="203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197" t="s">
        <v>162</v>
      </c>
      <c r="AU604" s="197" t="s">
        <v>158</v>
      </c>
      <c r="AV604" s="14" t="s">
        <v>163</v>
      </c>
      <c r="AW604" s="14" t="s">
        <v>31</v>
      </c>
      <c r="AX604" s="14" t="s">
        <v>77</v>
      </c>
      <c r="AY604" s="197" t="s">
        <v>149</v>
      </c>
    </row>
    <row r="605" s="2" customFormat="1" ht="24.15" customHeight="1">
      <c r="A605" s="41"/>
      <c r="B605" s="168"/>
      <c r="C605" s="224" t="s">
        <v>1333</v>
      </c>
      <c r="D605" s="224" t="s">
        <v>654</v>
      </c>
      <c r="E605" s="225" t="s">
        <v>1334</v>
      </c>
      <c r="F605" s="226" t="s">
        <v>1335</v>
      </c>
      <c r="G605" s="227" t="s">
        <v>166</v>
      </c>
      <c r="H605" s="228">
        <v>7.7999999999999998</v>
      </c>
      <c r="I605" s="229"/>
      <c r="J605" s="230">
        <f>ROUND(I605*H605,2)</f>
        <v>0</v>
      </c>
      <c r="K605" s="226" t="s">
        <v>156</v>
      </c>
      <c r="L605" s="231"/>
      <c r="M605" s="232" t="s">
        <v>3</v>
      </c>
      <c r="N605" s="233" t="s">
        <v>41</v>
      </c>
      <c r="O605" s="75"/>
      <c r="P605" s="178">
        <f>O605*H605</f>
        <v>0</v>
      </c>
      <c r="Q605" s="178">
        <v>0.036420000000000001</v>
      </c>
      <c r="R605" s="178">
        <f>Q605*H605</f>
        <v>0.284076</v>
      </c>
      <c r="S605" s="178">
        <v>0</v>
      </c>
      <c r="T605" s="179">
        <f>S605*H605</f>
        <v>0</v>
      </c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R605" s="180" t="s">
        <v>381</v>
      </c>
      <c r="AT605" s="180" t="s">
        <v>654</v>
      </c>
      <c r="AU605" s="180" t="s">
        <v>158</v>
      </c>
      <c r="AY605" s="22" t="s">
        <v>149</v>
      </c>
      <c r="BE605" s="181">
        <f>IF(N605="základní",J605,0)</f>
        <v>0</v>
      </c>
      <c r="BF605" s="181">
        <f>IF(N605="snížená",J605,0)</f>
        <v>0</v>
      </c>
      <c r="BG605" s="181">
        <f>IF(N605="zákl. přenesená",J605,0)</f>
        <v>0</v>
      </c>
      <c r="BH605" s="181">
        <f>IF(N605="sníž. přenesená",J605,0)</f>
        <v>0</v>
      </c>
      <c r="BI605" s="181">
        <f>IF(N605="nulová",J605,0)</f>
        <v>0</v>
      </c>
      <c r="BJ605" s="22" t="s">
        <v>158</v>
      </c>
      <c r="BK605" s="181">
        <f>ROUND(I605*H605,2)</f>
        <v>0</v>
      </c>
      <c r="BL605" s="22" t="s">
        <v>157</v>
      </c>
      <c r="BM605" s="180" t="s">
        <v>1336</v>
      </c>
    </row>
    <row r="606" s="2" customFormat="1" ht="24.15" customHeight="1">
      <c r="A606" s="41"/>
      <c r="B606" s="168"/>
      <c r="C606" s="169" t="s">
        <v>1337</v>
      </c>
      <c r="D606" s="169" t="s">
        <v>152</v>
      </c>
      <c r="E606" s="170" t="s">
        <v>1338</v>
      </c>
      <c r="F606" s="171" t="s">
        <v>1339</v>
      </c>
      <c r="G606" s="172" t="s">
        <v>155</v>
      </c>
      <c r="H606" s="173">
        <v>1</v>
      </c>
      <c r="I606" s="174"/>
      <c r="J606" s="175">
        <f>ROUND(I606*H606,2)</f>
        <v>0</v>
      </c>
      <c r="K606" s="171" t="s">
        <v>156</v>
      </c>
      <c r="L606" s="42"/>
      <c r="M606" s="176" t="s">
        <v>3</v>
      </c>
      <c r="N606" s="177" t="s">
        <v>41</v>
      </c>
      <c r="O606" s="75"/>
      <c r="P606" s="178">
        <f>O606*H606</f>
        <v>0</v>
      </c>
      <c r="Q606" s="178">
        <v>0.00025999999999999998</v>
      </c>
      <c r="R606" s="178">
        <f>Q606*H606</f>
        <v>0.00025999999999999998</v>
      </c>
      <c r="S606" s="178">
        <v>0</v>
      </c>
      <c r="T606" s="179">
        <f>S606*H606</f>
        <v>0</v>
      </c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R606" s="180" t="s">
        <v>157</v>
      </c>
      <c r="AT606" s="180" t="s">
        <v>152</v>
      </c>
      <c r="AU606" s="180" t="s">
        <v>158</v>
      </c>
      <c r="AY606" s="22" t="s">
        <v>149</v>
      </c>
      <c r="BE606" s="181">
        <f>IF(N606="základní",J606,0)</f>
        <v>0</v>
      </c>
      <c r="BF606" s="181">
        <f>IF(N606="snížená",J606,0)</f>
        <v>0</v>
      </c>
      <c r="BG606" s="181">
        <f>IF(N606="zákl. přenesená",J606,0)</f>
        <v>0</v>
      </c>
      <c r="BH606" s="181">
        <f>IF(N606="sníž. přenesená",J606,0)</f>
        <v>0</v>
      </c>
      <c r="BI606" s="181">
        <f>IF(N606="nulová",J606,0)</f>
        <v>0</v>
      </c>
      <c r="BJ606" s="22" t="s">
        <v>158</v>
      </c>
      <c r="BK606" s="181">
        <f>ROUND(I606*H606,2)</f>
        <v>0</v>
      </c>
      <c r="BL606" s="22" t="s">
        <v>157</v>
      </c>
      <c r="BM606" s="180" t="s">
        <v>1340</v>
      </c>
    </row>
    <row r="607" s="2" customFormat="1">
      <c r="A607" s="41"/>
      <c r="B607" s="42"/>
      <c r="C607" s="41"/>
      <c r="D607" s="182" t="s">
        <v>160</v>
      </c>
      <c r="E607" s="41"/>
      <c r="F607" s="183" t="s">
        <v>1341</v>
      </c>
      <c r="G607" s="41"/>
      <c r="H607" s="41"/>
      <c r="I607" s="184"/>
      <c r="J607" s="41"/>
      <c r="K607" s="41"/>
      <c r="L607" s="42"/>
      <c r="M607" s="185"/>
      <c r="N607" s="186"/>
      <c r="O607" s="75"/>
      <c r="P607" s="75"/>
      <c r="Q607" s="75"/>
      <c r="R607" s="75"/>
      <c r="S607" s="75"/>
      <c r="T607" s="76"/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T607" s="22" t="s">
        <v>160</v>
      </c>
      <c r="AU607" s="22" t="s">
        <v>158</v>
      </c>
    </row>
    <row r="608" s="13" customFormat="1">
      <c r="A608" s="13"/>
      <c r="B608" s="187"/>
      <c r="C608" s="13"/>
      <c r="D608" s="188" t="s">
        <v>162</v>
      </c>
      <c r="E608" s="189" t="s">
        <v>3</v>
      </c>
      <c r="F608" s="190" t="s">
        <v>1342</v>
      </c>
      <c r="G608" s="13"/>
      <c r="H608" s="191">
        <v>1</v>
      </c>
      <c r="I608" s="192"/>
      <c r="J608" s="13"/>
      <c r="K608" s="13"/>
      <c r="L608" s="187"/>
      <c r="M608" s="193"/>
      <c r="N608" s="194"/>
      <c r="O608" s="194"/>
      <c r="P608" s="194"/>
      <c r="Q608" s="194"/>
      <c r="R608" s="194"/>
      <c r="S608" s="194"/>
      <c r="T608" s="195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189" t="s">
        <v>162</v>
      </c>
      <c r="AU608" s="189" t="s">
        <v>158</v>
      </c>
      <c r="AV608" s="13" t="s">
        <v>158</v>
      </c>
      <c r="AW608" s="13" t="s">
        <v>31</v>
      </c>
      <c r="AX608" s="13" t="s">
        <v>77</v>
      </c>
      <c r="AY608" s="189" t="s">
        <v>149</v>
      </c>
    </row>
    <row r="609" s="2" customFormat="1" ht="21.75" customHeight="1">
      <c r="A609" s="41"/>
      <c r="B609" s="168"/>
      <c r="C609" s="224" t="s">
        <v>1343</v>
      </c>
      <c r="D609" s="224" t="s">
        <v>654</v>
      </c>
      <c r="E609" s="225" t="s">
        <v>1344</v>
      </c>
      <c r="F609" s="226" t="s">
        <v>1345</v>
      </c>
      <c r="G609" s="227" t="s">
        <v>166</v>
      </c>
      <c r="H609" s="228">
        <v>0.35999999999999999</v>
      </c>
      <c r="I609" s="229"/>
      <c r="J609" s="230">
        <f>ROUND(I609*H609,2)</f>
        <v>0</v>
      </c>
      <c r="K609" s="226" t="s">
        <v>156</v>
      </c>
      <c r="L609" s="231"/>
      <c r="M609" s="232" t="s">
        <v>3</v>
      </c>
      <c r="N609" s="233" t="s">
        <v>41</v>
      </c>
      <c r="O609" s="75"/>
      <c r="P609" s="178">
        <f>O609*H609</f>
        <v>0</v>
      </c>
      <c r="Q609" s="178">
        <v>0.040280000000000003</v>
      </c>
      <c r="R609" s="178">
        <f>Q609*H609</f>
        <v>0.014500800000000001</v>
      </c>
      <c r="S609" s="178">
        <v>0</v>
      </c>
      <c r="T609" s="179">
        <f>S609*H609</f>
        <v>0</v>
      </c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R609" s="180" t="s">
        <v>381</v>
      </c>
      <c r="AT609" s="180" t="s">
        <v>654</v>
      </c>
      <c r="AU609" s="180" t="s">
        <v>158</v>
      </c>
      <c r="AY609" s="22" t="s">
        <v>149</v>
      </c>
      <c r="BE609" s="181">
        <f>IF(N609="základní",J609,0)</f>
        <v>0</v>
      </c>
      <c r="BF609" s="181">
        <f>IF(N609="snížená",J609,0)</f>
        <v>0</v>
      </c>
      <c r="BG609" s="181">
        <f>IF(N609="zákl. přenesená",J609,0)</f>
        <v>0</v>
      </c>
      <c r="BH609" s="181">
        <f>IF(N609="sníž. přenesená",J609,0)</f>
        <v>0</v>
      </c>
      <c r="BI609" s="181">
        <f>IF(N609="nulová",J609,0)</f>
        <v>0</v>
      </c>
      <c r="BJ609" s="22" t="s">
        <v>158</v>
      </c>
      <c r="BK609" s="181">
        <f>ROUND(I609*H609,2)</f>
        <v>0</v>
      </c>
      <c r="BL609" s="22" t="s">
        <v>157</v>
      </c>
      <c r="BM609" s="180" t="s">
        <v>1346</v>
      </c>
    </row>
    <row r="610" s="13" customFormat="1">
      <c r="A610" s="13"/>
      <c r="B610" s="187"/>
      <c r="C610" s="13"/>
      <c r="D610" s="188" t="s">
        <v>162</v>
      </c>
      <c r="E610" s="189" t="s">
        <v>3</v>
      </c>
      <c r="F610" s="190" t="s">
        <v>296</v>
      </c>
      <c r="G610" s="13"/>
      <c r="H610" s="191">
        <v>0.35999999999999999</v>
      </c>
      <c r="I610" s="192"/>
      <c r="J610" s="13"/>
      <c r="K610" s="13"/>
      <c r="L610" s="187"/>
      <c r="M610" s="193"/>
      <c r="N610" s="194"/>
      <c r="O610" s="194"/>
      <c r="P610" s="194"/>
      <c r="Q610" s="194"/>
      <c r="R610" s="194"/>
      <c r="S610" s="194"/>
      <c r="T610" s="195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189" t="s">
        <v>162</v>
      </c>
      <c r="AU610" s="189" t="s">
        <v>158</v>
      </c>
      <c r="AV610" s="13" t="s">
        <v>158</v>
      </c>
      <c r="AW610" s="13" t="s">
        <v>31</v>
      </c>
      <c r="AX610" s="13" t="s">
        <v>77</v>
      </c>
      <c r="AY610" s="189" t="s">
        <v>149</v>
      </c>
    </row>
    <row r="611" s="2" customFormat="1" ht="24.15" customHeight="1">
      <c r="A611" s="41"/>
      <c r="B611" s="168"/>
      <c r="C611" s="169" t="s">
        <v>1347</v>
      </c>
      <c r="D611" s="169" t="s">
        <v>152</v>
      </c>
      <c r="E611" s="170" t="s">
        <v>1348</v>
      </c>
      <c r="F611" s="171" t="s">
        <v>1349</v>
      </c>
      <c r="G611" s="172" t="s">
        <v>155</v>
      </c>
      <c r="H611" s="173">
        <v>1</v>
      </c>
      <c r="I611" s="174"/>
      <c r="J611" s="175">
        <f>ROUND(I611*H611,2)</f>
        <v>0</v>
      </c>
      <c r="K611" s="171" t="s">
        <v>156</v>
      </c>
      <c r="L611" s="42"/>
      <c r="M611" s="176" t="s">
        <v>3</v>
      </c>
      <c r="N611" s="177" t="s">
        <v>41</v>
      </c>
      <c r="O611" s="75"/>
      <c r="P611" s="178">
        <f>O611*H611</f>
        <v>0</v>
      </c>
      <c r="Q611" s="178">
        <v>0.00087000000000000001</v>
      </c>
      <c r="R611" s="178">
        <f>Q611*H611</f>
        <v>0.00087000000000000001</v>
      </c>
      <c r="S611" s="178">
        <v>0</v>
      </c>
      <c r="T611" s="179">
        <f>S611*H611</f>
        <v>0</v>
      </c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R611" s="180" t="s">
        <v>157</v>
      </c>
      <c r="AT611" s="180" t="s">
        <v>152</v>
      </c>
      <c r="AU611" s="180" t="s">
        <v>158</v>
      </c>
      <c r="AY611" s="22" t="s">
        <v>149</v>
      </c>
      <c r="BE611" s="181">
        <f>IF(N611="základní",J611,0)</f>
        <v>0</v>
      </c>
      <c r="BF611" s="181">
        <f>IF(N611="snížená",J611,0)</f>
        <v>0</v>
      </c>
      <c r="BG611" s="181">
        <f>IF(N611="zákl. přenesená",J611,0)</f>
        <v>0</v>
      </c>
      <c r="BH611" s="181">
        <f>IF(N611="sníž. přenesená",J611,0)</f>
        <v>0</v>
      </c>
      <c r="BI611" s="181">
        <f>IF(N611="nulová",J611,0)</f>
        <v>0</v>
      </c>
      <c r="BJ611" s="22" t="s">
        <v>158</v>
      </c>
      <c r="BK611" s="181">
        <f>ROUND(I611*H611,2)</f>
        <v>0</v>
      </c>
      <c r="BL611" s="22" t="s">
        <v>157</v>
      </c>
      <c r="BM611" s="180" t="s">
        <v>1350</v>
      </c>
    </row>
    <row r="612" s="2" customFormat="1">
      <c r="A612" s="41"/>
      <c r="B612" s="42"/>
      <c r="C612" s="41"/>
      <c r="D612" s="182" t="s">
        <v>160</v>
      </c>
      <c r="E612" s="41"/>
      <c r="F612" s="183" t="s">
        <v>1351</v>
      </c>
      <c r="G612" s="41"/>
      <c r="H612" s="41"/>
      <c r="I612" s="184"/>
      <c r="J612" s="41"/>
      <c r="K612" s="41"/>
      <c r="L612" s="42"/>
      <c r="M612" s="185"/>
      <c r="N612" s="186"/>
      <c r="O612" s="75"/>
      <c r="P612" s="75"/>
      <c r="Q612" s="75"/>
      <c r="R612" s="75"/>
      <c r="S612" s="75"/>
      <c r="T612" s="76"/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T612" s="22" t="s">
        <v>160</v>
      </c>
      <c r="AU612" s="22" t="s">
        <v>158</v>
      </c>
    </row>
    <row r="613" s="13" customFormat="1">
      <c r="A613" s="13"/>
      <c r="B613" s="187"/>
      <c r="C613" s="13"/>
      <c r="D613" s="188" t="s">
        <v>162</v>
      </c>
      <c r="E613" s="189" t="s">
        <v>3</v>
      </c>
      <c r="F613" s="190" t="s">
        <v>1352</v>
      </c>
      <c r="G613" s="13"/>
      <c r="H613" s="191">
        <v>1</v>
      </c>
      <c r="I613" s="192"/>
      <c r="J613" s="13"/>
      <c r="K613" s="13"/>
      <c r="L613" s="187"/>
      <c r="M613" s="193"/>
      <c r="N613" s="194"/>
      <c r="O613" s="194"/>
      <c r="P613" s="194"/>
      <c r="Q613" s="194"/>
      <c r="R613" s="194"/>
      <c r="S613" s="194"/>
      <c r="T613" s="195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189" t="s">
        <v>162</v>
      </c>
      <c r="AU613" s="189" t="s">
        <v>158</v>
      </c>
      <c r="AV613" s="13" t="s">
        <v>158</v>
      </c>
      <c r="AW613" s="13" t="s">
        <v>31</v>
      </c>
      <c r="AX613" s="13" t="s">
        <v>77</v>
      </c>
      <c r="AY613" s="189" t="s">
        <v>149</v>
      </c>
    </row>
    <row r="614" s="2" customFormat="1" ht="33" customHeight="1">
      <c r="A614" s="41"/>
      <c r="B614" s="168"/>
      <c r="C614" s="224" t="s">
        <v>1353</v>
      </c>
      <c r="D614" s="224" t="s">
        <v>654</v>
      </c>
      <c r="E614" s="225" t="s">
        <v>1354</v>
      </c>
      <c r="F614" s="226" t="s">
        <v>1355</v>
      </c>
      <c r="G614" s="227" t="s">
        <v>166</v>
      </c>
      <c r="H614" s="228">
        <v>2.0699999999999998</v>
      </c>
      <c r="I614" s="229"/>
      <c r="J614" s="230">
        <f>ROUND(I614*H614,2)</f>
        <v>0</v>
      </c>
      <c r="K614" s="226" t="s">
        <v>156</v>
      </c>
      <c r="L614" s="231"/>
      <c r="M614" s="232" t="s">
        <v>3</v>
      </c>
      <c r="N614" s="233" t="s">
        <v>41</v>
      </c>
      <c r="O614" s="75"/>
      <c r="P614" s="178">
        <f>O614*H614</f>
        <v>0</v>
      </c>
      <c r="Q614" s="178">
        <v>0.040210000000000003</v>
      </c>
      <c r="R614" s="178">
        <f>Q614*H614</f>
        <v>0.083234699999999995</v>
      </c>
      <c r="S614" s="178">
        <v>0</v>
      </c>
      <c r="T614" s="179">
        <f>S614*H614</f>
        <v>0</v>
      </c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R614" s="180" t="s">
        <v>381</v>
      </c>
      <c r="AT614" s="180" t="s">
        <v>654</v>
      </c>
      <c r="AU614" s="180" t="s">
        <v>158</v>
      </c>
      <c r="AY614" s="22" t="s">
        <v>149</v>
      </c>
      <c r="BE614" s="181">
        <f>IF(N614="základní",J614,0)</f>
        <v>0</v>
      </c>
      <c r="BF614" s="181">
        <f>IF(N614="snížená",J614,0)</f>
        <v>0</v>
      </c>
      <c r="BG614" s="181">
        <f>IF(N614="zákl. přenesená",J614,0)</f>
        <v>0</v>
      </c>
      <c r="BH614" s="181">
        <f>IF(N614="sníž. přenesená",J614,0)</f>
        <v>0</v>
      </c>
      <c r="BI614" s="181">
        <f>IF(N614="nulová",J614,0)</f>
        <v>0</v>
      </c>
      <c r="BJ614" s="22" t="s">
        <v>158</v>
      </c>
      <c r="BK614" s="181">
        <f>ROUND(I614*H614,2)</f>
        <v>0</v>
      </c>
      <c r="BL614" s="22" t="s">
        <v>157</v>
      </c>
      <c r="BM614" s="180" t="s">
        <v>1356</v>
      </c>
    </row>
    <row r="615" s="13" customFormat="1">
      <c r="A615" s="13"/>
      <c r="B615" s="187"/>
      <c r="C615" s="13"/>
      <c r="D615" s="188" t="s">
        <v>162</v>
      </c>
      <c r="E615" s="189" t="s">
        <v>3</v>
      </c>
      <c r="F615" s="190" t="s">
        <v>1357</v>
      </c>
      <c r="G615" s="13"/>
      <c r="H615" s="191">
        <v>2.0699999999999998</v>
      </c>
      <c r="I615" s="192"/>
      <c r="J615" s="13"/>
      <c r="K615" s="13"/>
      <c r="L615" s="187"/>
      <c r="M615" s="193"/>
      <c r="N615" s="194"/>
      <c r="O615" s="194"/>
      <c r="P615" s="194"/>
      <c r="Q615" s="194"/>
      <c r="R615" s="194"/>
      <c r="S615" s="194"/>
      <c r="T615" s="195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189" t="s">
        <v>162</v>
      </c>
      <c r="AU615" s="189" t="s">
        <v>158</v>
      </c>
      <c r="AV615" s="13" t="s">
        <v>158</v>
      </c>
      <c r="AW615" s="13" t="s">
        <v>31</v>
      </c>
      <c r="AX615" s="13" t="s">
        <v>77</v>
      </c>
      <c r="AY615" s="189" t="s">
        <v>149</v>
      </c>
    </row>
    <row r="616" s="2" customFormat="1" ht="33" customHeight="1">
      <c r="A616" s="41"/>
      <c r="B616" s="168"/>
      <c r="C616" s="169" t="s">
        <v>1358</v>
      </c>
      <c r="D616" s="169" t="s">
        <v>152</v>
      </c>
      <c r="E616" s="170" t="s">
        <v>1359</v>
      </c>
      <c r="F616" s="171" t="s">
        <v>1360</v>
      </c>
      <c r="G616" s="172" t="s">
        <v>182</v>
      </c>
      <c r="H616" s="173">
        <v>6.8499999999999996</v>
      </c>
      <c r="I616" s="174"/>
      <c r="J616" s="175">
        <f>ROUND(I616*H616,2)</f>
        <v>0</v>
      </c>
      <c r="K616" s="171" t="s">
        <v>156</v>
      </c>
      <c r="L616" s="42"/>
      <c r="M616" s="176" t="s">
        <v>3</v>
      </c>
      <c r="N616" s="177" t="s">
        <v>41</v>
      </c>
      <c r="O616" s="75"/>
      <c r="P616" s="178">
        <f>O616*H616</f>
        <v>0</v>
      </c>
      <c r="Q616" s="178">
        <v>0</v>
      </c>
      <c r="R616" s="178">
        <f>Q616*H616</f>
        <v>0</v>
      </c>
      <c r="S616" s="178">
        <v>0</v>
      </c>
      <c r="T616" s="179">
        <f>S616*H616</f>
        <v>0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180" t="s">
        <v>157</v>
      </c>
      <c r="AT616" s="180" t="s">
        <v>152</v>
      </c>
      <c r="AU616" s="180" t="s">
        <v>158</v>
      </c>
      <c r="AY616" s="22" t="s">
        <v>149</v>
      </c>
      <c r="BE616" s="181">
        <f>IF(N616="základní",J616,0)</f>
        <v>0</v>
      </c>
      <c r="BF616" s="181">
        <f>IF(N616="snížená",J616,0)</f>
        <v>0</v>
      </c>
      <c r="BG616" s="181">
        <f>IF(N616="zákl. přenesená",J616,0)</f>
        <v>0</v>
      </c>
      <c r="BH616" s="181">
        <f>IF(N616="sníž. přenesená",J616,0)</f>
        <v>0</v>
      </c>
      <c r="BI616" s="181">
        <f>IF(N616="nulová",J616,0)</f>
        <v>0</v>
      </c>
      <c r="BJ616" s="22" t="s">
        <v>158</v>
      </c>
      <c r="BK616" s="181">
        <f>ROUND(I616*H616,2)</f>
        <v>0</v>
      </c>
      <c r="BL616" s="22" t="s">
        <v>157</v>
      </c>
      <c r="BM616" s="180" t="s">
        <v>1361</v>
      </c>
    </row>
    <row r="617" s="2" customFormat="1">
      <c r="A617" s="41"/>
      <c r="B617" s="42"/>
      <c r="C617" s="41"/>
      <c r="D617" s="182" t="s">
        <v>160</v>
      </c>
      <c r="E617" s="41"/>
      <c r="F617" s="183" t="s">
        <v>1362</v>
      </c>
      <c r="G617" s="41"/>
      <c r="H617" s="41"/>
      <c r="I617" s="184"/>
      <c r="J617" s="41"/>
      <c r="K617" s="41"/>
      <c r="L617" s="42"/>
      <c r="M617" s="185"/>
      <c r="N617" s="186"/>
      <c r="O617" s="75"/>
      <c r="P617" s="75"/>
      <c r="Q617" s="75"/>
      <c r="R617" s="75"/>
      <c r="S617" s="75"/>
      <c r="T617" s="76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22" t="s">
        <v>160</v>
      </c>
      <c r="AU617" s="22" t="s">
        <v>158</v>
      </c>
    </row>
    <row r="618" s="13" customFormat="1">
      <c r="A618" s="13"/>
      <c r="B618" s="187"/>
      <c r="C618" s="13"/>
      <c r="D618" s="188" t="s">
        <v>162</v>
      </c>
      <c r="E618" s="189" t="s">
        <v>3</v>
      </c>
      <c r="F618" s="190" t="s">
        <v>1363</v>
      </c>
      <c r="G618" s="13"/>
      <c r="H618" s="191">
        <v>1.78</v>
      </c>
      <c r="I618" s="192"/>
      <c r="J618" s="13"/>
      <c r="K618" s="13"/>
      <c r="L618" s="187"/>
      <c r="M618" s="193"/>
      <c r="N618" s="194"/>
      <c r="O618" s="194"/>
      <c r="P618" s="194"/>
      <c r="Q618" s="194"/>
      <c r="R618" s="194"/>
      <c r="S618" s="194"/>
      <c r="T618" s="195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189" t="s">
        <v>162</v>
      </c>
      <c r="AU618" s="189" t="s">
        <v>158</v>
      </c>
      <c r="AV618" s="13" t="s">
        <v>158</v>
      </c>
      <c r="AW618" s="13" t="s">
        <v>31</v>
      </c>
      <c r="AX618" s="13" t="s">
        <v>69</v>
      </c>
      <c r="AY618" s="189" t="s">
        <v>149</v>
      </c>
    </row>
    <row r="619" s="13" customFormat="1">
      <c r="A619" s="13"/>
      <c r="B619" s="187"/>
      <c r="C619" s="13"/>
      <c r="D619" s="188" t="s">
        <v>162</v>
      </c>
      <c r="E619" s="189" t="s">
        <v>3</v>
      </c>
      <c r="F619" s="190" t="s">
        <v>1364</v>
      </c>
      <c r="G619" s="13"/>
      <c r="H619" s="191">
        <v>1.5</v>
      </c>
      <c r="I619" s="192"/>
      <c r="J619" s="13"/>
      <c r="K619" s="13"/>
      <c r="L619" s="187"/>
      <c r="M619" s="193"/>
      <c r="N619" s="194"/>
      <c r="O619" s="194"/>
      <c r="P619" s="194"/>
      <c r="Q619" s="194"/>
      <c r="R619" s="194"/>
      <c r="S619" s="194"/>
      <c r="T619" s="195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189" t="s">
        <v>162</v>
      </c>
      <c r="AU619" s="189" t="s">
        <v>158</v>
      </c>
      <c r="AV619" s="13" t="s">
        <v>158</v>
      </c>
      <c r="AW619" s="13" t="s">
        <v>31</v>
      </c>
      <c r="AX619" s="13" t="s">
        <v>69</v>
      </c>
      <c r="AY619" s="189" t="s">
        <v>149</v>
      </c>
    </row>
    <row r="620" s="13" customFormat="1">
      <c r="A620" s="13"/>
      <c r="B620" s="187"/>
      <c r="C620" s="13"/>
      <c r="D620" s="188" t="s">
        <v>162</v>
      </c>
      <c r="E620" s="189" t="s">
        <v>3</v>
      </c>
      <c r="F620" s="190" t="s">
        <v>1365</v>
      </c>
      <c r="G620" s="13"/>
      <c r="H620" s="191">
        <v>0.59999999999999998</v>
      </c>
      <c r="I620" s="192"/>
      <c r="J620" s="13"/>
      <c r="K620" s="13"/>
      <c r="L620" s="187"/>
      <c r="M620" s="193"/>
      <c r="N620" s="194"/>
      <c r="O620" s="194"/>
      <c r="P620" s="194"/>
      <c r="Q620" s="194"/>
      <c r="R620" s="194"/>
      <c r="S620" s="194"/>
      <c r="T620" s="195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189" t="s">
        <v>162</v>
      </c>
      <c r="AU620" s="189" t="s">
        <v>158</v>
      </c>
      <c r="AV620" s="13" t="s">
        <v>158</v>
      </c>
      <c r="AW620" s="13" t="s">
        <v>31</v>
      </c>
      <c r="AX620" s="13" t="s">
        <v>69</v>
      </c>
      <c r="AY620" s="189" t="s">
        <v>149</v>
      </c>
    </row>
    <row r="621" s="13" customFormat="1">
      <c r="A621" s="13"/>
      <c r="B621" s="187"/>
      <c r="C621" s="13"/>
      <c r="D621" s="188" t="s">
        <v>162</v>
      </c>
      <c r="E621" s="189" t="s">
        <v>3</v>
      </c>
      <c r="F621" s="190" t="s">
        <v>1366</v>
      </c>
      <c r="G621" s="13"/>
      <c r="H621" s="191">
        <v>1.5</v>
      </c>
      <c r="I621" s="192"/>
      <c r="J621" s="13"/>
      <c r="K621" s="13"/>
      <c r="L621" s="187"/>
      <c r="M621" s="193"/>
      <c r="N621" s="194"/>
      <c r="O621" s="194"/>
      <c r="P621" s="194"/>
      <c r="Q621" s="194"/>
      <c r="R621" s="194"/>
      <c r="S621" s="194"/>
      <c r="T621" s="195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189" t="s">
        <v>162</v>
      </c>
      <c r="AU621" s="189" t="s">
        <v>158</v>
      </c>
      <c r="AV621" s="13" t="s">
        <v>158</v>
      </c>
      <c r="AW621" s="13" t="s">
        <v>31</v>
      </c>
      <c r="AX621" s="13" t="s">
        <v>69</v>
      </c>
      <c r="AY621" s="189" t="s">
        <v>149</v>
      </c>
    </row>
    <row r="622" s="13" customFormat="1">
      <c r="A622" s="13"/>
      <c r="B622" s="187"/>
      <c r="C622" s="13"/>
      <c r="D622" s="188" t="s">
        <v>162</v>
      </c>
      <c r="E622" s="189" t="s">
        <v>3</v>
      </c>
      <c r="F622" s="190" t="s">
        <v>1367</v>
      </c>
      <c r="G622" s="13"/>
      <c r="H622" s="191">
        <v>1.47</v>
      </c>
      <c r="I622" s="192"/>
      <c r="J622" s="13"/>
      <c r="K622" s="13"/>
      <c r="L622" s="187"/>
      <c r="M622" s="193"/>
      <c r="N622" s="194"/>
      <c r="O622" s="194"/>
      <c r="P622" s="194"/>
      <c r="Q622" s="194"/>
      <c r="R622" s="194"/>
      <c r="S622" s="194"/>
      <c r="T622" s="195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189" t="s">
        <v>162</v>
      </c>
      <c r="AU622" s="189" t="s">
        <v>158</v>
      </c>
      <c r="AV622" s="13" t="s">
        <v>158</v>
      </c>
      <c r="AW622" s="13" t="s">
        <v>31</v>
      </c>
      <c r="AX622" s="13" t="s">
        <v>69</v>
      </c>
      <c r="AY622" s="189" t="s">
        <v>149</v>
      </c>
    </row>
    <row r="623" s="14" customFormat="1">
      <c r="A623" s="14"/>
      <c r="B623" s="196"/>
      <c r="C623" s="14"/>
      <c r="D623" s="188" t="s">
        <v>162</v>
      </c>
      <c r="E623" s="197" t="s">
        <v>3</v>
      </c>
      <c r="F623" s="198" t="s">
        <v>196</v>
      </c>
      <c r="G623" s="14"/>
      <c r="H623" s="199">
        <v>6.8499999999999996</v>
      </c>
      <c r="I623" s="200"/>
      <c r="J623" s="14"/>
      <c r="K623" s="14"/>
      <c r="L623" s="196"/>
      <c r="M623" s="201"/>
      <c r="N623" s="202"/>
      <c r="O623" s="202"/>
      <c r="P623" s="202"/>
      <c r="Q623" s="202"/>
      <c r="R623" s="202"/>
      <c r="S623" s="202"/>
      <c r="T623" s="203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197" t="s">
        <v>162</v>
      </c>
      <c r="AU623" s="197" t="s">
        <v>158</v>
      </c>
      <c r="AV623" s="14" t="s">
        <v>163</v>
      </c>
      <c r="AW623" s="14" t="s">
        <v>31</v>
      </c>
      <c r="AX623" s="14" t="s">
        <v>77</v>
      </c>
      <c r="AY623" s="197" t="s">
        <v>149</v>
      </c>
    </row>
    <row r="624" s="2" customFormat="1" ht="16.5" customHeight="1">
      <c r="A624" s="41"/>
      <c r="B624" s="168"/>
      <c r="C624" s="224" t="s">
        <v>1368</v>
      </c>
      <c r="D624" s="224" t="s">
        <v>654</v>
      </c>
      <c r="E624" s="225" t="s">
        <v>1369</v>
      </c>
      <c r="F624" s="226" t="s">
        <v>1370</v>
      </c>
      <c r="G624" s="227" t="s">
        <v>182</v>
      </c>
      <c r="H624" s="228">
        <v>7.5350000000000001</v>
      </c>
      <c r="I624" s="229"/>
      <c r="J624" s="230">
        <f>ROUND(I624*H624,2)</f>
        <v>0</v>
      </c>
      <c r="K624" s="226" t="s">
        <v>156</v>
      </c>
      <c r="L624" s="231"/>
      <c r="M624" s="232" t="s">
        <v>3</v>
      </c>
      <c r="N624" s="233" t="s">
        <v>41</v>
      </c>
      <c r="O624" s="75"/>
      <c r="P624" s="178">
        <f>O624*H624</f>
        <v>0</v>
      </c>
      <c r="Q624" s="178">
        <v>0.0015</v>
      </c>
      <c r="R624" s="178">
        <f>Q624*H624</f>
        <v>0.0113025</v>
      </c>
      <c r="S624" s="178">
        <v>0</v>
      </c>
      <c r="T624" s="179">
        <f>S624*H624</f>
        <v>0</v>
      </c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R624" s="180" t="s">
        <v>381</v>
      </c>
      <c r="AT624" s="180" t="s">
        <v>654</v>
      </c>
      <c r="AU624" s="180" t="s">
        <v>158</v>
      </c>
      <c r="AY624" s="22" t="s">
        <v>149</v>
      </c>
      <c r="BE624" s="181">
        <f>IF(N624="základní",J624,0)</f>
        <v>0</v>
      </c>
      <c r="BF624" s="181">
        <f>IF(N624="snížená",J624,0)</f>
        <v>0</v>
      </c>
      <c r="BG624" s="181">
        <f>IF(N624="zákl. přenesená",J624,0)</f>
        <v>0</v>
      </c>
      <c r="BH624" s="181">
        <f>IF(N624="sníž. přenesená",J624,0)</f>
        <v>0</v>
      </c>
      <c r="BI624" s="181">
        <f>IF(N624="nulová",J624,0)</f>
        <v>0</v>
      </c>
      <c r="BJ624" s="22" t="s">
        <v>158</v>
      </c>
      <c r="BK624" s="181">
        <f>ROUND(I624*H624,2)</f>
        <v>0</v>
      </c>
      <c r="BL624" s="22" t="s">
        <v>157</v>
      </c>
      <c r="BM624" s="180" t="s">
        <v>1371</v>
      </c>
    </row>
    <row r="625" s="13" customFormat="1">
      <c r="A625" s="13"/>
      <c r="B625" s="187"/>
      <c r="C625" s="13"/>
      <c r="D625" s="188" t="s">
        <v>162</v>
      </c>
      <c r="E625" s="13"/>
      <c r="F625" s="190" t="s">
        <v>1372</v>
      </c>
      <c r="G625" s="13"/>
      <c r="H625" s="191">
        <v>7.5350000000000001</v>
      </c>
      <c r="I625" s="192"/>
      <c r="J625" s="13"/>
      <c r="K625" s="13"/>
      <c r="L625" s="187"/>
      <c r="M625" s="193"/>
      <c r="N625" s="194"/>
      <c r="O625" s="194"/>
      <c r="P625" s="194"/>
      <c r="Q625" s="194"/>
      <c r="R625" s="194"/>
      <c r="S625" s="194"/>
      <c r="T625" s="195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189" t="s">
        <v>162</v>
      </c>
      <c r="AU625" s="189" t="s">
        <v>158</v>
      </c>
      <c r="AV625" s="13" t="s">
        <v>158</v>
      </c>
      <c r="AW625" s="13" t="s">
        <v>4</v>
      </c>
      <c r="AX625" s="13" t="s">
        <v>77</v>
      </c>
      <c r="AY625" s="189" t="s">
        <v>149</v>
      </c>
    </row>
    <row r="626" s="2" customFormat="1" ht="16.5" customHeight="1">
      <c r="A626" s="41"/>
      <c r="B626" s="168"/>
      <c r="C626" s="224" t="s">
        <v>1373</v>
      </c>
      <c r="D626" s="224" t="s">
        <v>654</v>
      </c>
      <c r="E626" s="225" t="s">
        <v>1374</v>
      </c>
      <c r="F626" s="226" t="s">
        <v>1375</v>
      </c>
      <c r="G626" s="227" t="s">
        <v>1376</v>
      </c>
      <c r="H626" s="228">
        <v>5</v>
      </c>
      <c r="I626" s="229"/>
      <c r="J626" s="230">
        <f>ROUND(I626*H626,2)</f>
        <v>0</v>
      </c>
      <c r="K626" s="226" t="s">
        <v>156</v>
      </c>
      <c r="L626" s="231"/>
      <c r="M626" s="232" t="s">
        <v>3</v>
      </c>
      <c r="N626" s="233" t="s">
        <v>41</v>
      </c>
      <c r="O626" s="75"/>
      <c r="P626" s="178">
        <f>O626*H626</f>
        <v>0</v>
      </c>
      <c r="Q626" s="178">
        <v>0.00020000000000000001</v>
      </c>
      <c r="R626" s="178">
        <f>Q626*H626</f>
        <v>0.001</v>
      </c>
      <c r="S626" s="178">
        <v>0</v>
      </c>
      <c r="T626" s="179">
        <f>S626*H626</f>
        <v>0</v>
      </c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R626" s="180" t="s">
        <v>381</v>
      </c>
      <c r="AT626" s="180" t="s">
        <v>654</v>
      </c>
      <c r="AU626" s="180" t="s">
        <v>158</v>
      </c>
      <c r="AY626" s="22" t="s">
        <v>149</v>
      </c>
      <c r="BE626" s="181">
        <f>IF(N626="základní",J626,0)</f>
        <v>0</v>
      </c>
      <c r="BF626" s="181">
        <f>IF(N626="snížená",J626,0)</f>
        <v>0</v>
      </c>
      <c r="BG626" s="181">
        <f>IF(N626="zákl. přenesená",J626,0)</f>
        <v>0</v>
      </c>
      <c r="BH626" s="181">
        <f>IF(N626="sníž. přenesená",J626,0)</f>
        <v>0</v>
      </c>
      <c r="BI626" s="181">
        <f>IF(N626="nulová",J626,0)</f>
        <v>0</v>
      </c>
      <c r="BJ626" s="22" t="s">
        <v>158</v>
      </c>
      <c r="BK626" s="181">
        <f>ROUND(I626*H626,2)</f>
        <v>0</v>
      </c>
      <c r="BL626" s="22" t="s">
        <v>157</v>
      </c>
      <c r="BM626" s="180" t="s">
        <v>1377</v>
      </c>
    </row>
    <row r="627" s="13" customFormat="1">
      <c r="A627" s="13"/>
      <c r="B627" s="187"/>
      <c r="C627" s="13"/>
      <c r="D627" s="188" t="s">
        <v>162</v>
      </c>
      <c r="E627" s="189" t="s">
        <v>3</v>
      </c>
      <c r="F627" s="190" t="s">
        <v>179</v>
      </c>
      <c r="G627" s="13"/>
      <c r="H627" s="191">
        <v>5</v>
      </c>
      <c r="I627" s="192"/>
      <c r="J627" s="13"/>
      <c r="K627" s="13"/>
      <c r="L627" s="187"/>
      <c r="M627" s="193"/>
      <c r="N627" s="194"/>
      <c r="O627" s="194"/>
      <c r="P627" s="194"/>
      <c r="Q627" s="194"/>
      <c r="R627" s="194"/>
      <c r="S627" s="194"/>
      <c r="T627" s="195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189" t="s">
        <v>162</v>
      </c>
      <c r="AU627" s="189" t="s">
        <v>158</v>
      </c>
      <c r="AV627" s="13" t="s">
        <v>158</v>
      </c>
      <c r="AW627" s="13" t="s">
        <v>31</v>
      </c>
      <c r="AX627" s="13" t="s">
        <v>77</v>
      </c>
      <c r="AY627" s="189" t="s">
        <v>149</v>
      </c>
    </row>
    <row r="628" s="2" customFormat="1" ht="37.8" customHeight="1">
      <c r="A628" s="41"/>
      <c r="B628" s="168"/>
      <c r="C628" s="169" t="s">
        <v>1378</v>
      </c>
      <c r="D628" s="169" t="s">
        <v>152</v>
      </c>
      <c r="E628" s="170" t="s">
        <v>1379</v>
      </c>
      <c r="F628" s="171" t="s">
        <v>1380</v>
      </c>
      <c r="G628" s="172" t="s">
        <v>182</v>
      </c>
      <c r="H628" s="173">
        <v>41.549999999999997</v>
      </c>
      <c r="I628" s="174"/>
      <c r="J628" s="175">
        <f>ROUND(I628*H628,2)</f>
        <v>0</v>
      </c>
      <c r="K628" s="171" t="s">
        <v>156</v>
      </c>
      <c r="L628" s="42"/>
      <c r="M628" s="176" t="s">
        <v>3</v>
      </c>
      <c r="N628" s="177" t="s">
        <v>41</v>
      </c>
      <c r="O628" s="75"/>
      <c r="P628" s="178">
        <f>O628*H628</f>
        <v>0</v>
      </c>
      <c r="Q628" s="178">
        <v>6.0000000000000002E-05</v>
      </c>
      <c r="R628" s="178">
        <f>Q628*H628</f>
        <v>0.002493</v>
      </c>
      <c r="S628" s="178">
        <v>0</v>
      </c>
      <c r="T628" s="179">
        <f>S628*H628</f>
        <v>0</v>
      </c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R628" s="180" t="s">
        <v>157</v>
      </c>
      <c r="AT628" s="180" t="s">
        <v>152</v>
      </c>
      <c r="AU628" s="180" t="s">
        <v>158</v>
      </c>
      <c r="AY628" s="22" t="s">
        <v>149</v>
      </c>
      <c r="BE628" s="181">
        <f>IF(N628="základní",J628,0)</f>
        <v>0</v>
      </c>
      <c r="BF628" s="181">
        <f>IF(N628="snížená",J628,0)</f>
        <v>0</v>
      </c>
      <c r="BG628" s="181">
        <f>IF(N628="zákl. přenesená",J628,0)</f>
        <v>0</v>
      </c>
      <c r="BH628" s="181">
        <f>IF(N628="sníž. přenesená",J628,0)</f>
        <v>0</v>
      </c>
      <c r="BI628" s="181">
        <f>IF(N628="nulová",J628,0)</f>
        <v>0</v>
      </c>
      <c r="BJ628" s="22" t="s">
        <v>158</v>
      </c>
      <c r="BK628" s="181">
        <f>ROUND(I628*H628,2)</f>
        <v>0</v>
      </c>
      <c r="BL628" s="22" t="s">
        <v>157</v>
      </c>
      <c r="BM628" s="180" t="s">
        <v>1381</v>
      </c>
    </row>
    <row r="629" s="2" customFormat="1">
      <c r="A629" s="41"/>
      <c r="B629" s="42"/>
      <c r="C629" s="41"/>
      <c r="D629" s="182" t="s">
        <v>160</v>
      </c>
      <c r="E629" s="41"/>
      <c r="F629" s="183" t="s">
        <v>1382</v>
      </c>
      <c r="G629" s="41"/>
      <c r="H629" s="41"/>
      <c r="I629" s="184"/>
      <c r="J629" s="41"/>
      <c r="K629" s="41"/>
      <c r="L629" s="42"/>
      <c r="M629" s="185"/>
      <c r="N629" s="186"/>
      <c r="O629" s="75"/>
      <c r="P629" s="75"/>
      <c r="Q629" s="75"/>
      <c r="R629" s="75"/>
      <c r="S629" s="75"/>
      <c r="T629" s="76"/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T629" s="22" t="s">
        <v>160</v>
      </c>
      <c r="AU629" s="22" t="s">
        <v>158</v>
      </c>
    </row>
    <row r="630" s="13" customFormat="1">
      <c r="A630" s="13"/>
      <c r="B630" s="187"/>
      <c r="C630" s="13"/>
      <c r="D630" s="188" t="s">
        <v>162</v>
      </c>
      <c r="E630" s="189" t="s">
        <v>3</v>
      </c>
      <c r="F630" s="190" t="s">
        <v>1383</v>
      </c>
      <c r="G630" s="13"/>
      <c r="H630" s="191">
        <v>6.4400000000000004</v>
      </c>
      <c r="I630" s="192"/>
      <c r="J630" s="13"/>
      <c r="K630" s="13"/>
      <c r="L630" s="187"/>
      <c r="M630" s="193"/>
      <c r="N630" s="194"/>
      <c r="O630" s="194"/>
      <c r="P630" s="194"/>
      <c r="Q630" s="194"/>
      <c r="R630" s="194"/>
      <c r="S630" s="194"/>
      <c r="T630" s="195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189" t="s">
        <v>162</v>
      </c>
      <c r="AU630" s="189" t="s">
        <v>158</v>
      </c>
      <c r="AV630" s="13" t="s">
        <v>158</v>
      </c>
      <c r="AW630" s="13" t="s">
        <v>31</v>
      </c>
      <c r="AX630" s="13" t="s">
        <v>69</v>
      </c>
      <c r="AY630" s="189" t="s">
        <v>149</v>
      </c>
    </row>
    <row r="631" s="13" customFormat="1">
      <c r="A631" s="13"/>
      <c r="B631" s="187"/>
      <c r="C631" s="13"/>
      <c r="D631" s="188" t="s">
        <v>162</v>
      </c>
      <c r="E631" s="189" t="s">
        <v>3</v>
      </c>
      <c r="F631" s="190" t="s">
        <v>1384</v>
      </c>
      <c r="G631" s="13"/>
      <c r="H631" s="191">
        <v>6</v>
      </c>
      <c r="I631" s="192"/>
      <c r="J631" s="13"/>
      <c r="K631" s="13"/>
      <c r="L631" s="187"/>
      <c r="M631" s="193"/>
      <c r="N631" s="194"/>
      <c r="O631" s="194"/>
      <c r="P631" s="194"/>
      <c r="Q631" s="194"/>
      <c r="R631" s="194"/>
      <c r="S631" s="194"/>
      <c r="T631" s="195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189" t="s">
        <v>162</v>
      </c>
      <c r="AU631" s="189" t="s">
        <v>158</v>
      </c>
      <c r="AV631" s="13" t="s">
        <v>158</v>
      </c>
      <c r="AW631" s="13" t="s">
        <v>31</v>
      </c>
      <c r="AX631" s="13" t="s">
        <v>69</v>
      </c>
      <c r="AY631" s="189" t="s">
        <v>149</v>
      </c>
    </row>
    <row r="632" s="13" customFormat="1">
      <c r="A632" s="13"/>
      <c r="B632" s="187"/>
      <c r="C632" s="13"/>
      <c r="D632" s="188" t="s">
        <v>162</v>
      </c>
      <c r="E632" s="189" t="s">
        <v>3</v>
      </c>
      <c r="F632" s="190" t="s">
        <v>1385</v>
      </c>
      <c r="G632" s="13"/>
      <c r="H632" s="191">
        <v>2.3999999999999999</v>
      </c>
      <c r="I632" s="192"/>
      <c r="J632" s="13"/>
      <c r="K632" s="13"/>
      <c r="L632" s="187"/>
      <c r="M632" s="193"/>
      <c r="N632" s="194"/>
      <c r="O632" s="194"/>
      <c r="P632" s="194"/>
      <c r="Q632" s="194"/>
      <c r="R632" s="194"/>
      <c r="S632" s="194"/>
      <c r="T632" s="195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189" t="s">
        <v>162</v>
      </c>
      <c r="AU632" s="189" t="s">
        <v>158</v>
      </c>
      <c r="AV632" s="13" t="s">
        <v>158</v>
      </c>
      <c r="AW632" s="13" t="s">
        <v>31</v>
      </c>
      <c r="AX632" s="13" t="s">
        <v>69</v>
      </c>
      <c r="AY632" s="189" t="s">
        <v>149</v>
      </c>
    </row>
    <row r="633" s="13" customFormat="1">
      <c r="A633" s="13"/>
      <c r="B633" s="187"/>
      <c r="C633" s="13"/>
      <c r="D633" s="188" t="s">
        <v>162</v>
      </c>
      <c r="E633" s="189" t="s">
        <v>3</v>
      </c>
      <c r="F633" s="190" t="s">
        <v>1386</v>
      </c>
      <c r="G633" s="13"/>
      <c r="H633" s="191">
        <v>5.2699999999999996</v>
      </c>
      <c r="I633" s="192"/>
      <c r="J633" s="13"/>
      <c r="K633" s="13"/>
      <c r="L633" s="187"/>
      <c r="M633" s="193"/>
      <c r="N633" s="194"/>
      <c r="O633" s="194"/>
      <c r="P633" s="194"/>
      <c r="Q633" s="194"/>
      <c r="R633" s="194"/>
      <c r="S633" s="194"/>
      <c r="T633" s="195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189" t="s">
        <v>162</v>
      </c>
      <c r="AU633" s="189" t="s">
        <v>158</v>
      </c>
      <c r="AV633" s="13" t="s">
        <v>158</v>
      </c>
      <c r="AW633" s="13" t="s">
        <v>31</v>
      </c>
      <c r="AX633" s="13" t="s">
        <v>69</v>
      </c>
      <c r="AY633" s="189" t="s">
        <v>149</v>
      </c>
    </row>
    <row r="634" s="13" customFormat="1">
      <c r="A634" s="13"/>
      <c r="B634" s="187"/>
      <c r="C634" s="13"/>
      <c r="D634" s="188" t="s">
        <v>162</v>
      </c>
      <c r="E634" s="189" t="s">
        <v>3</v>
      </c>
      <c r="F634" s="190" t="s">
        <v>1387</v>
      </c>
      <c r="G634" s="13"/>
      <c r="H634" s="191">
        <v>6.5999999999999996</v>
      </c>
      <c r="I634" s="192"/>
      <c r="J634" s="13"/>
      <c r="K634" s="13"/>
      <c r="L634" s="187"/>
      <c r="M634" s="193"/>
      <c r="N634" s="194"/>
      <c r="O634" s="194"/>
      <c r="P634" s="194"/>
      <c r="Q634" s="194"/>
      <c r="R634" s="194"/>
      <c r="S634" s="194"/>
      <c r="T634" s="195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189" t="s">
        <v>162</v>
      </c>
      <c r="AU634" s="189" t="s">
        <v>158</v>
      </c>
      <c r="AV634" s="13" t="s">
        <v>158</v>
      </c>
      <c r="AW634" s="13" t="s">
        <v>31</v>
      </c>
      <c r="AX634" s="13" t="s">
        <v>69</v>
      </c>
      <c r="AY634" s="189" t="s">
        <v>149</v>
      </c>
    </row>
    <row r="635" s="13" customFormat="1">
      <c r="A635" s="13"/>
      <c r="B635" s="187"/>
      <c r="C635" s="13"/>
      <c r="D635" s="188" t="s">
        <v>162</v>
      </c>
      <c r="E635" s="189" t="s">
        <v>3</v>
      </c>
      <c r="F635" s="190" t="s">
        <v>1388</v>
      </c>
      <c r="G635" s="13"/>
      <c r="H635" s="191">
        <v>9.5</v>
      </c>
      <c r="I635" s="192"/>
      <c r="J635" s="13"/>
      <c r="K635" s="13"/>
      <c r="L635" s="187"/>
      <c r="M635" s="193"/>
      <c r="N635" s="194"/>
      <c r="O635" s="194"/>
      <c r="P635" s="194"/>
      <c r="Q635" s="194"/>
      <c r="R635" s="194"/>
      <c r="S635" s="194"/>
      <c r="T635" s="195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189" t="s">
        <v>162</v>
      </c>
      <c r="AU635" s="189" t="s">
        <v>158</v>
      </c>
      <c r="AV635" s="13" t="s">
        <v>158</v>
      </c>
      <c r="AW635" s="13" t="s">
        <v>31</v>
      </c>
      <c r="AX635" s="13" t="s">
        <v>69</v>
      </c>
      <c r="AY635" s="189" t="s">
        <v>149</v>
      </c>
    </row>
    <row r="636" s="13" customFormat="1">
      <c r="A636" s="13"/>
      <c r="B636" s="187"/>
      <c r="C636" s="13"/>
      <c r="D636" s="188" t="s">
        <v>162</v>
      </c>
      <c r="E636" s="189" t="s">
        <v>3</v>
      </c>
      <c r="F636" s="190" t="s">
        <v>1389</v>
      </c>
      <c r="G636" s="13"/>
      <c r="H636" s="191">
        <v>5.3399999999999999</v>
      </c>
      <c r="I636" s="192"/>
      <c r="J636" s="13"/>
      <c r="K636" s="13"/>
      <c r="L636" s="187"/>
      <c r="M636" s="193"/>
      <c r="N636" s="194"/>
      <c r="O636" s="194"/>
      <c r="P636" s="194"/>
      <c r="Q636" s="194"/>
      <c r="R636" s="194"/>
      <c r="S636" s="194"/>
      <c r="T636" s="195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189" t="s">
        <v>162</v>
      </c>
      <c r="AU636" s="189" t="s">
        <v>158</v>
      </c>
      <c r="AV636" s="13" t="s">
        <v>158</v>
      </c>
      <c r="AW636" s="13" t="s">
        <v>31</v>
      </c>
      <c r="AX636" s="13" t="s">
        <v>69</v>
      </c>
      <c r="AY636" s="189" t="s">
        <v>149</v>
      </c>
    </row>
    <row r="637" s="14" customFormat="1">
      <c r="A637" s="14"/>
      <c r="B637" s="196"/>
      <c r="C637" s="14"/>
      <c r="D637" s="188" t="s">
        <v>162</v>
      </c>
      <c r="E637" s="197" t="s">
        <v>3</v>
      </c>
      <c r="F637" s="198" t="s">
        <v>196</v>
      </c>
      <c r="G637" s="14"/>
      <c r="H637" s="199">
        <v>41.549999999999997</v>
      </c>
      <c r="I637" s="200"/>
      <c r="J637" s="14"/>
      <c r="K637" s="14"/>
      <c r="L637" s="196"/>
      <c r="M637" s="201"/>
      <c r="N637" s="202"/>
      <c r="O637" s="202"/>
      <c r="P637" s="202"/>
      <c r="Q637" s="202"/>
      <c r="R637" s="202"/>
      <c r="S637" s="202"/>
      <c r="T637" s="203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197" t="s">
        <v>162</v>
      </c>
      <c r="AU637" s="197" t="s">
        <v>158</v>
      </c>
      <c r="AV637" s="14" t="s">
        <v>163</v>
      </c>
      <c r="AW637" s="14" t="s">
        <v>31</v>
      </c>
      <c r="AX637" s="14" t="s">
        <v>77</v>
      </c>
      <c r="AY637" s="197" t="s">
        <v>149</v>
      </c>
    </row>
    <row r="638" s="2" customFormat="1" ht="37.8" customHeight="1">
      <c r="A638" s="41"/>
      <c r="B638" s="168"/>
      <c r="C638" s="169" t="s">
        <v>1390</v>
      </c>
      <c r="D638" s="169" t="s">
        <v>152</v>
      </c>
      <c r="E638" s="170" t="s">
        <v>1391</v>
      </c>
      <c r="F638" s="171" t="s">
        <v>1392</v>
      </c>
      <c r="G638" s="172" t="s">
        <v>182</v>
      </c>
      <c r="H638" s="173">
        <v>41.549999999999997</v>
      </c>
      <c r="I638" s="174"/>
      <c r="J638" s="175">
        <f>ROUND(I638*H638,2)</f>
        <v>0</v>
      </c>
      <c r="K638" s="171" t="s">
        <v>156</v>
      </c>
      <c r="L638" s="42"/>
      <c r="M638" s="176" t="s">
        <v>3</v>
      </c>
      <c r="N638" s="177" t="s">
        <v>41</v>
      </c>
      <c r="O638" s="75"/>
      <c r="P638" s="178">
        <f>O638*H638</f>
        <v>0</v>
      </c>
      <c r="Q638" s="178">
        <v>6.9999999999999994E-05</v>
      </c>
      <c r="R638" s="178">
        <f>Q638*H638</f>
        <v>0.0029084999999999996</v>
      </c>
      <c r="S638" s="178">
        <v>0</v>
      </c>
      <c r="T638" s="179">
        <f>S638*H638</f>
        <v>0</v>
      </c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R638" s="180" t="s">
        <v>157</v>
      </c>
      <c r="AT638" s="180" t="s">
        <v>152</v>
      </c>
      <c r="AU638" s="180" t="s">
        <v>158</v>
      </c>
      <c r="AY638" s="22" t="s">
        <v>149</v>
      </c>
      <c r="BE638" s="181">
        <f>IF(N638="základní",J638,0)</f>
        <v>0</v>
      </c>
      <c r="BF638" s="181">
        <f>IF(N638="snížená",J638,0)</f>
        <v>0</v>
      </c>
      <c r="BG638" s="181">
        <f>IF(N638="zákl. přenesená",J638,0)</f>
        <v>0</v>
      </c>
      <c r="BH638" s="181">
        <f>IF(N638="sníž. přenesená",J638,0)</f>
        <v>0</v>
      </c>
      <c r="BI638" s="181">
        <f>IF(N638="nulová",J638,0)</f>
        <v>0</v>
      </c>
      <c r="BJ638" s="22" t="s">
        <v>158</v>
      </c>
      <c r="BK638" s="181">
        <f>ROUND(I638*H638,2)</f>
        <v>0</v>
      </c>
      <c r="BL638" s="22" t="s">
        <v>157</v>
      </c>
      <c r="BM638" s="180" t="s">
        <v>1393</v>
      </c>
    </row>
    <row r="639" s="2" customFormat="1">
      <c r="A639" s="41"/>
      <c r="B639" s="42"/>
      <c r="C639" s="41"/>
      <c r="D639" s="182" t="s">
        <v>160</v>
      </c>
      <c r="E639" s="41"/>
      <c r="F639" s="183" t="s">
        <v>1394</v>
      </c>
      <c r="G639" s="41"/>
      <c r="H639" s="41"/>
      <c r="I639" s="184"/>
      <c r="J639" s="41"/>
      <c r="K639" s="41"/>
      <c r="L639" s="42"/>
      <c r="M639" s="185"/>
      <c r="N639" s="186"/>
      <c r="O639" s="75"/>
      <c r="P639" s="75"/>
      <c r="Q639" s="75"/>
      <c r="R639" s="75"/>
      <c r="S639" s="75"/>
      <c r="T639" s="76"/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T639" s="22" t="s">
        <v>160</v>
      </c>
      <c r="AU639" s="22" t="s">
        <v>158</v>
      </c>
    </row>
    <row r="640" s="2" customFormat="1" ht="49.05" customHeight="1">
      <c r="A640" s="41"/>
      <c r="B640" s="168"/>
      <c r="C640" s="169" t="s">
        <v>1395</v>
      </c>
      <c r="D640" s="169" t="s">
        <v>152</v>
      </c>
      <c r="E640" s="170" t="s">
        <v>1396</v>
      </c>
      <c r="F640" s="171" t="s">
        <v>1397</v>
      </c>
      <c r="G640" s="172" t="s">
        <v>406</v>
      </c>
      <c r="H640" s="173">
        <v>1.1319999999999999</v>
      </c>
      <c r="I640" s="174"/>
      <c r="J640" s="175">
        <f>ROUND(I640*H640,2)</f>
        <v>0</v>
      </c>
      <c r="K640" s="171" t="s">
        <v>156</v>
      </c>
      <c r="L640" s="42"/>
      <c r="M640" s="176" t="s">
        <v>3</v>
      </c>
      <c r="N640" s="177" t="s">
        <v>41</v>
      </c>
      <c r="O640" s="75"/>
      <c r="P640" s="178">
        <f>O640*H640</f>
        <v>0</v>
      </c>
      <c r="Q640" s="178">
        <v>0</v>
      </c>
      <c r="R640" s="178">
        <f>Q640*H640</f>
        <v>0</v>
      </c>
      <c r="S640" s="178">
        <v>0</v>
      </c>
      <c r="T640" s="179">
        <f>S640*H640</f>
        <v>0</v>
      </c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R640" s="180" t="s">
        <v>157</v>
      </c>
      <c r="AT640" s="180" t="s">
        <v>152</v>
      </c>
      <c r="AU640" s="180" t="s">
        <v>158</v>
      </c>
      <c r="AY640" s="22" t="s">
        <v>149</v>
      </c>
      <c r="BE640" s="181">
        <f>IF(N640="základní",J640,0)</f>
        <v>0</v>
      </c>
      <c r="BF640" s="181">
        <f>IF(N640="snížená",J640,0)</f>
        <v>0</v>
      </c>
      <c r="BG640" s="181">
        <f>IF(N640="zákl. přenesená",J640,0)</f>
        <v>0</v>
      </c>
      <c r="BH640" s="181">
        <f>IF(N640="sníž. přenesená",J640,0)</f>
        <v>0</v>
      </c>
      <c r="BI640" s="181">
        <f>IF(N640="nulová",J640,0)</f>
        <v>0</v>
      </c>
      <c r="BJ640" s="22" t="s">
        <v>158</v>
      </c>
      <c r="BK640" s="181">
        <f>ROUND(I640*H640,2)</f>
        <v>0</v>
      </c>
      <c r="BL640" s="22" t="s">
        <v>157</v>
      </c>
      <c r="BM640" s="180" t="s">
        <v>1398</v>
      </c>
    </row>
    <row r="641" s="2" customFormat="1">
      <c r="A641" s="41"/>
      <c r="B641" s="42"/>
      <c r="C641" s="41"/>
      <c r="D641" s="182" t="s">
        <v>160</v>
      </c>
      <c r="E641" s="41"/>
      <c r="F641" s="183" t="s">
        <v>1399</v>
      </c>
      <c r="G641" s="41"/>
      <c r="H641" s="41"/>
      <c r="I641" s="184"/>
      <c r="J641" s="41"/>
      <c r="K641" s="41"/>
      <c r="L641" s="42"/>
      <c r="M641" s="185"/>
      <c r="N641" s="186"/>
      <c r="O641" s="75"/>
      <c r="P641" s="75"/>
      <c r="Q641" s="75"/>
      <c r="R641" s="75"/>
      <c r="S641" s="75"/>
      <c r="T641" s="76"/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T641" s="22" t="s">
        <v>160</v>
      </c>
      <c r="AU641" s="22" t="s">
        <v>158</v>
      </c>
    </row>
    <row r="642" s="12" customFormat="1" ht="20.88" customHeight="1">
      <c r="A642" s="12"/>
      <c r="B642" s="155"/>
      <c r="C642" s="12"/>
      <c r="D642" s="156" t="s">
        <v>68</v>
      </c>
      <c r="E642" s="166" t="s">
        <v>1400</v>
      </c>
      <c r="F642" s="166" t="s">
        <v>1401</v>
      </c>
      <c r="G642" s="12"/>
      <c r="H642" s="12"/>
      <c r="I642" s="158"/>
      <c r="J642" s="167">
        <f>BK642</f>
        <v>0</v>
      </c>
      <c r="K642" s="12"/>
      <c r="L642" s="155"/>
      <c r="M642" s="160"/>
      <c r="N642" s="161"/>
      <c r="O642" s="161"/>
      <c r="P642" s="162">
        <f>SUM(P643:P660)</f>
        <v>0</v>
      </c>
      <c r="Q642" s="161"/>
      <c r="R642" s="162">
        <f>SUM(R643:R660)</f>
        <v>0.15943000000000002</v>
      </c>
      <c r="S642" s="161"/>
      <c r="T642" s="163">
        <f>SUM(T643:T660)</f>
        <v>0</v>
      </c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R642" s="156" t="s">
        <v>158</v>
      </c>
      <c r="AT642" s="164" t="s">
        <v>68</v>
      </c>
      <c r="AU642" s="164" t="s">
        <v>158</v>
      </c>
      <c r="AY642" s="156" t="s">
        <v>149</v>
      </c>
      <c r="BK642" s="165">
        <f>SUM(BK643:BK660)</f>
        <v>0</v>
      </c>
    </row>
    <row r="643" s="2" customFormat="1" ht="55.5" customHeight="1">
      <c r="A643" s="41"/>
      <c r="B643" s="168"/>
      <c r="C643" s="169" t="s">
        <v>1402</v>
      </c>
      <c r="D643" s="169" t="s">
        <v>152</v>
      </c>
      <c r="E643" s="170" t="s">
        <v>1403</v>
      </c>
      <c r="F643" s="171" t="s">
        <v>1404</v>
      </c>
      <c r="G643" s="172" t="s">
        <v>155</v>
      </c>
      <c r="H643" s="173">
        <v>1</v>
      </c>
      <c r="I643" s="174"/>
      <c r="J643" s="175">
        <f>ROUND(I643*H643,2)</f>
        <v>0</v>
      </c>
      <c r="K643" s="171" t="s">
        <v>156</v>
      </c>
      <c r="L643" s="42"/>
      <c r="M643" s="176" t="s">
        <v>3</v>
      </c>
      <c r="N643" s="177" t="s">
        <v>41</v>
      </c>
      <c r="O643" s="75"/>
      <c r="P643" s="178">
        <f>O643*H643</f>
        <v>0</v>
      </c>
      <c r="Q643" s="178">
        <v>0.00025000000000000001</v>
      </c>
      <c r="R643" s="178">
        <f>Q643*H643</f>
        <v>0.00025000000000000001</v>
      </c>
      <c r="S643" s="178">
        <v>0</v>
      </c>
      <c r="T643" s="179">
        <f>S643*H643</f>
        <v>0</v>
      </c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R643" s="180" t="s">
        <v>157</v>
      </c>
      <c r="AT643" s="180" t="s">
        <v>152</v>
      </c>
      <c r="AU643" s="180" t="s">
        <v>96</v>
      </c>
      <c r="AY643" s="22" t="s">
        <v>149</v>
      </c>
      <c r="BE643" s="181">
        <f>IF(N643="základní",J643,0)</f>
        <v>0</v>
      </c>
      <c r="BF643" s="181">
        <f>IF(N643="snížená",J643,0)</f>
        <v>0</v>
      </c>
      <c r="BG643" s="181">
        <f>IF(N643="zákl. přenesená",J643,0)</f>
        <v>0</v>
      </c>
      <c r="BH643" s="181">
        <f>IF(N643="sníž. přenesená",J643,0)</f>
        <v>0</v>
      </c>
      <c r="BI643" s="181">
        <f>IF(N643="nulová",J643,0)</f>
        <v>0</v>
      </c>
      <c r="BJ643" s="22" t="s">
        <v>158</v>
      </c>
      <c r="BK643" s="181">
        <f>ROUND(I643*H643,2)</f>
        <v>0</v>
      </c>
      <c r="BL643" s="22" t="s">
        <v>157</v>
      </c>
      <c r="BM643" s="180" t="s">
        <v>1405</v>
      </c>
    </row>
    <row r="644" s="2" customFormat="1">
      <c r="A644" s="41"/>
      <c r="B644" s="42"/>
      <c r="C644" s="41"/>
      <c r="D644" s="182" t="s">
        <v>160</v>
      </c>
      <c r="E644" s="41"/>
      <c r="F644" s="183" t="s">
        <v>1406</v>
      </c>
      <c r="G644" s="41"/>
      <c r="H644" s="41"/>
      <c r="I644" s="184"/>
      <c r="J644" s="41"/>
      <c r="K644" s="41"/>
      <c r="L644" s="42"/>
      <c r="M644" s="185"/>
      <c r="N644" s="186"/>
      <c r="O644" s="75"/>
      <c r="P644" s="75"/>
      <c r="Q644" s="75"/>
      <c r="R644" s="75"/>
      <c r="S644" s="75"/>
      <c r="T644" s="76"/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T644" s="22" t="s">
        <v>160</v>
      </c>
      <c r="AU644" s="22" t="s">
        <v>96</v>
      </c>
    </row>
    <row r="645" s="13" customFormat="1">
      <c r="A645" s="13"/>
      <c r="B645" s="187"/>
      <c r="C645" s="13"/>
      <c r="D645" s="188" t="s">
        <v>162</v>
      </c>
      <c r="E645" s="189" t="s">
        <v>3</v>
      </c>
      <c r="F645" s="190" t="s">
        <v>77</v>
      </c>
      <c r="G645" s="13"/>
      <c r="H645" s="191">
        <v>1</v>
      </c>
      <c r="I645" s="192"/>
      <c r="J645" s="13"/>
      <c r="K645" s="13"/>
      <c r="L645" s="187"/>
      <c r="M645" s="193"/>
      <c r="N645" s="194"/>
      <c r="O645" s="194"/>
      <c r="P645" s="194"/>
      <c r="Q645" s="194"/>
      <c r="R645" s="194"/>
      <c r="S645" s="194"/>
      <c r="T645" s="195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189" t="s">
        <v>162</v>
      </c>
      <c r="AU645" s="189" t="s">
        <v>96</v>
      </c>
      <c r="AV645" s="13" t="s">
        <v>158</v>
      </c>
      <c r="AW645" s="13" t="s">
        <v>31</v>
      </c>
      <c r="AX645" s="13" t="s">
        <v>77</v>
      </c>
      <c r="AY645" s="189" t="s">
        <v>149</v>
      </c>
    </row>
    <row r="646" s="2" customFormat="1" ht="24.15" customHeight="1">
      <c r="A646" s="41"/>
      <c r="B646" s="168"/>
      <c r="C646" s="224" t="s">
        <v>1407</v>
      </c>
      <c r="D646" s="224" t="s">
        <v>654</v>
      </c>
      <c r="E646" s="225" t="s">
        <v>1408</v>
      </c>
      <c r="F646" s="226" t="s">
        <v>1409</v>
      </c>
      <c r="G646" s="227" t="s">
        <v>155</v>
      </c>
      <c r="H646" s="228">
        <v>1</v>
      </c>
      <c r="I646" s="229"/>
      <c r="J646" s="230">
        <f>ROUND(I646*H646,2)</f>
        <v>0</v>
      </c>
      <c r="K646" s="226" t="s">
        <v>156</v>
      </c>
      <c r="L646" s="231"/>
      <c r="M646" s="232" t="s">
        <v>3</v>
      </c>
      <c r="N646" s="233" t="s">
        <v>41</v>
      </c>
      <c r="O646" s="75"/>
      <c r="P646" s="178">
        <f>O646*H646</f>
        <v>0</v>
      </c>
      <c r="Q646" s="178">
        <v>0.023699999999999999</v>
      </c>
      <c r="R646" s="178">
        <f>Q646*H646</f>
        <v>0.023699999999999999</v>
      </c>
      <c r="S646" s="178">
        <v>0</v>
      </c>
      <c r="T646" s="179">
        <f>S646*H646</f>
        <v>0</v>
      </c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R646" s="180" t="s">
        <v>381</v>
      </c>
      <c r="AT646" s="180" t="s">
        <v>654</v>
      </c>
      <c r="AU646" s="180" t="s">
        <v>96</v>
      </c>
      <c r="AY646" s="22" t="s">
        <v>149</v>
      </c>
      <c r="BE646" s="181">
        <f>IF(N646="základní",J646,0)</f>
        <v>0</v>
      </c>
      <c r="BF646" s="181">
        <f>IF(N646="snížená",J646,0)</f>
        <v>0</v>
      </c>
      <c r="BG646" s="181">
        <f>IF(N646="zákl. přenesená",J646,0)</f>
        <v>0</v>
      </c>
      <c r="BH646" s="181">
        <f>IF(N646="sníž. přenesená",J646,0)</f>
        <v>0</v>
      </c>
      <c r="BI646" s="181">
        <f>IF(N646="nulová",J646,0)</f>
        <v>0</v>
      </c>
      <c r="BJ646" s="22" t="s">
        <v>158</v>
      </c>
      <c r="BK646" s="181">
        <f>ROUND(I646*H646,2)</f>
        <v>0</v>
      </c>
      <c r="BL646" s="22" t="s">
        <v>157</v>
      </c>
      <c r="BM646" s="180" t="s">
        <v>1410</v>
      </c>
    </row>
    <row r="647" s="2" customFormat="1" ht="24.15" customHeight="1">
      <c r="A647" s="41"/>
      <c r="B647" s="168"/>
      <c r="C647" s="224" t="s">
        <v>1411</v>
      </c>
      <c r="D647" s="224" t="s">
        <v>654</v>
      </c>
      <c r="E647" s="225" t="s">
        <v>1412</v>
      </c>
      <c r="F647" s="226" t="s">
        <v>1413</v>
      </c>
      <c r="G647" s="227" t="s">
        <v>155</v>
      </c>
      <c r="H647" s="228">
        <v>1</v>
      </c>
      <c r="I647" s="229"/>
      <c r="J647" s="230">
        <f>ROUND(I647*H647,2)</f>
        <v>0</v>
      </c>
      <c r="K647" s="226" t="s">
        <v>156</v>
      </c>
      <c r="L647" s="231"/>
      <c r="M647" s="232" t="s">
        <v>3</v>
      </c>
      <c r="N647" s="233" t="s">
        <v>41</v>
      </c>
      <c r="O647" s="75"/>
      <c r="P647" s="178">
        <f>O647*H647</f>
        <v>0</v>
      </c>
      <c r="Q647" s="178">
        <v>0.0047999999999999996</v>
      </c>
      <c r="R647" s="178">
        <f>Q647*H647</f>
        <v>0.0047999999999999996</v>
      </c>
      <c r="S647" s="178">
        <v>0</v>
      </c>
      <c r="T647" s="179">
        <f>S647*H647</f>
        <v>0</v>
      </c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R647" s="180" t="s">
        <v>381</v>
      </c>
      <c r="AT647" s="180" t="s">
        <v>654</v>
      </c>
      <c r="AU647" s="180" t="s">
        <v>96</v>
      </c>
      <c r="AY647" s="22" t="s">
        <v>149</v>
      </c>
      <c r="BE647" s="181">
        <f>IF(N647="základní",J647,0)</f>
        <v>0</v>
      </c>
      <c r="BF647" s="181">
        <f>IF(N647="snížená",J647,0)</f>
        <v>0</v>
      </c>
      <c r="BG647" s="181">
        <f>IF(N647="zákl. přenesená",J647,0)</f>
        <v>0</v>
      </c>
      <c r="BH647" s="181">
        <f>IF(N647="sníž. přenesená",J647,0)</f>
        <v>0</v>
      </c>
      <c r="BI647" s="181">
        <f>IF(N647="nulová",J647,0)</f>
        <v>0</v>
      </c>
      <c r="BJ647" s="22" t="s">
        <v>158</v>
      </c>
      <c r="BK647" s="181">
        <f>ROUND(I647*H647,2)</f>
        <v>0</v>
      </c>
      <c r="BL647" s="22" t="s">
        <v>157</v>
      </c>
      <c r="BM647" s="180" t="s">
        <v>1414</v>
      </c>
    </row>
    <row r="648" s="2" customFormat="1" ht="24.15" customHeight="1">
      <c r="A648" s="41"/>
      <c r="B648" s="168"/>
      <c r="C648" s="224" t="s">
        <v>1415</v>
      </c>
      <c r="D648" s="224" t="s">
        <v>654</v>
      </c>
      <c r="E648" s="225" t="s">
        <v>1416</v>
      </c>
      <c r="F648" s="226" t="s">
        <v>1417</v>
      </c>
      <c r="G648" s="227" t="s">
        <v>1376</v>
      </c>
      <c r="H648" s="228">
        <v>1</v>
      </c>
      <c r="I648" s="229"/>
      <c r="J648" s="230">
        <f>ROUND(I648*H648,2)</f>
        <v>0</v>
      </c>
      <c r="K648" s="226" t="s">
        <v>156</v>
      </c>
      <c r="L648" s="231"/>
      <c r="M648" s="232" t="s">
        <v>3</v>
      </c>
      <c r="N648" s="233" t="s">
        <v>41</v>
      </c>
      <c r="O648" s="75"/>
      <c r="P648" s="178">
        <f>O648*H648</f>
        <v>0</v>
      </c>
      <c r="Q648" s="178">
        <v>0.00020000000000000001</v>
      </c>
      <c r="R648" s="178">
        <f>Q648*H648</f>
        <v>0.00020000000000000001</v>
      </c>
      <c r="S648" s="178">
        <v>0</v>
      </c>
      <c r="T648" s="179">
        <f>S648*H648</f>
        <v>0</v>
      </c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R648" s="180" t="s">
        <v>381</v>
      </c>
      <c r="AT648" s="180" t="s">
        <v>654</v>
      </c>
      <c r="AU648" s="180" t="s">
        <v>96</v>
      </c>
      <c r="AY648" s="22" t="s">
        <v>149</v>
      </c>
      <c r="BE648" s="181">
        <f>IF(N648="základní",J648,0)</f>
        <v>0</v>
      </c>
      <c r="BF648" s="181">
        <f>IF(N648="snížená",J648,0)</f>
        <v>0</v>
      </c>
      <c r="BG648" s="181">
        <f>IF(N648="zákl. přenesená",J648,0)</f>
        <v>0</v>
      </c>
      <c r="BH648" s="181">
        <f>IF(N648="sníž. přenesená",J648,0)</f>
        <v>0</v>
      </c>
      <c r="BI648" s="181">
        <f>IF(N648="nulová",J648,0)</f>
        <v>0</v>
      </c>
      <c r="BJ648" s="22" t="s">
        <v>158</v>
      </c>
      <c r="BK648" s="181">
        <f>ROUND(I648*H648,2)</f>
        <v>0</v>
      </c>
      <c r="BL648" s="22" t="s">
        <v>157</v>
      </c>
      <c r="BM648" s="180" t="s">
        <v>1418</v>
      </c>
    </row>
    <row r="649" s="2" customFormat="1" ht="21.75" customHeight="1">
      <c r="A649" s="41"/>
      <c r="B649" s="168"/>
      <c r="C649" s="224" t="s">
        <v>1419</v>
      </c>
      <c r="D649" s="224" t="s">
        <v>654</v>
      </c>
      <c r="E649" s="225" t="s">
        <v>1420</v>
      </c>
      <c r="F649" s="226" t="s">
        <v>1421</v>
      </c>
      <c r="G649" s="227" t="s">
        <v>155</v>
      </c>
      <c r="H649" s="228">
        <v>1</v>
      </c>
      <c r="I649" s="229"/>
      <c r="J649" s="230">
        <f>ROUND(I649*H649,2)</f>
        <v>0</v>
      </c>
      <c r="K649" s="226" t="s">
        <v>156</v>
      </c>
      <c r="L649" s="231"/>
      <c r="M649" s="232" t="s">
        <v>3</v>
      </c>
      <c r="N649" s="233" t="s">
        <v>41</v>
      </c>
      <c r="O649" s="75"/>
      <c r="P649" s="178">
        <f>O649*H649</f>
        <v>0</v>
      </c>
      <c r="Q649" s="178">
        <v>0.00068000000000000005</v>
      </c>
      <c r="R649" s="178">
        <f>Q649*H649</f>
        <v>0.00068000000000000005</v>
      </c>
      <c r="S649" s="178">
        <v>0</v>
      </c>
      <c r="T649" s="179">
        <f>S649*H649</f>
        <v>0</v>
      </c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R649" s="180" t="s">
        <v>381</v>
      </c>
      <c r="AT649" s="180" t="s">
        <v>654</v>
      </c>
      <c r="AU649" s="180" t="s">
        <v>96</v>
      </c>
      <c r="AY649" s="22" t="s">
        <v>149</v>
      </c>
      <c r="BE649" s="181">
        <f>IF(N649="základní",J649,0)</f>
        <v>0</v>
      </c>
      <c r="BF649" s="181">
        <f>IF(N649="snížená",J649,0)</f>
        <v>0</v>
      </c>
      <c r="BG649" s="181">
        <f>IF(N649="zákl. přenesená",J649,0)</f>
        <v>0</v>
      </c>
      <c r="BH649" s="181">
        <f>IF(N649="sníž. přenesená",J649,0)</f>
        <v>0</v>
      </c>
      <c r="BI649" s="181">
        <f>IF(N649="nulová",J649,0)</f>
        <v>0</v>
      </c>
      <c r="BJ649" s="22" t="s">
        <v>158</v>
      </c>
      <c r="BK649" s="181">
        <f>ROUND(I649*H649,2)</f>
        <v>0</v>
      </c>
      <c r="BL649" s="22" t="s">
        <v>157</v>
      </c>
      <c r="BM649" s="180" t="s">
        <v>1422</v>
      </c>
    </row>
    <row r="650" s="2" customFormat="1" ht="55.5" customHeight="1">
      <c r="A650" s="41"/>
      <c r="B650" s="168"/>
      <c r="C650" s="169" t="s">
        <v>1423</v>
      </c>
      <c r="D650" s="169" t="s">
        <v>152</v>
      </c>
      <c r="E650" s="170" t="s">
        <v>1424</v>
      </c>
      <c r="F650" s="171" t="s">
        <v>1425</v>
      </c>
      <c r="G650" s="172" t="s">
        <v>155</v>
      </c>
      <c r="H650" s="173">
        <v>3</v>
      </c>
      <c r="I650" s="174"/>
      <c r="J650" s="175">
        <f>ROUND(I650*H650,2)</f>
        <v>0</v>
      </c>
      <c r="K650" s="171" t="s">
        <v>156</v>
      </c>
      <c r="L650" s="42"/>
      <c r="M650" s="176" t="s">
        <v>3</v>
      </c>
      <c r="N650" s="177" t="s">
        <v>41</v>
      </c>
      <c r="O650" s="75"/>
      <c r="P650" s="178">
        <f>O650*H650</f>
        <v>0</v>
      </c>
      <c r="Q650" s="178">
        <v>0.00025999999999999998</v>
      </c>
      <c r="R650" s="178">
        <f>Q650*H650</f>
        <v>0.00077999999999999988</v>
      </c>
      <c r="S650" s="178">
        <v>0</v>
      </c>
      <c r="T650" s="179">
        <f>S650*H650</f>
        <v>0</v>
      </c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R650" s="180" t="s">
        <v>157</v>
      </c>
      <c r="AT650" s="180" t="s">
        <v>152</v>
      </c>
      <c r="AU650" s="180" t="s">
        <v>96</v>
      </c>
      <c r="AY650" s="22" t="s">
        <v>149</v>
      </c>
      <c r="BE650" s="181">
        <f>IF(N650="základní",J650,0)</f>
        <v>0</v>
      </c>
      <c r="BF650" s="181">
        <f>IF(N650="snížená",J650,0)</f>
        <v>0</v>
      </c>
      <c r="BG650" s="181">
        <f>IF(N650="zákl. přenesená",J650,0)</f>
        <v>0</v>
      </c>
      <c r="BH650" s="181">
        <f>IF(N650="sníž. přenesená",J650,0)</f>
        <v>0</v>
      </c>
      <c r="BI650" s="181">
        <f>IF(N650="nulová",J650,0)</f>
        <v>0</v>
      </c>
      <c r="BJ650" s="22" t="s">
        <v>158</v>
      </c>
      <c r="BK650" s="181">
        <f>ROUND(I650*H650,2)</f>
        <v>0</v>
      </c>
      <c r="BL650" s="22" t="s">
        <v>157</v>
      </c>
      <c r="BM650" s="180" t="s">
        <v>1426</v>
      </c>
    </row>
    <row r="651" s="2" customFormat="1">
      <c r="A651" s="41"/>
      <c r="B651" s="42"/>
      <c r="C651" s="41"/>
      <c r="D651" s="182" t="s">
        <v>160</v>
      </c>
      <c r="E651" s="41"/>
      <c r="F651" s="183" t="s">
        <v>1427</v>
      </c>
      <c r="G651" s="41"/>
      <c r="H651" s="41"/>
      <c r="I651" s="184"/>
      <c r="J651" s="41"/>
      <c r="K651" s="41"/>
      <c r="L651" s="42"/>
      <c r="M651" s="185"/>
      <c r="N651" s="186"/>
      <c r="O651" s="75"/>
      <c r="P651" s="75"/>
      <c r="Q651" s="75"/>
      <c r="R651" s="75"/>
      <c r="S651" s="75"/>
      <c r="T651" s="76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T651" s="22" t="s">
        <v>160</v>
      </c>
      <c r="AU651" s="22" t="s">
        <v>96</v>
      </c>
    </row>
    <row r="652" s="13" customFormat="1">
      <c r="A652" s="13"/>
      <c r="B652" s="187"/>
      <c r="C652" s="13"/>
      <c r="D652" s="188" t="s">
        <v>162</v>
      </c>
      <c r="E652" s="189" t="s">
        <v>3</v>
      </c>
      <c r="F652" s="190" t="s">
        <v>96</v>
      </c>
      <c r="G652" s="13"/>
      <c r="H652" s="191">
        <v>3</v>
      </c>
      <c r="I652" s="192"/>
      <c r="J652" s="13"/>
      <c r="K652" s="13"/>
      <c r="L652" s="187"/>
      <c r="M652" s="193"/>
      <c r="N652" s="194"/>
      <c r="O652" s="194"/>
      <c r="P652" s="194"/>
      <c r="Q652" s="194"/>
      <c r="R652" s="194"/>
      <c r="S652" s="194"/>
      <c r="T652" s="195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189" t="s">
        <v>162</v>
      </c>
      <c r="AU652" s="189" t="s">
        <v>96</v>
      </c>
      <c r="AV652" s="13" t="s">
        <v>158</v>
      </c>
      <c r="AW652" s="13" t="s">
        <v>31</v>
      </c>
      <c r="AX652" s="13" t="s">
        <v>77</v>
      </c>
      <c r="AY652" s="189" t="s">
        <v>149</v>
      </c>
    </row>
    <row r="653" s="2" customFormat="1" ht="24.15" customHeight="1">
      <c r="A653" s="41"/>
      <c r="B653" s="168"/>
      <c r="C653" s="224" t="s">
        <v>1428</v>
      </c>
      <c r="D653" s="224" t="s">
        <v>654</v>
      </c>
      <c r="E653" s="225" t="s">
        <v>1429</v>
      </c>
      <c r="F653" s="226" t="s">
        <v>1430</v>
      </c>
      <c r="G653" s="227" t="s">
        <v>155</v>
      </c>
      <c r="H653" s="228">
        <v>3</v>
      </c>
      <c r="I653" s="229"/>
      <c r="J653" s="230">
        <f>ROUND(I653*H653,2)</f>
        <v>0</v>
      </c>
      <c r="K653" s="226" t="s">
        <v>156</v>
      </c>
      <c r="L653" s="231"/>
      <c r="M653" s="232" t="s">
        <v>3</v>
      </c>
      <c r="N653" s="233" t="s">
        <v>41</v>
      </c>
      <c r="O653" s="75"/>
      <c r="P653" s="178">
        <f>O653*H653</f>
        <v>0</v>
      </c>
      <c r="Q653" s="178">
        <v>0.035499999999999997</v>
      </c>
      <c r="R653" s="178">
        <f>Q653*H653</f>
        <v>0.10649999999999998</v>
      </c>
      <c r="S653" s="178">
        <v>0</v>
      </c>
      <c r="T653" s="179">
        <f>S653*H653</f>
        <v>0</v>
      </c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R653" s="180" t="s">
        <v>381</v>
      </c>
      <c r="AT653" s="180" t="s">
        <v>654</v>
      </c>
      <c r="AU653" s="180" t="s">
        <v>96</v>
      </c>
      <c r="AY653" s="22" t="s">
        <v>149</v>
      </c>
      <c r="BE653" s="181">
        <f>IF(N653="základní",J653,0)</f>
        <v>0</v>
      </c>
      <c r="BF653" s="181">
        <f>IF(N653="snížená",J653,0)</f>
        <v>0</v>
      </c>
      <c r="BG653" s="181">
        <f>IF(N653="zákl. přenesená",J653,0)</f>
        <v>0</v>
      </c>
      <c r="BH653" s="181">
        <f>IF(N653="sníž. přenesená",J653,0)</f>
        <v>0</v>
      </c>
      <c r="BI653" s="181">
        <f>IF(N653="nulová",J653,0)</f>
        <v>0</v>
      </c>
      <c r="BJ653" s="22" t="s">
        <v>158</v>
      </c>
      <c r="BK653" s="181">
        <f>ROUND(I653*H653,2)</f>
        <v>0</v>
      </c>
      <c r="BL653" s="22" t="s">
        <v>157</v>
      </c>
      <c r="BM653" s="180" t="s">
        <v>1431</v>
      </c>
    </row>
    <row r="654" s="2" customFormat="1" ht="24.15" customHeight="1">
      <c r="A654" s="41"/>
      <c r="B654" s="168"/>
      <c r="C654" s="224" t="s">
        <v>1432</v>
      </c>
      <c r="D654" s="224" t="s">
        <v>654</v>
      </c>
      <c r="E654" s="225" t="s">
        <v>1433</v>
      </c>
      <c r="F654" s="226" t="s">
        <v>1434</v>
      </c>
      <c r="G654" s="227" t="s">
        <v>155</v>
      </c>
      <c r="H654" s="228">
        <v>3</v>
      </c>
      <c r="I654" s="229"/>
      <c r="J654" s="230">
        <f>ROUND(I654*H654,2)</f>
        <v>0</v>
      </c>
      <c r="K654" s="226" t="s">
        <v>156</v>
      </c>
      <c r="L654" s="231"/>
      <c r="M654" s="232" t="s">
        <v>3</v>
      </c>
      <c r="N654" s="233" t="s">
        <v>41</v>
      </c>
      <c r="O654" s="75"/>
      <c r="P654" s="178">
        <f>O654*H654</f>
        <v>0</v>
      </c>
      <c r="Q654" s="178">
        <v>0.0058999999999999999</v>
      </c>
      <c r="R654" s="178">
        <f>Q654*H654</f>
        <v>0.0177</v>
      </c>
      <c r="S654" s="178">
        <v>0</v>
      </c>
      <c r="T654" s="179">
        <f>S654*H654</f>
        <v>0</v>
      </c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R654" s="180" t="s">
        <v>381</v>
      </c>
      <c r="AT654" s="180" t="s">
        <v>654</v>
      </c>
      <c r="AU654" s="180" t="s">
        <v>96</v>
      </c>
      <c r="AY654" s="22" t="s">
        <v>149</v>
      </c>
      <c r="BE654" s="181">
        <f>IF(N654="základní",J654,0)</f>
        <v>0</v>
      </c>
      <c r="BF654" s="181">
        <f>IF(N654="snížená",J654,0)</f>
        <v>0</v>
      </c>
      <c r="BG654" s="181">
        <f>IF(N654="zákl. přenesená",J654,0)</f>
        <v>0</v>
      </c>
      <c r="BH654" s="181">
        <f>IF(N654="sníž. přenesená",J654,0)</f>
        <v>0</v>
      </c>
      <c r="BI654" s="181">
        <f>IF(N654="nulová",J654,0)</f>
        <v>0</v>
      </c>
      <c r="BJ654" s="22" t="s">
        <v>158</v>
      </c>
      <c r="BK654" s="181">
        <f>ROUND(I654*H654,2)</f>
        <v>0</v>
      </c>
      <c r="BL654" s="22" t="s">
        <v>157</v>
      </c>
      <c r="BM654" s="180" t="s">
        <v>1435</v>
      </c>
    </row>
    <row r="655" s="2" customFormat="1" ht="24.15" customHeight="1">
      <c r="A655" s="41"/>
      <c r="B655" s="168"/>
      <c r="C655" s="224" t="s">
        <v>1436</v>
      </c>
      <c r="D655" s="224" t="s">
        <v>654</v>
      </c>
      <c r="E655" s="225" t="s">
        <v>1437</v>
      </c>
      <c r="F655" s="226" t="s">
        <v>1438</v>
      </c>
      <c r="G655" s="227" t="s">
        <v>1376</v>
      </c>
      <c r="H655" s="228">
        <v>3</v>
      </c>
      <c r="I655" s="229"/>
      <c r="J655" s="230">
        <f>ROUND(I655*H655,2)</f>
        <v>0</v>
      </c>
      <c r="K655" s="226" t="s">
        <v>156</v>
      </c>
      <c r="L655" s="231"/>
      <c r="M655" s="232" t="s">
        <v>3</v>
      </c>
      <c r="N655" s="233" t="s">
        <v>41</v>
      </c>
      <c r="O655" s="75"/>
      <c r="P655" s="178">
        <f>O655*H655</f>
        <v>0</v>
      </c>
      <c r="Q655" s="178">
        <v>0.00029999999999999997</v>
      </c>
      <c r="R655" s="178">
        <f>Q655*H655</f>
        <v>0.00089999999999999998</v>
      </c>
      <c r="S655" s="178">
        <v>0</v>
      </c>
      <c r="T655" s="179">
        <f>S655*H655</f>
        <v>0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180" t="s">
        <v>381</v>
      </c>
      <c r="AT655" s="180" t="s">
        <v>654</v>
      </c>
      <c r="AU655" s="180" t="s">
        <v>96</v>
      </c>
      <c r="AY655" s="22" t="s">
        <v>149</v>
      </c>
      <c r="BE655" s="181">
        <f>IF(N655="základní",J655,0)</f>
        <v>0</v>
      </c>
      <c r="BF655" s="181">
        <f>IF(N655="snížená",J655,0)</f>
        <v>0</v>
      </c>
      <c r="BG655" s="181">
        <f>IF(N655="zákl. přenesená",J655,0)</f>
        <v>0</v>
      </c>
      <c r="BH655" s="181">
        <f>IF(N655="sníž. přenesená",J655,0)</f>
        <v>0</v>
      </c>
      <c r="BI655" s="181">
        <f>IF(N655="nulová",J655,0)</f>
        <v>0</v>
      </c>
      <c r="BJ655" s="22" t="s">
        <v>158</v>
      </c>
      <c r="BK655" s="181">
        <f>ROUND(I655*H655,2)</f>
        <v>0</v>
      </c>
      <c r="BL655" s="22" t="s">
        <v>157</v>
      </c>
      <c r="BM655" s="180" t="s">
        <v>1439</v>
      </c>
    </row>
    <row r="656" s="2" customFormat="1" ht="21.75" customHeight="1">
      <c r="A656" s="41"/>
      <c r="B656" s="168"/>
      <c r="C656" s="224" t="s">
        <v>1440</v>
      </c>
      <c r="D656" s="224" t="s">
        <v>654</v>
      </c>
      <c r="E656" s="225" t="s">
        <v>1441</v>
      </c>
      <c r="F656" s="226" t="s">
        <v>1442</v>
      </c>
      <c r="G656" s="227" t="s">
        <v>155</v>
      </c>
      <c r="H656" s="228">
        <v>3</v>
      </c>
      <c r="I656" s="229"/>
      <c r="J656" s="230">
        <f>ROUND(I656*H656,2)</f>
        <v>0</v>
      </c>
      <c r="K656" s="226" t="s">
        <v>156</v>
      </c>
      <c r="L656" s="231"/>
      <c r="M656" s="232" t="s">
        <v>3</v>
      </c>
      <c r="N656" s="233" t="s">
        <v>41</v>
      </c>
      <c r="O656" s="75"/>
      <c r="P656" s="178">
        <f>O656*H656</f>
        <v>0</v>
      </c>
      <c r="Q656" s="178">
        <v>0.00081999999999999998</v>
      </c>
      <c r="R656" s="178">
        <f>Q656*H656</f>
        <v>0.0024599999999999999</v>
      </c>
      <c r="S656" s="178">
        <v>0</v>
      </c>
      <c r="T656" s="179">
        <f>S656*H656</f>
        <v>0</v>
      </c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R656" s="180" t="s">
        <v>381</v>
      </c>
      <c r="AT656" s="180" t="s">
        <v>654</v>
      </c>
      <c r="AU656" s="180" t="s">
        <v>96</v>
      </c>
      <c r="AY656" s="22" t="s">
        <v>149</v>
      </c>
      <c r="BE656" s="181">
        <f>IF(N656="základní",J656,0)</f>
        <v>0</v>
      </c>
      <c r="BF656" s="181">
        <f>IF(N656="snížená",J656,0)</f>
        <v>0</v>
      </c>
      <c r="BG656" s="181">
        <f>IF(N656="zákl. přenesená",J656,0)</f>
        <v>0</v>
      </c>
      <c r="BH656" s="181">
        <f>IF(N656="sníž. přenesená",J656,0)</f>
        <v>0</v>
      </c>
      <c r="BI656" s="181">
        <f>IF(N656="nulová",J656,0)</f>
        <v>0</v>
      </c>
      <c r="BJ656" s="22" t="s">
        <v>158</v>
      </c>
      <c r="BK656" s="181">
        <f>ROUND(I656*H656,2)</f>
        <v>0</v>
      </c>
      <c r="BL656" s="22" t="s">
        <v>157</v>
      </c>
      <c r="BM656" s="180" t="s">
        <v>1443</v>
      </c>
    </row>
    <row r="657" s="2" customFormat="1" ht="24.15" customHeight="1">
      <c r="A657" s="41"/>
      <c r="B657" s="168"/>
      <c r="C657" s="169" t="s">
        <v>1444</v>
      </c>
      <c r="D657" s="169" t="s">
        <v>152</v>
      </c>
      <c r="E657" s="170" t="s">
        <v>1445</v>
      </c>
      <c r="F657" s="171" t="s">
        <v>1446</v>
      </c>
      <c r="G657" s="172" t="s">
        <v>155</v>
      </c>
      <c r="H657" s="173">
        <v>3</v>
      </c>
      <c r="I657" s="174"/>
      <c r="J657" s="175">
        <f>ROUND(I657*H657,2)</f>
        <v>0</v>
      </c>
      <c r="K657" s="171" t="s">
        <v>156</v>
      </c>
      <c r="L657" s="42"/>
      <c r="M657" s="176" t="s">
        <v>3</v>
      </c>
      <c r="N657" s="177" t="s">
        <v>41</v>
      </c>
      <c r="O657" s="75"/>
      <c r="P657" s="178">
        <f>O657*H657</f>
        <v>0</v>
      </c>
      <c r="Q657" s="178">
        <v>0</v>
      </c>
      <c r="R657" s="178">
        <f>Q657*H657</f>
        <v>0</v>
      </c>
      <c r="S657" s="178">
        <v>0</v>
      </c>
      <c r="T657" s="179">
        <f>S657*H657</f>
        <v>0</v>
      </c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R657" s="180" t="s">
        <v>157</v>
      </c>
      <c r="AT657" s="180" t="s">
        <v>152</v>
      </c>
      <c r="AU657" s="180" t="s">
        <v>96</v>
      </c>
      <c r="AY657" s="22" t="s">
        <v>149</v>
      </c>
      <c r="BE657" s="181">
        <f>IF(N657="základní",J657,0)</f>
        <v>0</v>
      </c>
      <c r="BF657" s="181">
        <f>IF(N657="snížená",J657,0)</f>
        <v>0</v>
      </c>
      <c r="BG657" s="181">
        <f>IF(N657="zákl. přenesená",J657,0)</f>
        <v>0</v>
      </c>
      <c r="BH657" s="181">
        <f>IF(N657="sníž. přenesená",J657,0)</f>
        <v>0</v>
      </c>
      <c r="BI657" s="181">
        <f>IF(N657="nulová",J657,0)</f>
        <v>0</v>
      </c>
      <c r="BJ657" s="22" t="s">
        <v>158</v>
      </c>
      <c r="BK657" s="181">
        <f>ROUND(I657*H657,2)</f>
        <v>0</v>
      </c>
      <c r="BL657" s="22" t="s">
        <v>157</v>
      </c>
      <c r="BM657" s="180" t="s">
        <v>1447</v>
      </c>
    </row>
    <row r="658" s="2" customFormat="1">
      <c r="A658" s="41"/>
      <c r="B658" s="42"/>
      <c r="C658" s="41"/>
      <c r="D658" s="182" t="s">
        <v>160</v>
      </c>
      <c r="E658" s="41"/>
      <c r="F658" s="183" t="s">
        <v>1448</v>
      </c>
      <c r="G658" s="41"/>
      <c r="H658" s="41"/>
      <c r="I658" s="184"/>
      <c r="J658" s="41"/>
      <c r="K658" s="41"/>
      <c r="L658" s="42"/>
      <c r="M658" s="185"/>
      <c r="N658" s="186"/>
      <c r="O658" s="75"/>
      <c r="P658" s="75"/>
      <c r="Q658" s="75"/>
      <c r="R658" s="75"/>
      <c r="S658" s="75"/>
      <c r="T658" s="76"/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T658" s="22" t="s">
        <v>160</v>
      </c>
      <c r="AU658" s="22" t="s">
        <v>96</v>
      </c>
    </row>
    <row r="659" s="2" customFormat="1" ht="16.5" customHeight="1">
      <c r="A659" s="41"/>
      <c r="B659" s="168"/>
      <c r="C659" s="224" t="s">
        <v>1449</v>
      </c>
      <c r="D659" s="224" t="s">
        <v>654</v>
      </c>
      <c r="E659" s="225" t="s">
        <v>1450</v>
      </c>
      <c r="F659" s="226" t="s">
        <v>1451</v>
      </c>
      <c r="G659" s="227" t="s">
        <v>155</v>
      </c>
      <c r="H659" s="228">
        <v>3</v>
      </c>
      <c r="I659" s="229"/>
      <c r="J659" s="230">
        <f>ROUND(I659*H659,2)</f>
        <v>0</v>
      </c>
      <c r="K659" s="226" t="s">
        <v>156</v>
      </c>
      <c r="L659" s="231"/>
      <c r="M659" s="232" t="s">
        <v>3</v>
      </c>
      <c r="N659" s="233" t="s">
        <v>41</v>
      </c>
      <c r="O659" s="75"/>
      <c r="P659" s="178">
        <f>O659*H659</f>
        <v>0</v>
      </c>
      <c r="Q659" s="178">
        <v>0.00038999999999999999</v>
      </c>
      <c r="R659" s="178">
        <f>Q659*H659</f>
        <v>0.00117</v>
      </c>
      <c r="S659" s="178">
        <v>0</v>
      </c>
      <c r="T659" s="179">
        <f>S659*H659</f>
        <v>0</v>
      </c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R659" s="180" t="s">
        <v>381</v>
      </c>
      <c r="AT659" s="180" t="s">
        <v>654</v>
      </c>
      <c r="AU659" s="180" t="s">
        <v>96</v>
      </c>
      <c r="AY659" s="22" t="s">
        <v>149</v>
      </c>
      <c r="BE659" s="181">
        <f>IF(N659="základní",J659,0)</f>
        <v>0</v>
      </c>
      <c r="BF659" s="181">
        <f>IF(N659="snížená",J659,0)</f>
        <v>0</v>
      </c>
      <c r="BG659" s="181">
        <f>IF(N659="zákl. přenesená",J659,0)</f>
        <v>0</v>
      </c>
      <c r="BH659" s="181">
        <f>IF(N659="sníž. přenesená",J659,0)</f>
        <v>0</v>
      </c>
      <c r="BI659" s="181">
        <f>IF(N659="nulová",J659,0)</f>
        <v>0</v>
      </c>
      <c r="BJ659" s="22" t="s">
        <v>158</v>
      </c>
      <c r="BK659" s="181">
        <f>ROUND(I659*H659,2)</f>
        <v>0</v>
      </c>
      <c r="BL659" s="22" t="s">
        <v>157</v>
      </c>
      <c r="BM659" s="180" t="s">
        <v>1452</v>
      </c>
    </row>
    <row r="660" s="2" customFormat="1" ht="16.5" customHeight="1">
      <c r="A660" s="41"/>
      <c r="B660" s="168"/>
      <c r="C660" s="224" t="s">
        <v>1453</v>
      </c>
      <c r="D660" s="224" t="s">
        <v>654</v>
      </c>
      <c r="E660" s="225" t="s">
        <v>1454</v>
      </c>
      <c r="F660" s="226" t="s">
        <v>1455</v>
      </c>
      <c r="G660" s="227" t="s">
        <v>155</v>
      </c>
      <c r="H660" s="228">
        <v>1</v>
      </c>
      <c r="I660" s="229"/>
      <c r="J660" s="230">
        <f>ROUND(I660*H660,2)</f>
        <v>0</v>
      </c>
      <c r="K660" s="226" t="s">
        <v>156</v>
      </c>
      <c r="L660" s="231"/>
      <c r="M660" s="232" t="s">
        <v>3</v>
      </c>
      <c r="N660" s="233" t="s">
        <v>41</v>
      </c>
      <c r="O660" s="75"/>
      <c r="P660" s="178">
        <f>O660*H660</f>
        <v>0</v>
      </c>
      <c r="Q660" s="178">
        <v>0.00029</v>
      </c>
      <c r="R660" s="178">
        <f>Q660*H660</f>
        <v>0.00029</v>
      </c>
      <c r="S660" s="178">
        <v>0</v>
      </c>
      <c r="T660" s="179">
        <f>S660*H660</f>
        <v>0</v>
      </c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R660" s="180" t="s">
        <v>381</v>
      </c>
      <c r="AT660" s="180" t="s">
        <v>654</v>
      </c>
      <c r="AU660" s="180" t="s">
        <v>96</v>
      </c>
      <c r="AY660" s="22" t="s">
        <v>149</v>
      </c>
      <c r="BE660" s="181">
        <f>IF(N660="základní",J660,0)</f>
        <v>0</v>
      </c>
      <c r="BF660" s="181">
        <f>IF(N660="snížená",J660,0)</f>
        <v>0</v>
      </c>
      <c r="BG660" s="181">
        <f>IF(N660="zákl. přenesená",J660,0)</f>
        <v>0</v>
      </c>
      <c r="BH660" s="181">
        <f>IF(N660="sníž. přenesená",J660,0)</f>
        <v>0</v>
      </c>
      <c r="BI660" s="181">
        <f>IF(N660="nulová",J660,0)</f>
        <v>0</v>
      </c>
      <c r="BJ660" s="22" t="s">
        <v>158</v>
      </c>
      <c r="BK660" s="181">
        <f>ROUND(I660*H660,2)</f>
        <v>0</v>
      </c>
      <c r="BL660" s="22" t="s">
        <v>157</v>
      </c>
      <c r="BM660" s="180" t="s">
        <v>1456</v>
      </c>
    </row>
    <row r="661" s="12" customFormat="1" ht="20.88" customHeight="1">
      <c r="A661" s="12"/>
      <c r="B661" s="155"/>
      <c r="C661" s="12"/>
      <c r="D661" s="156" t="s">
        <v>68</v>
      </c>
      <c r="E661" s="166" t="s">
        <v>1457</v>
      </c>
      <c r="F661" s="166" t="s">
        <v>1458</v>
      </c>
      <c r="G661" s="12"/>
      <c r="H661" s="12"/>
      <c r="I661" s="158"/>
      <c r="J661" s="167">
        <f>BK661</f>
        <v>0</v>
      </c>
      <c r="K661" s="12"/>
      <c r="L661" s="155"/>
      <c r="M661" s="160"/>
      <c r="N661" s="161"/>
      <c r="O661" s="161"/>
      <c r="P661" s="162">
        <f>SUM(P662:P683)</f>
        <v>0</v>
      </c>
      <c r="Q661" s="161"/>
      <c r="R661" s="162">
        <f>SUM(R662:R683)</f>
        <v>0.26285000000000003</v>
      </c>
      <c r="S661" s="161"/>
      <c r="T661" s="163">
        <f>SUM(T662:T683)</f>
        <v>0</v>
      </c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R661" s="156" t="s">
        <v>158</v>
      </c>
      <c r="AT661" s="164" t="s">
        <v>68</v>
      </c>
      <c r="AU661" s="164" t="s">
        <v>158</v>
      </c>
      <c r="AY661" s="156" t="s">
        <v>149</v>
      </c>
      <c r="BK661" s="165">
        <f>SUM(BK662:BK683)</f>
        <v>0</v>
      </c>
    </row>
    <row r="662" s="2" customFormat="1" ht="37.8" customHeight="1">
      <c r="A662" s="41"/>
      <c r="B662" s="168"/>
      <c r="C662" s="169" t="s">
        <v>1459</v>
      </c>
      <c r="D662" s="169" t="s">
        <v>152</v>
      </c>
      <c r="E662" s="170" t="s">
        <v>1460</v>
      </c>
      <c r="F662" s="171" t="s">
        <v>1461</v>
      </c>
      <c r="G662" s="172" t="s">
        <v>155</v>
      </c>
      <c r="H662" s="173">
        <v>11</v>
      </c>
      <c r="I662" s="174"/>
      <c r="J662" s="175">
        <f>ROUND(I662*H662,2)</f>
        <v>0</v>
      </c>
      <c r="K662" s="171" t="s">
        <v>156</v>
      </c>
      <c r="L662" s="42"/>
      <c r="M662" s="176" t="s">
        <v>3</v>
      </c>
      <c r="N662" s="177" t="s">
        <v>41</v>
      </c>
      <c r="O662" s="75"/>
      <c r="P662" s="178">
        <f>O662*H662</f>
        <v>0</v>
      </c>
      <c r="Q662" s="178">
        <v>0</v>
      </c>
      <c r="R662" s="178">
        <f>Q662*H662</f>
        <v>0</v>
      </c>
      <c r="S662" s="178">
        <v>0</v>
      </c>
      <c r="T662" s="179">
        <f>S662*H662</f>
        <v>0</v>
      </c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R662" s="180" t="s">
        <v>157</v>
      </c>
      <c r="AT662" s="180" t="s">
        <v>152</v>
      </c>
      <c r="AU662" s="180" t="s">
        <v>96</v>
      </c>
      <c r="AY662" s="22" t="s">
        <v>149</v>
      </c>
      <c r="BE662" s="181">
        <f>IF(N662="základní",J662,0)</f>
        <v>0</v>
      </c>
      <c r="BF662" s="181">
        <f>IF(N662="snížená",J662,0)</f>
        <v>0</v>
      </c>
      <c r="BG662" s="181">
        <f>IF(N662="zákl. přenesená",J662,0)</f>
        <v>0</v>
      </c>
      <c r="BH662" s="181">
        <f>IF(N662="sníž. přenesená",J662,0)</f>
        <v>0</v>
      </c>
      <c r="BI662" s="181">
        <f>IF(N662="nulová",J662,0)</f>
        <v>0</v>
      </c>
      <c r="BJ662" s="22" t="s">
        <v>158</v>
      </c>
      <c r="BK662" s="181">
        <f>ROUND(I662*H662,2)</f>
        <v>0</v>
      </c>
      <c r="BL662" s="22" t="s">
        <v>157</v>
      </c>
      <c r="BM662" s="180" t="s">
        <v>1462</v>
      </c>
    </row>
    <row r="663" s="2" customFormat="1">
      <c r="A663" s="41"/>
      <c r="B663" s="42"/>
      <c r="C663" s="41"/>
      <c r="D663" s="182" t="s">
        <v>160</v>
      </c>
      <c r="E663" s="41"/>
      <c r="F663" s="183" t="s">
        <v>1463</v>
      </c>
      <c r="G663" s="41"/>
      <c r="H663" s="41"/>
      <c r="I663" s="184"/>
      <c r="J663" s="41"/>
      <c r="K663" s="41"/>
      <c r="L663" s="42"/>
      <c r="M663" s="185"/>
      <c r="N663" s="186"/>
      <c r="O663" s="75"/>
      <c r="P663" s="75"/>
      <c r="Q663" s="75"/>
      <c r="R663" s="75"/>
      <c r="S663" s="75"/>
      <c r="T663" s="76"/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T663" s="22" t="s">
        <v>160</v>
      </c>
      <c r="AU663" s="22" t="s">
        <v>96</v>
      </c>
    </row>
    <row r="664" s="2" customFormat="1" ht="24.15" customHeight="1">
      <c r="A664" s="41"/>
      <c r="B664" s="168"/>
      <c r="C664" s="224" t="s">
        <v>1464</v>
      </c>
      <c r="D664" s="224" t="s">
        <v>654</v>
      </c>
      <c r="E664" s="225" t="s">
        <v>1465</v>
      </c>
      <c r="F664" s="226" t="s">
        <v>1466</v>
      </c>
      <c r="G664" s="227" t="s">
        <v>155</v>
      </c>
      <c r="H664" s="228">
        <v>3</v>
      </c>
      <c r="I664" s="229"/>
      <c r="J664" s="230">
        <f>ROUND(I664*H664,2)</f>
        <v>0</v>
      </c>
      <c r="K664" s="226" t="s">
        <v>156</v>
      </c>
      <c r="L664" s="231"/>
      <c r="M664" s="232" t="s">
        <v>3</v>
      </c>
      <c r="N664" s="233" t="s">
        <v>41</v>
      </c>
      <c r="O664" s="75"/>
      <c r="P664" s="178">
        <f>O664*H664</f>
        <v>0</v>
      </c>
      <c r="Q664" s="178">
        <v>0.017999999999999999</v>
      </c>
      <c r="R664" s="178">
        <f>Q664*H664</f>
        <v>0.053999999999999992</v>
      </c>
      <c r="S664" s="178">
        <v>0</v>
      </c>
      <c r="T664" s="179">
        <f>S664*H664</f>
        <v>0</v>
      </c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R664" s="180" t="s">
        <v>381</v>
      </c>
      <c r="AT664" s="180" t="s">
        <v>654</v>
      </c>
      <c r="AU664" s="180" t="s">
        <v>96</v>
      </c>
      <c r="AY664" s="22" t="s">
        <v>149</v>
      </c>
      <c r="BE664" s="181">
        <f>IF(N664="základní",J664,0)</f>
        <v>0</v>
      </c>
      <c r="BF664" s="181">
        <f>IF(N664="snížená",J664,0)</f>
        <v>0</v>
      </c>
      <c r="BG664" s="181">
        <f>IF(N664="zákl. přenesená",J664,0)</f>
        <v>0</v>
      </c>
      <c r="BH664" s="181">
        <f>IF(N664="sníž. přenesená",J664,0)</f>
        <v>0</v>
      </c>
      <c r="BI664" s="181">
        <f>IF(N664="nulová",J664,0)</f>
        <v>0</v>
      </c>
      <c r="BJ664" s="22" t="s">
        <v>158</v>
      </c>
      <c r="BK664" s="181">
        <f>ROUND(I664*H664,2)</f>
        <v>0</v>
      </c>
      <c r="BL664" s="22" t="s">
        <v>157</v>
      </c>
      <c r="BM664" s="180" t="s">
        <v>1467</v>
      </c>
    </row>
    <row r="665" s="13" customFormat="1">
      <c r="A665" s="13"/>
      <c r="B665" s="187"/>
      <c r="C665" s="13"/>
      <c r="D665" s="188" t="s">
        <v>162</v>
      </c>
      <c r="E665" s="189" t="s">
        <v>3</v>
      </c>
      <c r="F665" s="190" t="s">
        <v>1468</v>
      </c>
      <c r="G665" s="13"/>
      <c r="H665" s="191">
        <v>1</v>
      </c>
      <c r="I665" s="192"/>
      <c r="J665" s="13"/>
      <c r="K665" s="13"/>
      <c r="L665" s="187"/>
      <c r="M665" s="193"/>
      <c r="N665" s="194"/>
      <c r="O665" s="194"/>
      <c r="P665" s="194"/>
      <c r="Q665" s="194"/>
      <c r="R665" s="194"/>
      <c r="S665" s="194"/>
      <c r="T665" s="195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189" t="s">
        <v>162</v>
      </c>
      <c r="AU665" s="189" t="s">
        <v>96</v>
      </c>
      <c r="AV665" s="13" t="s">
        <v>158</v>
      </c>
      <c r="AW665" s="13" t="s">
        <v>31</v>
      </c>
      <c r="AX665" s="13" t="s">
        <v>69</v>
      </c>
      <c r="AY665" s="189" t="s">
        <v>149</v>
      </c>
    </row>
    <row r="666" s="13" customFormat="1">
      <c r="A666" s="13"/>
      <c r="B666" s="187"/>
      <c r="C666" s="13"/>
      <c r="D666" s="188" t="s">
        <v>162</v>
      </c>
      <c r="E666" s="189" t="s">
        <v>3</v>
      </c>
      <c r="F666" s="190" t="s">
        <v>1342</v>
      </c>
      <c r="G666" s="13"/>
      <c r="H666" s="191">
        <v>1</v>
      </c>
      <c r="I666" s="192"/>
      <c r="J666" s="13"/>
      <c r="K666" s="13"/>
      <c r="L666" s="187"/>
      <c r="M666" s="193"/>
      <c r="N666" s="194"/>
      <c r="O666" s="194"/>
      <c r="P666" s="194"/>
      <c r="Q666" s="194"/>
      <c r="R666" s="194"/>
      <c r="S666" s="194"/>
      <c r="T666" s="195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189" t="s">
        <v>162</v>
      </c>
      <c r="AU666" s="189" t="s">
        <v>96</v>
      </c>
      <c r="AV666" s="13" t="s">
        <v>158</v>
      </c>
      <c r="AW666" s="13" t="s">
        <v>31</v>
      </c>
      <c r="AX666" s="13" t="s">
        <v>69</v>
      </c>
      <c r="AY666" s="189" t="s">
        <v>149</v>
      </c>
    </row>
    <row r="667" s="13" customFormat="1">
      <c r="A667" s="13"/>
      <c r="B667" s="187"/>
      <c r="C667" s="13"/>
      <c r="D667" s="188" t="s">
        <v>162</v>
      </c>
      <c r="E667" s="189" t="s">
        <v>3</v>
      </c>
      <c r="F667" s="190" t="s">
        <v>1469</v>
      </c>
      <c r="G667" s="13"/>
      <c r="H667" s="191">
        <v>1</v>
      </c>
      <c r="I667" s="192"/>
      <c r="J667" s="13"/>
      <c r="K667" s="13"/>
      <c r="L667" s="187"/>
      <c r="M667" s="193"/>
      <c r="N667" s="194"/>
      <c r="O667" s="194"/>
      <c r="P667" s="194"/>
      <c r="Q667" s="194"/>
      <c r="R667" s="194"/>
      <c r="S667" s="194"/>
      <c r="T667" s="195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189" t="s">
        <v>162</v>
      </c>
      <c r="AU667" s="189" t="s">
        <v>96</v>
      </c>
      <c r="AV667" s="13" t="s">
        <v>158</v>
      </c>
      <c r="AW667" s="13" t="s">
        <v>31</v>
      </c>
      <c r="AX667" s="13" t="s">
        <v>69</v>
      </c>
      <c r="AY667" s="189" t="s">
        <v>149</v>
      </c>
    </row>
    <row r="668" s="14" customFormat="1">
      <c r="A668" s="14"/>
      <c r="B668" s="196"/>
      <c r="C668" s="14"/>
      <c r="D668" s="188" t="s">
        <v>162</v>
      </c>
      <c r="E668" s="197" t="s">
        <v>3</v>
      </c>
      <c r="F668" s="198" t="s">
        <v>196</v>
      </c>
      <c r="G668" s="14"/>
      <c r="H668" s="199">
        <v>3</v>
      </c>
      <c r="I668" s="200"/>
      <c r="J668" s="14"/>
      <c r="K668" s="14"/>
      <c r="L668" s="196"/>
      <c r="M668" s="201"/>
      <c r="N668" s="202"/>
      <c r="O668" s="202"/>
      <c r="P668" s="202"/>
      <c r="Q668" s="202"/>
      <c r="R668" s="202"/>
      <c r="S668" s="202"/>
      <c r="T668" s="203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197" t="s">
        <v>162</v>
      </c>
      <c r="AU668" s="197" t="s">
        <v>96</v>
      </c>
      <c r="AV668" s="14" t="s">
        <v>163</v>
      </c>
      <c r="AW668" s="14" t="s">
        <v>31</v>
      </c>
      <c r="AX668" s="14" t="s">
        <v>77</v>
      </c>
      <c r="AY668" s="197" t="s">
        <v>149</v>
      </c>
    </row>
    <row r="669" s="2" customFormat="1" ht="24.15" customHeight="1">
      <c r="A669" s="41"/>
      <c r="B669" s="168"/>
      <c r="C669" s="224" t="s">
        <v>1470</v>
      </c>
      <c r="D669" s="224" t="s">
        <v>654</v>
      </c>
      <c r="E669" s="225" t="s">
        <v>1471</v>
      </c>
      <c r="F669" s="226" t="s">
        <v>1472</v>
      </c>
      <c r="G669" s="227" t="s">
        <v>155</v>
      </c>
      <c r="H669" s="228">
        <v>3</v>
      </c>
      <c r="I669" s="229"/>
      <c r="J669" s="230">
        <f>ROUND(I669*H669,2)</f>
        <v>0</v>
      </c>
      <c r="K669" s="226" t="s">
        <v>156</v>
      </c>
      <c r="L669" s="231"/>
      <c r="M669" s="232" t="s">
        <v>3</v>
      </c>
      <c r="N669" s="233" t="s">
        <v>41</v>
      </c>
      <c r="O669" s="75"/>
      <c r="P669" s="178">
        <f>O669*H669</f>
        <v>0</v>
      </c>
      <c r="Q669" s="178">
        <v>0.021000000000000001</v>
      </c>
      <c r="R669" s="178">
        <f>Q669*H669</f>
        <v>0.063</v>
      </c>
      <c r="S669" s="178">
        <v>0</v>
      </c>
      <c r="T669" s="179">
        <f>S669*H669</f>
        <v>0</v>
      </c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R669" s="180" t="s">
        <v>381</v>
      </c>
      <c r="AT669" s="180" t="s">
        <v>654</v>
      </c>
      <c r="AU669" s="180" t="s">
        <v>96</v>
      </c>
      <c r="AY669" s="22" t="s">
        <v>149</v>
      </c>
      <c r="BE669" s="181">
        <f>IF(N669="základní",J669,0)</f>
        <v>0</v>
      </c>
      <c r="BF669" s="181">
        <f>IF(N669="snížená",J669,0)</f>
        <v>0</v>
      </c>
      <c r="BG669" s="181">
        <f>IF(N669="zákl. přenesená",J669,0)</f>
        <v>0</v>
      </c>
      <c r="BH669" s="181">
        <f>IF(N669="sníž. přenesená",J669,0)</f>
        <v>0</v>
      </c>
      <c r="BI669" s="181">
        <f>IF(N669="nulová",J669,0)</f>
        <v>0</v>
      </c>
      <c r="BJ669" s="22" t="s">
        <v>158</v>
      </c>
      <c r="BK669" s="181">
        <f>ROUND(I669*H669,2)</f>
        <v>0</v>
      </c>
      <c r="BL669" s="22" t="s">
        <v>157</v>
      </c>
      <c r="BM669" s="180" t="s">
        <v>1473</v>
      </c>
    </row>
    <row r="670" s="13" customFormat="1">
      <c r="A670" s="13"/>
      <c r="B670" s="187"/>
      <c r="C670" s="13"/>
      <c r="D670" s="188" t="s">
        <v>162</v>
      </c>
      <c r="E670" s="189" t="s">
        <v>3</v>
      </c>
      <c r="F670" s="190" t="s">
        <v>1474</v>
      </c>
      <c r="G670" s="13"/>
      <c r="H670" s="191">
        <v>3</v>
      </c>
      <c r="I670" s="192"/>
      <c r="J670" s="13"/>
      <c r="K670" s="13"/>
      <c r="L670" s="187"/>
      <c r="M670" s="193"/>
      <c r="N670" s="194"/>
      <c r="O670" s="194"/>
      <c r="P670" s="194"/>
      <c r="Q670" s="194"/>
      <c r="R670" s="194"/>
      <c r="S670" s="194"/>
      <c r="T670" s="195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189" t="s">
        <v>162</v>
      </c>
      <c r="AU670" s="189" t="s">
        <v>96</v>
      </c>
      <c r="AV670" s="13" t="s">
        <v>158</v>
      </c>
      <c r="AW670" s="13" t="s">
        <v>31</v>
      </c>
      <c r="AX670" s="13" t="s">
        <v>77</v>
      </c>
      <c r="AY670" s="189" t="s">
        <v>149</v>
      </c>
    </row>
    <row r="671" s="2" customFormat="1" ht="24.15" customHeight="1">
      <c r="A671" s="41"/>
      <c r="B671" s="168"/>
      <c r="C671" s="224" t="s">
        <v>1475</v>
      </c>
      <c r="D671" s="224" t="s">
        <v>654</v>
      </c>
      <c r="E671" s="225" t="s">
        <v>1476</v>
      </c>
      <c r="F671" s="226" t="s">
        <v>1477</v>
      </c>
      <c r="G671" s="227" t="s">
        <v>155</v>
      </c>
      <c r="H671" s="228">
        <v>5</v>
      </c>
      <c r="I671" s="229"/>
      <c r="J671" s="230">
        <f>ROUND(I671*H671,2)</f>
        <v>0</v>
      </c>
      <c r="K671" s="226" t="s">
        <v>156</v>
      </c>
      <c r="L671" s="231"/>
      <c r="M671" s="232" t="s">
        <v>3</v>
      </c>
      <c r="N671" s="233" t="s">
        <v>41</v>
      </c>
      <c r="O671" s="75"/>
      <c r="P671" s="178">
        <f>O671*H671</f>
        <v>0</v>
      </c>
      <c r="Q671" s="178">
        <v>0.024</v>
      </c>
      <c r="R671" s="178">
        <f>Q671*H671</f>
        <v>0.12</v>
      </c>
      <c r="S671" s="178">
        <v>0</v>
      </c>
      <c r="T671" s="179">
        <f>S671*H671</f>
        <v>0</v>
      </c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R671" s="180" t="s">
        <v>381</v>
      </c>
      <c r="AT671" s="180" t="s">
        <v>654</v>
      </c>
      <c r="AU671" s="180" t="s">
        <v>96</v>
      </c>
      <c r="AY671" s="22" t="s">
        <v>149</v>
      </c>
      <c r="BE671" s="181">
        <f>IF(N671="základní",J671,0)</f>
        <v>0</v>
      </c>
      <c r="BF671" s="181">
        <f>IF(N671="snížená",J671,0)</f>
        <v>0</v>
      </c>
      <c r="BG671" s="181">
        <f>IF(N671="zákl. přenesená",J671,0)</f>
        <v>0</v>
      </c>
      <c r="BH671" s="181">
        <f>IF(N671="sníž. přenesená",J671,0)</f>
        <v>0</v>
      </c>
      <c r="BI671" s="181">
        <f>IF(N671="nulová",J671,0)</f>
        <v>0</v>
      </c>
      <c r="BJ671" s="22" t="s">
        <v>158</v>
      </c>
      <c r="BK671" s="181">
        <f>ROUND(I671*H671,2)</f>
        <v>0</v>
      </c>
      <c r="BL671" s="22" t="s">
        <v>157</v>
      </c>
      <c r="BM671" s="180" t="s">
        <v>1478</v>
      </c>
    </row>
    <row r="672" s="13" customFormat="1">
      <c r="A672" s="13"/>
      <c r="B672" s="187"/>
      <c r="C672" s="13"/>
      <c r="D672" s="188" t="s">
        <v>162</v>
      </c>
      <c r="E672" s="189" t="s">
        <v>3</v>
      </c>
      <c r="F672" s="190" t="s">
        <v>1479</v>
      </c>
      <c r="G672" s="13"/>
      <c r="H672" s="191">
        <v>3</v>
      </c>
      <c r="I672" s="192"/>
      <c r="J672" s="13"/>
      <c r="K672" s="13"/>
      <c r="L672" s="187"/>
      <c r="M672" s="193"/>
      <c r="N672" s="194"/>
      <c r="O672" s="194"/>
      <c r="P672" s="194"/>
      <c r="Q672" s="194"/>
      <c r="R672" s="194"/>
      <c r="S672" s="194"/>
      <c r="T672" s="195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189" t="s">
        <v>162</v>
      </c>
      <c r="AU672" s="189" t="s">
        <v>96</v>
      </c>
      <c r="AV672" s="13" t="s">
        <v>158</v>
      </c>
      <c r="AW672" s="13" t="s">
        <v>31</v>
      </c>
      <c r="AX672" s="13" t="s">
        <v>69</v>
      </c>
      <c r="AY672" s="189" t="s">
        <v>149</v>
      </c>
    </row>
    <row r="673" s="13" customFormat="1">
      <c r="A673" s="13"/>
      <c r="B673" s="187"/>
      <c r="C673" s="13"/>
      <c r="D673" s="188" t="s">
        <v>162</v>
      </c>
      <c r="E673" s="189" t="s">
        <v>3</v>
      </c>
      <c r="F673" s="190" t="s">
        <v>1480</v>
      </c>
      <c r="G673" s="13"/>
      <c r="H673" s="191">
        <v>1</v>
      </c>
      <c r="I673" s="192"/>
      <c r="J673" s="13"/>
      <c r="K673" s="13"/>
      <c r="L673" s="187"/>
      <c r="M673" s="193"/>
      <c r="N673" s="194"/>
      <c r="O673" s="194"/>
      <c r="P673" s="194"/>
      <c r="Q673" s="194"/>
      <c r="R673" s="194"/>
      <c r="S673" s="194"/>
      <c r="T673" s="195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189" t="s">
        <v>162</v>
      </c>
      <c r="AU673" s="189" t="s">
        <v>96</v>
      </c>
      <c r="AV673" s="13" t="s">
        <v>158</v>
      </c>
      <c r="AW673" s="13" t="s">
        <v>31</v>
      </c>
      <c r="AX673" s="13" t="s">
        <v>69</v>
      </c>
      <c r="AY673" s="189" t="s">
        <v>149</v>
      </c>
    </row>
    <row r="674" s="13" customFormat="1">
      <c r="A674" s="13"/>
      <c r="B674" s="187"/>
      <c r="C674" s="13"/>
      <c r="D674" s="188" t="s">
        <v>162</v>
      </c>
      <c r="E674" s="189" t="s">
        <v>3</v>
      </c>
      <c r="F674" s="190" t="s">
        <v>1481</v>
      </c>
      <c r="G674" s="13"/>
      <c r="H674" s="191">
        <v>1</v>
      </c>
      <c r="I674" s="192"/>
      <c r="J674" s="13"/>
      <c r="K674" s="13"/>
      <c r="L674" s="187"/>
      <c r="M674" s="193"/>
      <c r="N674" s="194"/>
      <c r="O674" s="194"/>
      <c r="P674" s="194"/>
      <c r="Q674" s="194"/>
      <c r="R674" s="194"/>
      <c r="S674" s="194"/>
      <c r="T674" s="195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189" t="s">
        <v>162</v>
      </c>
      <c r="AU674" s="189" t="s">
        <v>96</v>
      </c>
      <c r="AV674" s="13" t="s">
        <v>158</v>
      </c>
      <c r="AW674" s="13" t="s">
        <v>31</v>
      </c>
      <c r="AX674" s="13" t="s">
        <v>69</v>
      </c>
      <c r="AY674" s="189" t="s">
        <v>149</v>
      </c>
    </row>
    <row r="675" s="14" customFormat="1">
      <c r="A675" s="14"/>
      <c r="B675" s="196"/>
      <c r="C675" s="14"/>
      <c r="D675" s="188" t="s">
        <v>162</v>
      </c>
      <c r="E675" s="197" t="s">
        <v>3</v>
      </c>
      <c r="F675" s="198" t="s">
        <v>196</v>
      </c>
      <c r="G675" s="14"/>
      <c r="H675" s="199">
        <v>5</v>
      </c>
      <c r="I675" s="200"/>
      <c r="J675" s="14"/>
      <c r="K675" s="14"/>
      <c r="L675" s="196"/>
      <c r="M675" s="201"/>
      <c r="N675" s="202"/>
      <c r="O675" s="202"/>
      <c r="P675" s="202"/>
      <c r="Q675" s="202"/>
      <c r="R675" s="202"/>
      <c r="S675" s="202"/>
      <c r="T675" s="203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197" t="s">
        <v>162</v>
      </c>
      <c r="AU675" s="197" t="s">
        <v>96</v>
      </c>
      <c r="AV675" s="14" t="s">
        <v>163</v>
      </c>
      <c r="AW675" s="14" t="s">
        <v>31</v>
      </c>
      <c r="AX675" s="14" t="s">
        <v>77</v>
      </c>
      <c r="AY675" s="197" t="s">
        <v>149</v>
      </c>
    </row>
    <row r="676" s="2" customFormat="1" ht="24.15" customHeight="1">
      <c r="A676" s="41"/>
      <c r="B676" s="168"/>
      <c r="C676" s="169" t="s">
        <v>1482</v>
      </c>
      <c r="D676" s="169" t="s">
        <v>152</v>
      </c>
      <c r="E676" s="170" t="s">
        <v>1483</v>
      </c>
      <c r="F676" s="171" t="s">
        <v>1484</v>
      </c>
      <c r="G676" s="172" t="s">
        <v>155</v>
      </c>
      <c r="H676" s="173">
        <v>11</v>
      </c>
      <c r="I676" s="174"/>
      <c r="J676" s="175">
        <f>ROUND(I676*H676,2)</f>
        <v>0</v>
      </c>
      <c r="K676" s="171" t="s">
        <v>156</v>
      </c>
      <c r="L676" s="42"/>
      <c r="M676" s="176" t="s">
        <v>3</v>
      </c>
      <c r="N676" s="177" t="s">
        <v>41</v>
      </c>
      <c r="O676" s="75"/>
      <c r="P676" s="178">
        <f>O676*H676</f>
        <v>0</v>
      </c>
      <c r="Q676" s="178">
        <v>0</v>
      </c>
      <c r="R676" s="178">
        <f>Q676*H676</f>
        <v>0</v>
      </c>
      <c r="S676" s="178">
        <v>0</v>
      </c>
      <c r="T676" s="179">
        <f>S676*H676</f>
        <v>0</v>
      </c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R676" s="180" t="s">
        <v>157</v>
      </c>
      <c r="AT676" s="180" t="s">
        <v>152</v>
      </c>
      <c r="AU676" s="180" t="s">
        <v>96</v>
      </c>
      <c r="AY676" s="22" t="s">
        <v>149</v>
      </c>
      <c r="BE676" s="181">
        <f>IF(N676="základní",J676,0)</f>
        <v>0</v>
      </c>
      <c r="BF676" s="181">
        <f>IF(N676="snížená",J676,0)</f>
        <v>0</v>
      </c>
      <c r="BG676" s="181">
        <f>IF(N676="zákl. přenesená",J676,0)</f>
        <v>0</v>
      </c>
      <c r="BH676" s="181">
        <f>IF(N676="sníž. přenesená",J676,0)</f>
        <v>0</v>
      </c>
      <c r="BI676" s="181">
        <f>IF(N676="nulová",J676,0)</f>
        <v>0</v>
      </c>
      <c r="BJ676" s="22" t="s">
        <v>158</v>
      </c>
      <c r="BK676" s="181">
        <f>ROUND(I676*H676,2)</f>
        <v>0</v>
      </c>
      <c r="BL676" s="22" t="s">
        <v>157</v>
      </c>
      <c r="BM676" s="180" t="s">
        <v>1485</v>
      </c>
    </row>
    <row r="677" s="2" customFormat="1">
      <c r="A677" s="41"/>
      <c r="B677" s="42"/>
      <c r="C677" s="41"/>
      <c r="D677" s="182" t="s">
        <v>160</v>
      </c>
      <c r="E677" s="41"/>
      <c r="F677" s="183" t="s">
        <v>1486</v>
      </c>
      <c r="G677" s="41"/>
      <c r="H677" s="41"/>
      <c r="I677" s="184"/>
      <c r="J677" s="41"/>
      <c r="K677" s="41"/>
      <c r="L677" s="42"/>
      <c r="M677" s="185"/>
      <c r="N677" s="186"/>
      <c r="O677" s="75"/>
      <c r="P677" s="75"/>
      <c r="Q677" s="75"/>
      <c r="R677" s="75"/>
      <c r="S677" s="75"/>
      <c r="T677" s="76"/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T677" s="22" t="s">
        <v>160</v>
      </c>
      <c r="AU677" s="22" t="s">
        <v>96</v>
      </c>
    </row>
    <row r="678" s="13" customFormat="1">
      <c r="A678" s="13"/>
      <c r="B678" s="187"/>
      <c r="C678" s="13"/>
      <c r="D678" s="188" t="s">
        <v>162</v>
      </c>
      <c r="E678" s="189" t="s">
        <v>3</v>
      </c>
      <c r="F678" s="190" t="s">
        <v>230</v>
      </c>
      <c r="G678" s="13"/>
      <c r="H678" s="191">
        <v>11</v>
      </c>
      <c r="I678" s="192"/>
      <c r="J678" s="13"/>
      <c r="K678" s="13"/>
      <c r="L678" s="187"/>
      <c r="M678" s="193"/>
      <c r="N678" s="194"/>
      <c r="O678" s="194"/>
      <c r="P678" s="194"/>
      <c r="Q678" s="194"/>
      <c r="R678" s="194"/>
      <c r="S678" s="194"/>
      <c r="T678" s="195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189" t="s">
        <v>162</v>
      </c>
      <c r="AU678" s="189" t="s">
        <v>96</v>
      </c>
      <c r="AV678" s="13" t="s">
        <v>158</v>
      </c>
      <c r="AW678" s="13" t="s">
        <v>31</v>
      </c>
      <c r="AX678" s="13" t="s">
        <v>77</v>
      </c>
      <c r="AY678" s="189" t="s">
        <v>149</v>
      </c>
    </row>
    <row r="679" s="2" customFormat="1" ht="24.15" customHeight="1">
      <c r="A679" s="41"/>
      <c r="B679" s="168"/>
      <c r="C679" s="224" t="s">
        <v>1487</v>
      </c>
      <c r="D679" s="224" t="s">
        <v>654</v>
      </c>
      <c r="E679" s="225" t="s">
        <v>1488</v>
      </c>
      <c r="F679" s="226" t="s">
        <v>1489</v>
      </c>
      <c r="G679" s="227" t="s">
        <v>155</v>
      </c>
      <c r="H679" s="228">
        <v>11</v>
      </c>
      <c r="I679" s="229"/>
      <c r="J679" s="230">
        <f>ROUND(I679*H679,2)</f>
        <v>0</v>
      </c>
      <c r="K679" s="226" t="s">
        <v>156</v>
      </c>
      <c r="L679" s="231"/>
      <c r="M679" s="232" t="s">
        <v>3</v>
      </c>
      <c r="N679" s="233" t="s">
        <v>41</v>
      </c>
      <c r="O679" s="75"/>
      <c r="P679" s="178">
        <f>O679*H679</f>
        <v>0</v>
      </c>
      <c r="Q679" s="178">
        <v>0.00014999999999999999</v>
      </c>
      <c r="R679" s="178">
        <f>Q679*H679</f>
        <v>0.0016499999999999998</v>
      </c>
      <c r="S679" s="178">
        <v>0</v>
      </c>
      <c r="T679" s="179">
        <f>S679*H679</f>
        <v>0</v>
      </c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R679" s="180" t="s">
        <v>381</v>
      </c>
      <c r="AT679" s="180" t="s">
        <v>654</v>
      </c>
      <c r="AU679" s="180" t="s">
        <v>96</v>
      </c>
      <c r="AY679" s="22" t="s">
        <v>149</v>
      </c>
      <c r="BE679" s="181">
        <f>IF(N679="základní",J679,0)</f>
        <v>0</v>
      </c>
      <c r="BF679" s="181">
        <f>IF(N679="snížená",J679,0)</f>
        <v>0</v>
      </c>
      <c r="BG679" s="181">
        <f>IF(N679="zákl. přenesená",J679,0)</f>
        <v>0</v>
      </c>
      <c r="BH679" s="181">
        <f>IF(N679="sníž. přenesená",J679,0)</f>
        <v>0</v>
      </c>
      <c r="BI679" s="181">
        <f>IF(N679="nulová",J679,0)</f>
        <v>0</v>
      </c>
      <c r="BJ679" s="22" t="s">
        <v>158</v>
      </c>
      <c r="BK679" s="181">
        <f>ROUND(I679*H679,2)</f>
        <v>0</v>
      </c>
      <c r="BL679" s="22" t="s">
        <v>157</v>
      </c>
      <c r="BM679" s="180" t="s">
        <v>1490</v>
      </c>
    </row>
    <row r="680" s="2" customFormat="1" ht="24.15" customHeight="1">
      <c r="A680" s="41"/>
      <c r="B680" s="168"/>
      <c r="C680" s="169" t="s">
        <v>1491</v>
      </c>
      <c r="D680" s="169" t="s">
        <v>152</v>
      </c>
      <c r="E680" s="170" t="s">
        <v>1492</v>
      </c>
      <c r="F680" s="171" t="s">
        <v>1493</v>
      </c>
      <c r="G680" s="172" t="s">
        <v>155</v>
      </c>
      <c r="H680" s="173">
        <v>11</v>
      </c>
      <c r="I680" s="174"/>
      <c r="J680" s="175">
        <f>ROUND(I680*H680,2)</f>
        <v>0</v>
      </c>
      <c r="K680" s="171" t="s">
        <v>156</v>
      </c>
      <c r="L680" s="42"/>
      <c r="M680" s="176" t="s">
        <v>3</v>
      </c>
      <c r="N680" s="177" t="s">
        <v>41</v>
      </c>
      <c r="O680" s="75"/>
      <c r="P680" s="178">
        <f>O680*H680</f>
        <v>0</v>
      </c>
      <c r="Q680" s="178">
        <v>0</v>
      </c>
      <c r="R680" s="178">
        <f>Q680*H680</f>
        <v>0</v>
      </c>
      <c r="S680" s="178">
        <v>0</v>
      </c>
      <c r="T680" s="179">
        <f>S680*H680</f>
        <v>0</v>
      </c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R680" s="180" t="s">
        <v>157</v>
      </c>
      <c r="AT680" s="180" t="s">
        <v>152</v>
      </c>
      <c r="AU680" s="180" t="s">
        <v>96</v>
      </c>
      <c r="AY680" s="22" t="s">
        <v>149</v>
      </c>
      <c r="BE680" s="181">
        <f>IF(N680="základní",J680,0)</f>
        <v>0</v>
      </c>
      <c r="BF680" s="181">
        <f>IF(N680="snížená",J680,0)</f>
        <v>0</v>
      </c>
      <c r="BG680" s="181">
        <f>IF(N680="zákl. přenesená",J680,0)</f>
        <v>0</v>
      </c>
      <c r="BH680" s="181">
        <f>IF(N680="sníž. přenesená",J680,0)</f>
        <v>0</v>
      </c>
      <c r="BI680" s="181">
        <f>IF(N680="nulová",J680,0)</f>
        <v>0</v>
      </c>
      <c r="BJ680" s="22" t="s">
        <v>158</v>
      </c>
      <c r="BK680" s="181">
        <f>ROUND(I680*H680,2)</f>
        <v>0</v>
      </c>
      <c r="BL680" s="22" t="s">
        <v>157</v>
      </c>
      <c r="BM680" s="180" t="s">
        <v>1494</v>
      </c>
    </row>
    <row r="681" s="2" customFormat="1">
      <c r="A681" s="41"/>
      <c r="B681" s="42"/>
      <c r="C681" s="41"/>
      <c r="D681" s="182" t="s">
        <v>160</v>
      </c>
      <c r="E681" s="41"/>
      <c r="F681" s="183" t="s">
        <v>1495</v>
      </c>
      <c r="G681" s="41"/>
      <c r="H681" s="41"/>
      <c r="I681" s="184"/>
      <c r="J681" s="41"/>
      <c r="K681" s="41"/>
      <c r="L681" s="42"/>
      <c r="M681" s="185"/>
      <c r="N681" s="186"/>
      <c r="O681" s="75"/>
      <c r="P681" s="75"/>
      <c r="Q681" s="75"/>
      <c r="R681" s="75"/>
      <c r="S681" s="75"/>
      <c r="T681" s="76"/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T681" s="22" t="s">
        <v>160</v>
      </c>
      <c r="AU681" s="22" t="s">
        <v>96</v>
      </c>
    </row>
    <row r="682" s="2" customFormat="1" ht="16.5" customHeight="1">
      <c r="A682" s="41"/>
      <c r="B682" s="168"/>
      <c r="C682" s="224" t="s">
        <v>1496</v>
      </c>
      <c r="D682" s="224" t="s">
        <v>654</v>
      </c>
      <c r="E682" s="225" t="s">
        <v>1497</v>
      </c>
      <c r="F682" s="226" t="s">
        <v>1498</v>
      </c>
      <c r="G682" s="227" t="s">
        <v>155</v>
      </c>
      <c r="H682" s="228">
        <v>11</v>
      </c>
      <c r="I682" s="229"/>
      <c r="J682" s="230">
        <f>ROUND(I682*H682,2)</f>
        <v>0</v>
      </c>
      <c r="K682" s="226" t="s">
        <v>156</v>
      </c>
      <c r="L682" s="231"/>
      <c r="M682" s="232" t="s">
        <v>3</v>
      </c>
      <c r="N682" s="233" t="s">
        <v>41</v>
      </c>
      <c r="O682" s="75"/>
      <c r="P682" s="178">
        <f>O682*H682</f>
        <v>0</v>
      </c>
      <c r="Q682" s="178">
        <v>0.0022000000000000001</v>
      </c>
      <c r="R682" s="178">
        <f>Q682*H682</f>
        <v>0.024200000000000003</v>
      </c>
      <c r="S682" s="178">
        <v>0</v>
      </c>
      <c r="T682" s="179">
        <f>S682*H682</f>
        <v>0</v>
      </c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R682" s="180" t="s">
        <v>381</v>
      </c>
      <c r="AT682" s="180" t="s">
        <v>654</v>
      </c>
      <c r="AU682" s="180" t="s">
        <v>96</v>
      </c>
      <c r="AY682" s="22" t="s">
        <v>149</v>
      </c>
      <c r="BE682" s="181">
        <f>IF(N682="základní",J682,0)</f>
        <v>0</v>
      </c>
      <c r="BF682" s="181">
        <f>IF(N682="snížená",J682,0)</f>
        <v>0</v>
      </c>
      <c r="BG682" s="181">
        <f>IF(N682="zákl. přenesená",J682,0)</f>
        <v>0</v>
      </c>
      <c r="BH682" s="181">
        <f>IF(N682="sníž. přenesená",J682,0)</f>
        <v>0</v>
      </c>
      <c r="BI682" s="181">
        <f>IF(N682="nulová",J682,0)</f>
        <v>0</v>
      </c>
      <c r="BJ682" s="22" t="s">
        <v>158</v>
      </c>
      <c r="BK682" s="181">
        <f>ROUND(I682*H682,2)</f>
        <v>0</v>
      </c>
      <c r="BL682" s="22" t="s">
        <v>157</v>
      </c>
      <c r="BM682" s="180" t="s">
        <v>1499</v>
      </c>
    </row>
    <row r="683" s="13" customFormat="1">
      <c r="A683" s="13"/>
      <c r="B683" s="187"/>
      <c r="C683" s="13"/>
      <c r="D683" s="188" t="s">
        <v>162</v>
      </c>
      <c r="E683" s="189" t="s">
        <v>3</v>
      </c>
      <c r="F683" s="190" t="s">
        <v>230</v>
      </c>
      <c r="G683" s="13"/>
      <c r="H683" s="191">
        <v>11</v>
      </c>
      <c r="I683" s="192"/>
      <c r="J683" s="13"/>
      <c r="K683" s="13"/>
      <c r="L683" s="187"/>
      <c r="M683" s="193"/>
      <c r="N683" s="194"/>
      <c r="O683" s="194"/>
      <c r="P683" s="194"/>
      <c r="Q683" s="194"/>
      <c r="R683" s="194"/>
      <c r="S683" s="194"/>
      <c r="T683" s="195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189" t="s">
        <v>162</v>
      </c>
      <c r="AU683" s="189" t="s">
        <v>96</v>
      </c>
      <c r="AV683" s="13" t="s">
        <v>158</v>
      </c>
      <c r="AW683" s="13" t="s">
        <v>31</v>
      </c>
      <c r="AX683" s="13" t="s">
        <v>77</v>
      </c>
      <c r="AY683" s="189" t="s">
        <v>149</v>
      </c>
    </row>
    <row r="684" s="12" customFormat="1" ht="22.8" customHeight="1">
      <c r="A684" s="12"/>
      <c r="B684" s="155"/>
      <c r="C684" s="12"/>
      <c r="D684" s="156" t="s">
        <v>68</v>
      </c>
      <c r="E684" s="166" t="s">
        <v>1500</v>
      </c>
      <c r="F684" s="166" t="s">
        <v>1501</v>
      </c>
      <c r="G684" s="12"/>
      <c r="H684" s="12"/>
      <c r="I684" s="158"/>
      <c r="J684" s="167">
        <f>BK684</f>
        <v>0</v>
      </c>
      <c r="K684" s="12"/>
      <c r="L684" s="155"/>
      <c r="M684" s="160"/>
      <c r="N684" s="161"/>
      <c r="O684" s="161"/>
      <c r="P684" s="162">
        <f>P685+SUM(P686:P720)+P747</f>
        <v>0</v>
      </c>
      <c r="Q684" s="161"/>
      <c r="R684" s="162">
        <f>R685+SUM(R686:R720)+R747</f>
        <v>1.6028896119999998</v>
      </c>
      <c r="S684" s="161"/>
      <c r="T684" s="163">
        <f>T685+SUM(T686:T720)+T747</f>
        <v>0</v>
      </c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R684" s="156" t="s">
        <v>158</v>
      </c>
      <c r="AT684" s="164" t="s">
        <v>68</v>
      </c>
      <c r="AU684" s="164" t="s">
        <v>77</v>
      </c>
      <c r="AY684" s="156" t="s">
        <v>149</v>
      </c>
      <c r="BK684" s="165">
        <f>BK685+SUM(BK686:BK720)+BK747</f>
        <v>0</v>
      </c>
    </row>
    <row r="685" s="2" customFormat="1" ht="24.15" customHeight="1">
      <c r="A685" s="41"/>
      <c r="B685" s="168"/>
      <c r="C685" s="169" t="s">
        <v>1502</v>
      </c>
      <c r="D685" s="169" t="s">
        <v>152</v>
      </c>
      <c r="E685" s="170" t="s">
        <v>704</v>
      </c>
      <c r="F685" s="171" t="s">
        <v>705</v>
      </c>
      <c r="G685" s="172" t="s">
        <v>166</v>
      </c>
      <c r="H685" s="173">
        <v>38.505000000000003</v>
      </c>
      <c r="I685" s="174"/>
      <c r="J685" s="175">
        <f>ROUND(I685*H685,2)</f>
        <v>0</v>
      </c>
      <c r="K685" s="171" t="s">
        <v>156</v>
      </c>
      <c r="L685" s="42"/>
      <c r="M685" s="176" t="s">
        <v>3</v>
      </c>
      <c r="N685" s="177" t="s">
        <v>41</v>
      </c>
      <c r="O685" s="75"/>
      <c r="P685" s="178">
        <f>O685*H685</f>
        <v>0</v>
      </c>
      <c r="Q685" s="178">
        <v>0.00029999999999999997</v>
      </c>
      <c r="R685" s="178">
        <f>Q685*H685</f>
        <v>0.011551499999999999</v>
      </c>
      <c r="S685" s="178">
        <v>0</v>
      </c>
      <c r="T685" s="179">
        <f>S685*H685</f>
        <v>0</v>
      </c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R685" s="180" t="s">
        <v>157</v>
      </c>
      <c r="AT685" s="180" t="s">
        <v>152</v>
      </c>
      <c r="AU685" s="180" t="s">
        <v>158</v>
      </c>
      <c r="AY685" s="22" t="s">
        <v>149</v>
      </c>
      <c r="BE685" s="181">
        <f>IF(N685="základní",J685,0)</f>
        <v>0</v>
      </c>
      <c r="BF685" s="181">
        <f>IF(N685="snížená",J685,0)</f>
        <v>0</v>
      </c>
      <c r="BG685" s="181">
        <f>IF(N685="zákl. přenesená",J685,0)</f>
        <v>0</v>
      </c>
      <c r="BH685" s="181">
        <f>IF(N685="sníž. přenesená",J685,0)</f>
        <v>0</v>
      </c>
      <c r="BI685" s="181">
        <f>IF(N685="nulová",J685,0)</f>
        <v>0</v>
      </c>
      <c r="BJ685" s="22" t="s">
        <v>158</v>
      </c>
      <c r="BK685" s="181">
        <f>ROUND(I685*H685,2)</f>
        <v>0</v>
      </c>
      <c r="BL685" s="22" t="s">
        <v>157</v>
      </c>
      <c r="BM685" s="180" t="s">
        <v>1503</v>
      </c>
    </row>
    <row r="686" s="2" customFormat="1">
      <c r="A686" s="41"/>
      <c r="B686" s="42"/>
      <c r="C686" s="41"/>
      <c r="D686" s="182" t="s">
        <v>160</v>
      </c>
      <c r="E686" s="41"/>
      <c r="F686" s="183" t="s">
        <v>707</v>
      </c>
      <c r="G686" s="41"/>
      <c r="H686" s="41"/>
      <c r="I686" s="184"/>
      <c r="J686" s="41"/>
      <c r="K686" s="41"/>
      <c r="L686" s="42"/>
      <c r="M686" s="185"/>
      <c r="N686" s="186"/>
      <c r="O686" s="75"/>
      <c r="P686" s="75"/>
      <c r="Q686" s="75"/>
      <c r="R686" s="75"/>
      <c r="S686" s="75"/>
      <c r="T686" s="76"/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T686" s="22" t="s">
        <v>160</v>
      </c>
      <c r="AU686" s="22" t="s">
        <v>158</v>
      </c>
    </row>
    <row r="687" s="13" customFormat="1">
      <c r="A687" s="13"/>
      <c r="B687" s="187"/>
      <c r="C687" s="13"/>
      <c r="D687" s="188" t="s">
        <v>162</v>
      </c>
      <c r="E687" s="189" t="s">
        <v>3</v>
      </c>
      <c r="F687" s="190" t="s">
        <v>448</v>
      </c>
      <c r="G687" s="13"/>
      <c r="H687" s="191">
        <v>20.495000000000001</v>
      </c>
      <c r="I687" s="192"/>
      <c r="J687" s="13"/>
      <c r="K687" s="13"/>
      <c r="L687" s="187"/>
      <c r="M687" s="193"/>
      <c r="N687" s="194"/>
      <c r="O687" s="194"/>
      <c r="P687" s="194"/>
      <c r="Q687" s="194"/>
      <c r="R687" s="194"/>
      <c r="S687" s="194"/>
      <c r="T687" s="195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189" t="s">
        <v>162</v>
      </c>
      <c r="AU687" s="189" t="s">
        <v>158</v>
      </c>
      <c r="AV687" s="13" t="s">
        <v>158</v>
      </c>
      <c r="AW687" s="13" t="s">
        <v>31</v>
      </c>
      <c r="AX687" s="13" t="s">
        <v>69</v>
      </c>
      <c r="AY687" s="189" t="s">
        <v>149</v>
      </c>
    </row>
    <row r="688" s="13" customFormat="1">
      <c r="A688" s="13"/>
      <c r="B688" s="187"/>
      <c r="C688" s="13"/>
      <c r="D688" s="188" t="s">
        <v>162</v>
      </c>
      <c r="E688" s="189" t="s">
        <v>3</v>
      </c>
      <c r="F688" s="190" t="s">
        <v>457</v>
      </c>
      <c r="G688" s="13"/>
      <c r="H688" s="191">
        <v>13.596</v>
      </c>
      <c r="I688" s="192"/>
      <c r="J688" s="13"/>
      <c r="K688" s="13"/>
      <c r="L688" s="187"/>
      <c r="M688" s="193"/>
      <c r="N688" s="194"/>
      <c r="O688" s="194"/>
      <c r="P688" s="194"/>
      <c r="Q688" s="194"/>
      <c r="R688" s="194"/>
      <c r="S688" s="194"/>
      <c r="T688" s="195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189" t="s">
        <v>162</v>
      </c>
      <c r="AU688" s="189" t="s">
        <v>158</v>
      </c>
      <c r="AV688" s="13" t="s">
        <v>158</v>
      </c>
      <c r="AW688" s="13" t="s">
        <v>31</v>
      </c>
      <c r="AX688" s="13" t="s">
        <v>69</v>
      </c>
      <c r="AY688" s="189" t="s">
        <v>149</v>
      </c>
    </row>
    <row r="689" s="13" customFormat="1">
      <c r="A689" s="13"/>
      <c r="B689" s="187"/>
      <c r="C689" s="13"/>
      <c r="D689" s="188" t="s">
        <v>162</v>
      </c>
      <c r="E689" s="189" t="s">
        <v>3</v>
      </c>
      <c r="F689" s="190" t="s">
        <v>1504</v>
      </c>
      <c r="G689" s="13"/>
      <c r="H689" s="191">
        <v>4.4139999999999997</v>
      </c>
      <c r="I689" s="192"/>
      <c r="J689" s="13"/>
      <c r="K689" s="13"/>
      <c r="L689" s="187"/>
      <c r="M689" s="193"/>
      <c r="N689" s="194"/>
      <c r="O689" s="194"/>
      <c r="P689" s="194"/>
      <c r="Q689" s="194"/>
      <c r="R689" s="194"/>
      <c r="S689" s="194"/>
      <c r="T689" s="195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189" t="s">
        <v>162</v>
      </c>
      <c r="AU689" s="189" t="s">
        <v>158</v>
      </c>
      <c r="AV689" s="13" t="s">
        <v>158</v>
      </c>
      <c r="AW689" s="13" t="s">
        <v>31</v>
      </c>
      <c r="AX689" s="13" t="s">
        <v>69</v>
      </c>
      <c r="AY689" s="189" t="s">
        <v>149</v>
      </c>
    </row>
    <row r="690" s="14" customFormat="1">
      <c r="A690" s="14"/>
      <c r="B690" s="196"/>
      <c r="C690" s="14"/>
      <c r="D690" s="188" t="s">
        <v>162</v>
      </c>
      <c r="E690" s="197" t="s">
        <v>3</v>
      </c>
      <c r="F690" s="198" t="s">
        <v>196</v>
      </c>
      <c r="G690" s="14"/>
      <c r="H690" s="199">
        <v>38.505000000000003</v>
      </c>
      <c r="I690" s="200"/>
      <c r="J690" s="14"/>
      <c r="K690" s="14"/>
      <c r="L690" s="196"/>
      <c r="M690" s="201"/>
      <c r="N690" s="202"/>
      <c r="O690" s="202"/>
      <c r="P690" s="202"/>
      <c r="Q690" s="202"/>
      <c r="R690" s="202"/>
      <c r="S690" s="202"/>
      <c r="T690" s="203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197" t="s">
        <v>162</v>
      </c>
      <c r="AU690" s="197" t="s">
        <v>158</v>
      </c>
      <c r="AV690" s="14" t="s">
        <v>163</v>
      </c>
      <c r="AW690" s="14" t="s">
        <v>31</v>
      </c>
      <c r="AX690" s="14" t="s">
        <v>77</v>
      </c>
      <c r="AY690" s="197" t="s">
        <v>149</v>
      </c>
    </row>
    <row r="691" s="2" customFormat="1" ht="24.15" customHeight="1">
      <c r="A691" s="41"/>
      <c r="B691" s="168"/>
      <c r="C691" s="169" t="s">
        <v>1505</v>
      </c>
      <c r="D691" s="169" t="s">
        <v>152</v>
      </c>
      <c r="E691" s="170" t="s">
        <v>1506</v>
      </c>
      <c r="F691" s="171" t="s">
        <v>1507</v>
      </c>
      <c r="G691" s="172" t="s">
        <v>166</v>
      </c>
      <c r="H691" s="173">
        <v>34.091000000000001</v>
      </c>
      <c r="I691" s="174"/>
      <c r="J691" s="175">
        <f>ROUND(I691*H691,2)</f>
        <v>0</v>
      </c>
      <c r="K691" s="171" t="s">
        <v>156</v>
      </c>
      <c r="L691" s="42"/>
      <c r="M691" s="176" t="s">
        <v>3</v>
      </c>
      <c r="N691" s="177" t="s">
        <v>41</v>
      </c>
      <c r="O691" s="75"/>
      <c r="P691" s="178">
        <f>O691*H691</f>
        <v>0</v>
      </c>
      <c r="Q691" s="178">
        <v>0</v>
      </c>
      <c r="R691" s="178">
        <f>Q691*H691</f>
        <v>0</v>
      </c>
      <c r="S691" s="178">
        <v>0</v>
      </c>
      <c r="T691" s="179">
        <f>S691*H691</f>
        <v>0</v>
      </c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R691" s="180" t="s">
        <v>157</v>
      </c>
      <c r="AT691" s="180" t="s">
        <v>152</v>
      </c>
      <c r="AU691" s="180" t="s">
        <v>158</v>
      </c>
      <c r="AY691" s="22" t="s">
        <v>149</v>
      </c>
      <c r="BE691" s="181">
        <f>IF(N691="základní",J691,0)</f>
        <v>0</v>
      </c>
      <c r="BF691" s="181">
        <f>IF(N691="snížená",J691,0)</f>
        <v>0</v>
      </c>
      <c r="BG691" s="181">
        <f>IF(N691="zákl. přenesená",J691,0)</f>
        <v>0</v>
      </c>
      <c r="BH691" s="181">
        <f>IF(N691="sníž. přenesená",J691,0)</f>
        <v>0</v>
      </c>
      <c r="BI691" s="181">
        <f>IF(N691="nulová",J691,0)</f>
        <v>0</v>
      </c>
      <c r="BJ691" s="22" t="s">
        <v>158</v>
      </c>
      <c r="BK691" s="181">
        <f>ROUND(I691*H691,2)</f>
        <v>0</v>
      </c>
      <c r="BL691" s="22" t="s">
        <v>157</v>
      </c>
      <c r="BM691" s="180" t="s">
        <v>1508</v>
      </c>
    </row>
    <row r="692" s="2" customFormat="1">
      <c r="A692" s="41"/>
      <c r="B692" s="42"/>
      <c r="C692" s="41"/>
      <c r="D692" s="182" t="s">
        <v>160</v>
      </c>
      <c r="E692" s="41"/>
      <c r="F692" s="183" t="s">
        <v>1509</v>
      </c>
      <c r="G692" s="41"/>
      <c r="H692" s="41"/>
      <c r="I692" s="184"/>
      <c r="J692" s="41"/>
      <c r="K692" s="41"/>
      <c r="L692" s="42"/>
      <c r="M692" s="185"/>
      <c r="N692" s="186"/>
      <c r="O692" s="75"/>
      <c r="P692" s="75"/>
      <c r="Q692" s="75"/>
      <c r="R692" s="75"/>
      <c r="S692" s="75"/>
      <c r="T692" s="76"/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T692" s="22" t="s">
        <v>160</v>
      </c>
      <c r="AU692" s="22" t="s">
        <v>158</v>
      </c>
    </row>
    <row r="693" s="13" customFormat="1">
      <c r="A693" s="13"/>
      <c r="B693" s="187"/>
      <c r="C693" s="13"/>
      <c r="D693" s="188" t="s">
        <v>162</v>
      </c>
      <c r="E693" s="189" t="s">
        <v>3</v>
      </c>
      <c r="F693" s="190" t="s">
        <v>1510</v>
      </c>
      <c r="G693" s="13"/>
      <c r="H693" s="191">
        <v>34.091000000000001</v>
      </c>
      <c r="I693" s="192"/>
      <c r="J693" s="13"/>
      <c r="K693" s="13"/>
      <c r="L693" s="187"/>
      <c r="M693" s="193"/>
      <c r="N693" s="194"/>
      <c r="O693" s="194"/>
      <c r="P693" s="194"/>
      <c r="Q693" s="194"/>
      <c r="R693" s="194"/>
      <c r="S693" s="194"/>
      <c r="T693" s="195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189" t="s">
        <v>162</v>
      </c>
      <c r="AU693" s="189" t="s">
        <v>158</v>
      </c>
      <c r="AV693" s="13" t="s">
        <v>158</v>
      </c>
      <c r="AW693" s="13" t="s">
        <v>31</v>
      </c>
      <c r="AX693" s="13" t="s">
        <v>77</v>
      </c>
      <c r="AY693" s="189" t="s">
        <v>149</v>
      </c>
    </row>
    <row r="694" s="2" customFormat="1" ht="37.8" customHeight="1">
      <c r="A694" s="41"/>
      <c r="B694" s="168"/>
      <c r="C694" s="169" t="s">
        <v>1511</v>
      </c>
      <c r="D694" s="169" t="s">
        <v>152</v>
      </c>
      <c r="E694" s="170" t="s">
        <v>1512</v>
      </c>
      <c r="F694" s="171" t="s">
        <v>1513</v>
      </c>
      <c r="G694" s="172" t="s">
        <v>166</v>
      </c>
      <c r="H694" s="173">
        <v>34.091000000000001</v>
      </c>
      <c r="I694" s="174"/>
      <c r="J694" s="175">
        <f>ROUND(I694*H694,2)</f>
        <v>0</v>
      </c>
      <c r="K694" s="171" t="s">
        <v>156</v>
      </c>
      <c r="L694" s="42"/>
      <c r="M694" s="176" t="s">
        <v>3</v>
      </c>
      <c r="N694" s="177" t="s">
        <v>41</v>
      </c>
      <c r="O694" s="75"/>
      <c r="P694" s="178">
        <f>O694*H694</f>
        <v>0</v>
      </c>
      <c r="Q694" s="178">
        <v>0.0090880000000000006</v>
      </c>
      <c r="R694" s="178">
        <f>Q694*H694</f>
        <v>0.30981900800000001</v>
      </c>
      <c r="S694" s="178">
        <v>0</v>
      </c>
      <c r="T694" s="179">
        <f>S694*H694</f>
        <v>0</v>
      </c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R694" s="180" t="s">
        <v>157</v>
      </c>
      <c r="AT694" s="180" t="s">
        <v>152</v>
      </c>
      <c r="AU694" s="180" t="s">
        <v>158</v>
      </c>
      <c r="AY694" s="22" t="s">
        <v>149</v>
      </c>
      <c r="BE694" s="181">
        <f>IF(N694="základní",J694,0)</f>
        <v>0</v>
      </c>
      <c r="BF694" s="181">
        <f>IF(N694="snížená",J694,0)</f>
        <v>0</v>
      </c>
      <c r="BG694" s="181">
        <f>IF(N694="zákl. přenesená",J694,0)</f>
        <v>0</v>
      </c>
      <c r="BH694" s="181">
        <f>IF(N694="sníž. přenesená",J694,0)</f>
        <v>0</v>
      </c>
      <c r="BI694" s="181">
        <f>IF(N694="nulová",J694,0)</f>
        <v>0</v>
      </c>
      <c r="BJ694" s="22" t="s">
        <v>158</v>
      </c>
      <c r="BK694" s="181">
        <f>ROUND(I694*H694,2)</f>
        <v>0</v>
      </c>
      <c r="BL694" s="22" t="s">
        <v>157</v>
      </c>
      <c r="BM694" s="180" t="s">
        <v>1514</v>
      </c>
    </row>
    <row r="695" s="2" customFormat="1">
      <c r="A695" s="41"/>
      <c r="B695" s="42"/>
      <c r="C695" s="41"/>
      <c r="D695" s="182" t="s">
        <v>160</v>
      </c>
      <c r="E695" s="41"/>
      <c r="F695" s="183" t="s">
        <v>1515</v>
      </c>
      <c r="G695" s="41"/>
      <c r="H695" s="41"/>
      <c r="I695" s="184"/>
      <c r="J695" s="41"/>
      <c r="K695" s="41"/>
      <c r="L695" s="42"/>
      <c r="M695" s="185"/>
      <c r="N695" s="186"/>
      <c r="O695" s="75"/>
      <c r="P695" s="75"/>
      <c r="Q695" s="75"/>
      <c r="R695" s="75"/>
      <c r="S695" s="75"/>
      <c r="T695" s="76"/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T695" s="22" t="s">
        <v>160</v>
      </c>
      <c r="AU695" s="22" t="s">
        <v>158</v>
      </c>
    </row>
    <row r="696" s="2" customFormat="1" ht="24.15" customHeight="1">
      <c r="A696" s="41"/>
      <c r="B696" s="168"/>
      <c r="C696" s="224" t="s">
        <v>1516</v>
      </c>
      <c r="D696" s="224" t="s">
        <v>654</v>
      </c>
      <c r="E696" s="225" t="s">
        <v>1517</v>
      </c>
      <c r="F696" s="226" t="s">
        <v>1518</v>
      </c>
      <c r="G696" s="227" t="s">
        <v>166</v>
      </c>
      <c r="H696" s="228">
        <v>37.5</v>
      </c>
      <c r="I696" s="229"/>
      <c r="J696" s="230">
        <f>ROUND(I696*H696,2)</f>
        <v>0</v>
      </c>
      <c r="K696" s="226" t="s">
        <v>156</v>
      </c>
      <c r="L696" s="231"/>
      <c r="M696" s="232" t="s">
        <v>3</v>
      </c>
      <c r="N696" s="233" t="s">
        <v>41</v>
      </c>
      <c r="O696" s="75"/>
      <c r="P696" s="178">
        <f>O696*H696</f>
        <v>0</v>
      </c>
      <c r="Q696" s="178">
        <v>0.021999999999999999</v>
      </c>
      <c r="R696" s="178">
        <f>Q696*H696</f>
        <v>0.82499999999999996</v>
      </c>
      <c r="S696" s="178">
        <v>0</v>
      </c>
      <c r="T696" s="179">
        <f>S696*H696</f>
        <v>0</v>
      </c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R696" s="180" t="s">
        <v>381</v>
      </c>
      <c r="AT696" s="180" t="s">
        <v>654</v>
      </c>
      <c r="AU696" s="180" t="s">
        <v>158</v>
      </c>
      <c r="AY696" s="22" t="s">
        <v>149</v>
      </c>
      <c r="BE696" s="181">
        <f>IF(N696="základní",J696,0)</f>
        <v>0</v>
      </c>
      <c r="BF696" s="181">
        <f>IF(N696="snížená",J696,0)</f>
        <v>0</v>
      </c>
      <c r="BG696" s="181">
        <f>IF(N696="zákl. přenesená",J696,0)</f>
        <v>0</v>
      </c>
      <c r="BH696" s="181">
        <f>IF(N696="sníž. přenesená",J696,0)</f>
        <v>0</v>
      </c>
      <c r="BI696" s="181">
        <f>IF(N696="nulová",J696,0)</f>
        <v>0</v>
      </c>
      <c r="BJ696" s="22" t="s">
        <v>158</v>
      </c>
      <c r="BK696" s="181">
        <f>ROUND(I696*H696,2)</f>
        <v>0</v>
      </c>
      <c r="BL696" s="22" t="s">
        <v>157</v>
      </c>
      <c r="BM696" s="180" t="s">
        <v>1519</v>
      </c>
    </row>
    <row r="697" s="13" customFormat="1">
      <c r="A697" s="13"/>
      <c r="B697" s="187"/>
      <c r="C697" s="13"/>
      <c r="D697" s="188" t="s">
        <v>162</v>
      </c>
      <c r="E697" s="13"/>
      <c r="F697" s="190" t="s">
        <v>1520</v>
      </c>
      <c r="G697" s="13"/>
      <c r="H697" s="191">
        <v>37.5</v>
      </c>
      <c r="I697" s="192"/>
      <c r="J697" s="13"/>
      <c r="K697" s="13"/>
      <c r="L697" s="187"/>
      <c r="M697" s="193"/>
      <c r="N697" s="194"/>
      <c r="O697" s="194"/>
      <c r="P697" s="194"/>
      <c r="Q697" s="194"/>
      <c r="R697" s="194"/>
      <c r="S697" s="194"/>
      <c r="T697" s="195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189" t="s">
        <v>162</v>
      </c>
      <c r="AU697" s="189" t="s">
        <v>158</v>
      </c>
      <c r="AV697" s="13" t="s">
        <v>158</v>
      </c>
      <c r="AW697" s="13" t="s">
        <v>4</v>
      </c>
      <c r="AX697" s="13" t="s">
        <v>77</v>
      </c>
      <c r="AY697" s="189" t="s">
        <v>149</v>
      </c>
    </row>
    <row r="698" s="2" customFormat="1" ht="37.8" customHeight="1">
      <c r="A698" s="41"/>
      <c r="B698" s="168"/>
      <c r="C698" s="169" t="s">
        <v>1521</v>
      </c>
      <c r="D698" s="169" t="s">
        <v>152</v>
      </c>
      <c r="E698" s="170" t="s">
        <v>1522</v>
      </c>
      <c r="F698" s="171" t="s">
        <v>1523</v>
      </c>
      <c r="G698" s="172" t="s">
        <v>182</v>
      </c>
      <c r="H698" s="173">
        <v>5.4000000000000004</v>
      </c>
      <c r="I698" s="174"/>
      <c r="J698" s="175">
        <f>ROUND(I698*H698,2)</f>
        <v>0</v>
      </c>
      <c r="K698" s="171" t="s">
        <v>156</v>
      </c>
      <c r="L698" s="42"/>
      <c r="M698" s="176" t="s">
        <v>3</v>
      </c>
      <c r="N698" s="177" t="s">
        <v>41</v>
      </c>
      <c r="O698" s="75"/>
      <c r="P698" s="178">
        <f>O698*H698</f>
        <v>0</v>
      </c>
      <c r="Q698" s="178">
        <v>0.00020000000000000001</v>
      </c>
      <c r="R698" s="178">
        <f>Q698*H698</f>
        <v>0.0010800000000000002</v>
      </c>
      <c r="S698" s="178">
        <v>0</v>
      </c>
      <c r="T698" s="179">
        <f>S698*H698</f>
        <v>0</v>
      </c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R698" s="180" t="s">
        <v>157</v>
      </c>
      <c r="AT698" s="180" t="s">
        <v>152</v>
      </c>
      <c r="AU698" s="180" t="s">
        <v>158</v>
      </c>
      <c r="AY698" s="22" t="s">
        <v>149</v>
      </c>
      <c r="BE698" s="181">
        <f>IF(N698="základní",J698,0)</f>
        <v>0</v>
      </c>
      <c r="BF698" s="181">
        <f>IF(N698="snížená",J698,0)</f>
        <v>0</v>
      </c>
      <c r="BG698" s="181">
        <f>IF(N698="zákl. přenesená",J698,0)</f>
        <v>0</v>
      </c>
      <c r="BH698" s="181">
        <f>IF(N698="sníž. přenesená",J698,0)</f>
        <v>0</v>
      </c>
      <c r="BI698" s="181">
        <f>IF(N698="nulová",J698,0)</f>
        <v>0</v>
      </c>
      <c r="BJ698" s="22" t="s">
        <v>158</v>
      </c>
      <c r="BK698" s="181">
        <f>ROUND(I698*H698,2)</f>
        <v>0</v>
      </c>
      <c r="BL698" s="22" t="s">
        <v>157</v>
      </c>
      <c r="BM698" s="180" t="s">
        <v>1524</v>
      </c>
    </row>
    <row r="699" s="2" customFormat="1">
      <c r="A699" s="41"/>
      <c r="B699" s="42"/>
      <c r="C699" s="41"/>
      <c r="D699" s="182" t="s">
        <v>160</v>
      </c>
      <c r="E699" s="41"/>
      <c r="F699" s="183" t="s">
        <v>1525</v>
      </c>
      <c r="G699" s="41"/>
      <c r="H699" s="41"/>
      <c r="I699" s="184"/>
      <c r="J699" s="41"/>
      <c r="K699" s="41"/>
      <c r="L699" s="42"/>
      <c r="M699" s="185"/>
      <c r="N699" s="186"/>
      <c r="O699" s="75"/>
      <c r="P699" s="75"/>
      <c r="Q699" s="75"/>
      <c r="R699" s="75"/>
      <c r="S699" s="75"/>
      <c r="T699" s="76"/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T699" s="22" t="s">
        <v>160</v>
      </c>
      <c r="AU699" s="22" t="s">
        <v>158</v>
      </c>
    </row>
    <row r="700" s="13" customFormat="1">
      <c r="A700" s="13"/>
      <c r="B700" s="187"/>
      <c r="C700" s="13"/>
      <c r="D700" s="188" t="s">
        <v>162</v>
      </c>
      <c r="E700" s="189" t="s">
        <v>3</v>
      </c>
      <c r="F700" s="190" t="s">
        <v>1526</v>
      </c>
      <c r="G700" s="13"/>
      <c r="H700" s="191">
        <v>3.2000000000000002</v>
      </c>
      <c r="I700" s="192"/>
      <c r="J700" s="13"/>
      <c r="K700" s="13"/>
      <c r="L700" s="187"/>
      <c r="M700" s="193"/>
      <c r="N700" s="194"/>
      <c r="O700" s="194"/>
      <c r="P700" s="194"/>
      <c r="Q700" s="194"/>
      <c r="R700" s="194"/>
      <c r="S700" s="194"/>
      <c r="T700" s="195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189" t="s">
        <v>162</v>
      </c>
      <c r="AU700" s="189" t="s">
        <v>158</v>
      </c>
      <c r="AV700" s="13" t="s">
        <v>158</v>
      </c>
      <c r="AW700" s="13" t="s">
        <v>31</v>
      </c>
      <c r="AX700" s="13" t="s">
        <v>69</v>
      </c>
      <c r="AY700" s="189" t="s">
        <v>149</v>
      </c>
    </row>
    <row r="701" s="13" customFormat="1">
      <c r="A701" s="13"/>
      <c r="B701" s="187"/>
      <c r="C701" s="13"/>
      <c r="D701" s="188" t="s">
        <v>162</v>
      </c>
      <c r="E701" s="189" t="s">
        <v>3</v>
      </c>
      <c r="F701" s="190" t="s">
        <v>1527</v>
      </c>
      <c r="G701" s="13"/>
      <c r="H701" s="191">
        <v>2.2000000000000002</v>
      </c>
      <c r="I701" s="192"/>
      <c r="J701" s="13"/>
      <c r="K701" s="13"/>
      <c r="L701" s="187"/>
      <c r="M701" s="193"/>
      <c r="N701" s="194"/>
      <c r="O701" s="194"/>
      <c r="P701" s="194"/>
      <c r="Q701" s="194"/>
      <c r="R701" s="194"/>
      <c r="S701" s="194"/>
      <c r="T701" s="195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189" t="s">
        <v>162</v>
      </c>
      <c r="AU701" s="189" t="s">
        <v>158</v>
      </c>
      <c r="AV701" s="13" t="s">
        <v>158</v>
      </c>
      <c r="AW701" s="13" t="s">
        <v>31</v>
      </c>
      <c r="AX701" s="13" t="s">
        <v>69</v>
      </c>
      <c r="AY701" s="189" t="s">
        <v>149</v>
      </c>
    </row>
    <row r="702" s="14" customFormat="1">
      <c r="A702" s="14"/>
      <c r="B702" s="196"/>
      <c r="C702" s="14"/>
      <c r="D702" s="188" t="s">
        <v>162</v>
      </c>
      <c r="E702" s="197" t="s">
        <v>3</v>
      </c>
      <c r="F702" s="198" t="s">
        <v>1528</v>
      </c>
      <c r="G702" s="14"/>
      <c r="H702" s="199">
        <v>5.4000000000000004</v>
      </c>
      <c r="I702" s="200"/>
      <c r="J702" s="14"/>
      <c r="K702" s="14"/>
      <c r="L702" s="196"/>
      <c r="M702" s="201"/>
      <c r="N702" s="202"/>
      <c r="O702" s="202"/>
      <c r="P702" s="202"/>
      <c r="Q702" s="202"/>
      <c r="R702" s="202"/>
      <c r="S702" s="202"/>
      <c r="T702" s="203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197" t="s">
        <v>162</v>
      </c>
      <c r="AU702" s="197" t="s">
        <v>158</v>
      </c>
      <c r="AV702" s="14" t="s">
        <v>163</v>
      </c>
      <c r="AW702" s="14" t="s">
        <v>31</v>
      </c>
      <c r="AX702" s="14" t="s">
        <v>77</v>
      </c>
      <c r="AY702" s="197" t="s">
        <v>149</v>
      </c>
    </row>
    <row r="703" s="2" customFormat="1" ht="21.75" customHeight="1">
      <c r="A703" s="41"/>
      <c r="B703" s="168"/>
      <c r="C703" s="224" t="s">
        <v>1529</v>
      </c>
      <c r="D703" s="224" t="s">
        <v>654</v>
      </c>
      <c r="E703" s="225" t="s">
        <v>1530</v>
      </c>
      <c r="F703" s="226" t="s">
        <v>1531</v>
      </c>
      <c r="G703" s="227" t="s">
        <v>182</v>
      </c>
      <c r="H703" s="228">
        <v>5.9400000000000004</v>
      </c>
      <c r="I703" s="229"/>
      <c r="J703" s="230">
        <f>ROUND(I703*H703,2)</f>
        <v>0</v>
      </c>
      <c r="K703" s="226" t="s">
        <v>156</v>
      </c>
      <c r="L703" s="231"/>
      <c r="M703" s="232" t="s">
        <v>3</v>
      </c>
      <c r="N703" s="233" t="s">
        <v>41</v>
      </c>
      <c r="O703" s="75"/>
      <c r="P703" s="178">
        <f>O703*H703</f>
        <v>0</v>
      </c>
      <c r="Q703" s="178">
        <v>0.00025999999999999998</v>
      </c>
      <c r="R703" s="178">
        <f>Q703*H703</f>
        <v>0.0015444</v>
      </c>
      <c r="S703" s="178">
        <v>0</v>
      </c>
      <c r="T703" s="179">
        <f>S703*H703</f>
        <v>0</v>
      </c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R703" s="180" t="s">
        <v>381</v>
      </c>
      <c r="AT703" s="180" t="s">
        <v>654</v>
      </c>
      <c r="AU703" s="180" t="s">
        <v>158</v>
      </c>
      <c r="AY703" s="22" t="s">
        <v>149</v>
      </c>
      <c r="BE703" s="181">
        <f>IF(N703="základní",J703,0)</f>
        <v>0</v>
      </c>
      <c r="BF703" s="181">
        <f>IF(N703="snížená",J703,0)</f>
        <v>0</v>
      </c>
      <c r="BG703" s="181">
        <f>IF(N703="zákl. přenesená",J703,0)</f>
        <v>0</v>
      </c>
      <c r="BH703" s="181">
        <f>IF(N703="sníž. přenesená",J703,0)</f>
        <v>0</v>
      </c>
      <c r="BI703" s="181">
        <f>IF(N703="nulová",J703,0)</f>
        <v>0</v>
      </c>
      <c r="BJ703" s="22" t="s">
        <v>158</v>
      </c>
      <c r="BK703" s="181">
        <f>ROUND(I703*H703,2)</f>
        <v>0</v>
      </c>
      <c r="BL703" s="22" t="s">
        <v>157</v>
      </c>
      <c r="BM703" s="180" t="s">
        <v>1532</v>
      </c>
    </row>
    <row r="704" s="13" customFormat="1">
      <c r="A704" s="13"/>
      <c r="B704" s="187"/>
      <c r="C704" s="13"/>
      <c r="D704" s="188" t="s">
        <v>162</v>
      </c>
      <c r="E704" s="13"/>
      <c r="F704" s="190" t="s">
        <v>1533</v>
      </c>
      <c r="G704" s="13"/>
      <c r="H704" s="191">
        <v>5.9400000000000004</v>
      </c>
      <c r="I704" s="192"/>
      <c r="J704" s="13"/>
      <c r="K704" s="13"/>
      <c r="L704" s="187"/>
      <c r="M704" s="193"/>
      <c r="N704" s="194"/>
      <c r="O704" s="194"/>
      <c r="P704" s="194"/>
      <c r="Q704" s="194"/>
      <c r="R704" s="194"/>
      <c r="S704" s="194"/>
      <c r="T704" s="195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189" t="s">
        <v>162</v>
      </c>
      <c r="AU704" s="189" t="s">
        <v>158</v>
      </c>
      <c r="AV704" s="13" t="s">
        <v>158</v>
      </c>
      <c r="AW704" s="13" t="s">
        <v>4</v>
      </c>
      <c r="AX704" s="13" t="s">
        <v>77</v>
      </c>
      <c r="AY704" s="189" t="s">
        <v>149</v>
      </c>
    </row>
    <row r="705" s="2" customFormat="1" ht="37.8" customHeight="1">
      <c r="A705" s="41"/>
      <c r="B705" s="168"/>
      <c r="C705" s="169" t="s">
        <v>1534</v>
      </c>
      <c r="D705" s="169" t="s">
        <v>152</v>
      </c>
      <c r="E705" s="170" t="s">
        <v>1535</v>
      </c>
      <c r="F705" s="171" t="s">
        <v>1536</v>
      </c>
      <c r="G705" s="172" t="s">
        <v>182</v>
      </c>
      <c r="H705" s="173">
        <v>33.039999999999999</v>
      </c>
      <c r="I705" s="174"/>
      <c r="J705" s="175">
        <f>ROUND(I705*H705,2)</f>
        <v>0</v>
      </c>
      <c r="K705" s="171" t="s">
        <v>156</v>
      </c>
      <c r="L705" s="42"/>
      <c r="M705" s="176" t="s">
        <v>3</v>
      </c>
      <c r="N705" s="177" t="s">
        <v>41</v>
      </c>
      <c r="O705" s="75"/>
      <c r="P705" s="178">
        <f>O705*H705</f>
        <v>0</v>
      </c>
      <c r="Q705" s="178">
        <v>0.000428</v>
      </c>
      <c r="R705" s="178">
        <f>Q705*H705</f>
        <v>0.01414112</v>
      </c>
      <c r="S705" s="178">
        <v>0</v>
      </c>
      <c r="T705" s="179">
        <f>S705*H705</f>
        <v>0</v>
      </c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R705" s="180" t="s">
        <v>157</v>
      </c>
      <c r="AT705" s="180" t="s">
        <v>152</v>
      </c>
      <c r="AU705" s="180" t="s">
        <v>158</v>
      </c>
      <c r="AY705" s="22" t="s">
        <v>149</v>
      </c>
      <c r="BE705" s="181">
        <f>IF(N705="základní",J705,0)</f>
        <v>0</v>
      </c>
      <c r="BF705" s="181">
        <f>IF(N705="snížená",J705,0)</f>
        <v>0</v>
      </c>
      <c r="BG705" s="181">
        <f>IF(N705="zákl. přenesená",J705,0)</f>
        <v>0</v>
      </c>
      <c r="BH705" s="181">
        <f>IF(N705="sníž. přenesená",J705,0)</f>
        <v>0</v>
      </c>
      <c r="BI705" s="181">
        <f>IF(N705="nulová",J705,0)</f>
        <v>0</v>
      </c>
      <c r="BJ705" s="22" t="s">
        <v>158</v>
      </c>
      <c r="BK705" s="181">
        <f>ROUND(I705*H705,2)</f>
        <v>0</v>
      </c>
      <c r="BL705" s="22" t="s">
        <v>157</v>
      </c>
      <c r="BM705" s="180" t="s">
        <v>1537</v>
      </c>
    </row>
    <row r="706" s="2" customFormat="1">
      <c r="A706" s="41"/>
      <c r="B706" s="42"/>
      <c r="C706" s="41"/>
      <c r="D706" s="182" t="s">
        <v>160</v>
      </c>
      <c r="E706" s="41"/>
      <c r="F706" s="183" t="s">
        <v>1538</v>
      </c>
      <c r="G706" s="41"/>
      <c r="H706" s="41"/>
      <c r="I706" s="184"/>
      <c r="J706" s="41"/>
      <c r="K706" s="41"/>
      <c r="L706" s="42"/>
      <c r="M706" s="185"/>
      <c r="N706" s="186"/>
      <c r="O706" s="75"/>
      <c r="P706" s="75"/>
      <c r="Q706" s="75"/>
      <c r="R706" s="75"/>
      <c r="S706" s="75"/>
      <c r="T706" s="76"/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T706" s="22" t="s">
        <v>160</v>
      </c>
      <c r="AU706" s="22" t="s">
        <v>158</v>
      </c>
    </row>
    <row r="707" s="13" customFormat="1">
      <c r="A707" s="13"/>
      <c r="B707" s="187"/>
      <c r="C707" s="13"/>
      <c r="D707" s="188" t="s">
        <v>162</v>
      </c>
      <c r="E707" s="189" t="s">
        <v>3</v>
      </c>
      <c r="F707" s="190" t="s">
        <v>506</v>
      </c>
      <c r="G707" s="13"/>
      <c r="H707" s="191">
        <v>30.379999999999999</v>
      </c>
      <c r="I707" s="192"/>
      <c r="J707" s="13"/>
      <c r="K707" s="13"/>
      <c r="L707" s="187"/>
      <c r="M707" s="193"/>
      <c r="N707" s="194"/>
      <c r="O707" s="194"/>
      <c r="P707" s="194"/>
      <c r="Q707" s="194"/>
      <c r="R707" s="194"/>
      <c r="S707" s="194"/>
      <c r="T707" s="195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189" t="s">
        <v>162</v>
      </c>
      <c r="AU707" s="189" t="s">
        <v>158</v>
      </c>
      <c r="AV707" s="13" t="s">
        <v>158</v>
      </c>
      <c r="AW707" s="13" t="s">
        <v>31</v>
      </c>
      <c r="AX707" s="13" t="s">
        <v>69</v>
      </c>
      <c r="AY707" s="189" t="s">
        <v>149</v>
      </c>
    </row>
    <row r="708" s="13" customFormat="1">
      <c r="A708" s="13"/>
      <c r="B708" s="187"/>
      <c r="C708" s="13"/>
      <c r="D708" s="188" t="s">
        <v>162</v>
      </c>
      <c r="E708" s="189" t="s">
        <v>3</v>
      </c>
      <c r="F708" s="190" t="s">
        <v>512</v>
      </c>
      <c r="G708" s="13"/>
      <c r="H708" s="191">
        <v>13.76</v>
      </c>
      <c r="I708" s="192"/>
      <c r="J708" s="13"/>
      <c r="K708" s="13"/>
      <c r="L708" s="187"/>
      <c r="M708" s="193"/>
      <c r="N708" s="194"/>
      <c r="O708" s="194"/>
      <c r="P708" s="194"/>
      <c r="Q708" s="194"/>
      <c r="R708" s="194"/>
      <c r="S708" s="194"/>
      <c r="T708" s="195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189" t="s">
        <v>162</v>
      </c>
      <c r="AU708" s="189" t="s">
        <v>158</v>
      </c>
      <c r="AV708" s="13" t="s">
        <v>158</v>
      </c>
      <c r="AW708" s="13" t="s">
        <v>31</v>
      </c>
      <c r="AX708" s="13" t="s">
        <v>69</v>
      </c>
      <c r="AY708" s="189" t="s">
        <v>149</v>
      </c>
    </row>
    <row r="709" s="13" customFormat="1">
      <c r="A709" s="13"/>
      <c r="B709" s="187"/>
      <c r="C709" s="13"/>
      <c r="D709" s="188" t="s">
        <v>162</v>
      </c>
      <c r="E709" s="189" t="s">
        <v>3</v>
      </c>
      <c r="F709" s="190" t="s">
        <v>1539</v>
      </c>
      <c r="G709" s="13"/>
      <c r="H709" s="191">
        <v>-7.7999999999999998</v>
      </c>
      <c r="I709" s="192"/>
      <c r="J709" s="13"/>
      <c r="K709" s="13"/>
      <c r="L709" s="187"/>
      <c r="M709" s="193"/>
      <c r="N709" s="194"/>
      <c r="O709" s="194"/>
      <c r="P709" s="194"/>
      <c r="Q709" s="194"/>
      <c r="R709" s="194"/>
      <c r="S709" s="194"/>
      <c r="T709" s="195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189" t="s">
        <v>162</v>
      </c>
      <c r="AU709" s="189" t="s">
        <v>158</v>
      </c>
      <c r="AV709" s="13" t="s">
        <v>158</v>
      </c>
      <c r="AW709" s="13" t="s">
        <v>31</v>
      </c>
      <c r="AX709" s="13" t="s">
        <v>69</v>
      </c>
      <c r="AY709" s="189" t="s">
        <v>149</v>
      </c>
    </row>
    <row r="710" s="13" customFormat="1">
      <c r="A710" s="13"/>
      <c r="B710" s="187"/>
      <c r="C710" s="13"/>
      <c r="D710" s="188" t="s">
        <v>162</v>
      </c>
      <c r="E710" s="189" t="s">
        <v>3</v>
      </c>
      <c r="F710" s="190" t="s">
        <v>1540</v>
      </c>
      <c r="G710" s="13"/>
      <c r="H710" s="191">
        <v>-3.2999999999999998</v>
      </c>
      <c r="I710" s="192"/>
      <c r="J710" s="13"/>
      <c r="K710" s="13"/>
      <c r="L710" s="187"/>
      <c r="M710" s="193"/>
      <c r="N710" s="194"/>
      <c r="O710" s="194"/>
      <c r="P710" s="194"/>
      <c r="Q710" s="194"/>
      <c r="R710" s="194"/>
      <c r="S710" s="194"/>
      <c r="T710" s="195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189" t="s">
        <v>162</v>
      </c>
      <c r="AU710" s="189" t="s">
        <v>158</v>
      </c>
      <c r="AV710" s="13" t="s">
        <v>158</v>
      </c>
      <c r="AW710" s="13" t="s">
        <v>31</v>
      </c>
      <c r="AX710" s="13" t="s">
        <v>69</v>
      </c>
      <c r="AY710" s="189" t="s">
        <v>149</v>
      </c>
    </row>
    <row r="711" s="14" customFormat="1">
      <c r="A711" s="14"/>
      <c r="B711" s="196"/>
      <c r="C711" s="14"/>
      <c r="D711" s="188" t="s">
        <v>162</v>
      </c>
      <c r="E711" s="197" t="s">
        <v>3</v>
      </c>
      <c r="F711" s="198" t="s">
        <v>196</v>
      </c>
      <c r="G711" s="14"/>
      <c r="H711" s="199">
        <v>33.039999999999999</v>
      </c>
      <c r="I711" s="200"/>
      <c r="J711" s="14"/>
      <c r="K711" s="14"/>
      <c r="L711" s="196"/>
      <c r="M711" s="201"/>
      <c r="N711" s="202"/>
      <c r="O711" s="202"/>
      <c r="P711" s="202"/>
      <c r="Q711" s="202"/>
      <c r="R711" s="202"/>
      <c r="S711" s="202"/>
      <c r="T711" s="203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197" t="s">
        <v>162</v>
      </c>
      <c r="AU711" s="197" t="s">
        <v>158</v>
      </c>
      <c r="AV711" s="14" t="s">
        <v>163</v>
      </c>
      <c r="AW711" s="14" t="s">
        <v>31</v>
      </c>
      <c r="AX711" s="14" t="s">
        <v>77</v>
      </c>
      <c r="AY711" s="197" t="s">
        <v>149</v>
      </c>
    </row>
    <row r="712" s="2" customFormat="1" ht="16.5" customHeight="1">
      <c r="A712" s="41"/>
      <c r="B712" s="168"/>
      <c r="C712" s="169" t="s">
        <v>1541</v>
      </c>
      <c r="D712" s="169" t="s">
        <v>152</v>
      </c>
      <c r="E712" s="170" t="s">
        <v>1542</v>
      </c>
      <c r="F712" s="171" t="s">
        <v>1543</v>
      </c>
      <c r="G712" s="172" t="s">
        <v>182</v>
      </c>
      <c r="H712" s="173">
        <v>33.039999999999999</v>
      </c>
      <c r="I712" s="174"/>
      <c r="J712" s="175">
        <f>ROUND(I712*H712,2)</f>
        <v>0</v>
      </c>
      <c r="K712" s="171" t="s">
        <v>156</v>
      </c>
      <c r="L712" s="42"/>
      <c r="M712" s="176" t="s">
        <v>3</v>
      </c>
      <c r="N712" s="177" t="s">
        <v>41</v>
      </c>
      <c r="O712" s="75"/>
      <c r="P712" s="178">
        <f>O712*H712</f>
        <v>0</v>
      </c>
      <c r="Q712" s="178">
        <v>9.0000000000000006E-05</v>
      </c>
      <c r="R712" s="178">
        <f>Q712*H712</f>
        <v>0.0029736000000000003</v>
      </c>
      <c r="S712" s="178">
        <v>0</v>
      </c>
      <c r="T712" s="179">
        <f>S712*H712</f>
        <v>0</v>
      </c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R712" s="180" t="s">
        <v>157</v>
      </c>
      <c r="AT712" s="180" t="s">
        <v>152</v>
      </c>
      <c r="AU712" s="180" t="s">
        <v>158</v>
      </c>
      <c r="AY712" s="22" t="s">
        <v>149</v>
      </c>
      <c r="BE712" s="181">
        <f>IF(N712="základní",J712,0)</f>
        <v>0</v>
      </c>
      <c r="BF712" s="181">
        <f>IF(N712="snížená",J712,0)</f>
        <v>0</v>
      </c>
      <c r="BG712" s="181">
        <f>IF(N712="zákl. přenesená",J712,0)</f>
        <v>0</v>
      </c>
      <c r="BH712" s="181">
        <f>IF(N712="sníž. přenesená",J712,0)</f>
        <v>0</v>
      </c>
      <c r="BI712" s="181">
        <f>IF(N712="nulová",J712,0)</f>
        <v>0</v>
      </c>
      <c r="BJ712" s="22" t="s">
        <v>158</v>
      </c>
      <c r="BK712" s="181">
        <f>ROUND(I712*H712,2)</f>
        <v>0</v>
      </c>
      <c r="BL712" s="22" t="s">
        <v>157</v>
      </c>
      <c r="BM712" s="180" t="s">
        <v>1544</v>
      </c>
    </row>
    <row r="713" s="2" customFormat="1">
      <c r="A713" s="41"/>
      <c r="B713" s="42"/>
      <c r="C713" s="41"/>
      <c r="D713" s="182" t="s">
        <v>160</v>
      </c>
      <c r="E713" s="41"/>
      <c r="F713" s="183" t="s">
        <v>1545</v>
      </c>
      <c r="G713" s="41"/>
      <c r="H713" s="41"/>
      <c r="I713" s="184"/>
      <c r="J713" s="41"/>
      <c r="K713" s="41"/>
      <c r="L713" s="42"/>
      <c r="M713" s="185"/>
      <c r="N713" s="186"/>
      <c r="O713" s="75"/>
      <c r="P713" s="75"/>
      <c r="Q713" s="75"/>
      <c r="R713" s="75"/>
      <c r="S713" s="75"/>
      <c r="T713" s="76"/>
      <c r="U713" s="41"/>
      <c r="V713" s="41"/>
      <c r="W713" s="41"/>
      <c r="X713" s="41"/>
      <c r="Y713" s="41"/>
      <c r="Z713" s="41"/>
      <c r="AA713" s="41"/>
      <c r="AB713" s="41"/>
      <c r="AC713" s="41"/>
      <c r="AD713" s="41"/>
      <c r="AE713" s="41"/>
      <c r="AT713" s="22" t="s">
        <v>160</v>
      </c>
      <c r="AU713" s="22" t="s">
        <v>158</v>
      </c>
    </row>
    <row r="714" s="2" customFormat="1" ht="16.5" customHeight="1">
      <c r="A714" s="41"/>
      <c r="B714" s="168"/>
      <c r="C714" s="169" t="s">
        <v>1546</v>
      </c>
      <c r="D714" s="169" t="s">
        <v>152</v>
      </c>
      <c r="E714" s="170" t="s">
        <v>1547</v>
      </c>
      <c r="F714" s="171" t="s">
        <v>1548</v>
      </c>
      <c r="G714" s="172" t="s">
        <v>182</v>
      </c>
      <c r="H714" s="173">
        <v>33.039999999999999</v>
      </c>
      <c r="I714" s="174"/>
      <c r="J714" s="175">
        <f>ROUND(I714*H714,2)</f>
        <v>0</v>
      </c>
      <c r="K714" s="171" t="s">
        <v>156</v>
      </c>
      <c r="L714" s="42"/>
      <c r="M714" s="176" t="s">
        <v>3</v>
      </c>
      <c r="N714" s="177" t="s">
        <v>41</v>
      </c>
      <c r="O714" s="75"/>
      <c r="P714" s="178">
        <f>O714*H714</f>
        <v>0</v>
      </c>
      <c r="Q714" s="178">
        <v>0.00024899999999999998</v>
      </c>
      <c r="R714" s="178">
        <f>Q714*H714</f>
        <v>0.0082269599999999984</v>
      </c>
      <c r="S714" s="178">
        <v>0</v>
      </c>
      <c r="T714" s="179">
        <f>S714*H714</f>
        <v>0</v>
      </c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R714" s="180" t="s">
        <v>157</v>
      </c>
      <c r="AT714" s="180" t="s">
        <v>152</v>
      </c>
      <c r="AU714" s="180" t="s">
        <v>158</v>
      </c>
      <c r="AY714" s="22" t="s">
        <v>149</v>
      </c>
      <c r="BE714" s="181">
        <f>IF(N714="základní",J714,0)</f>
        <v>0</v>
      </c>
      <c r="BF714" s="181">
        <f>IF(N714="snížená",J714,0)</f>
        <v>0</v>
      </c>
      <c r="BG714" s="181">
        <f>IF(N714="zákl. přenesená",J714,0)</f>
        <v>0</v>
      </c>
      <c r="BH714" s="181">
        <f>IF(N714="sníž. přenesená",J714,0)</f>
        <v>0</v>
      </c>
      <c r="BI714" s="181">
        <f>IF(N714="nulová",J714,0)</f>
        <v>0</v>
      </c>
      <c r="BJ714" s="22" t="s">
        <v>158</v>
      </c>
      <c r="BK714" s="181">
        <f>ROUND(I714*H714,2)</f>
        <v>0</v>
      </c>
      <c r="BL714" s="22" t="s">
        <v>157</v>
      </c>
      <c r="BM714" s="180" t="s">
        <v>1549</v>
      </c>
    </row>
    <row r="715" s="2" customFormat="1">
      <c r="A715" s="41"/>
      <c r="B715" s="42"/>
      <c r="C715" s="41"/>
      <c r="D715" s="182" t="s">
        <v>160</v>
      </c>
      <c r="E715" s="41"/>
      <c r="F715" s="183" t="s">
        <v>1550</v>
      </c>
      <c r="G715" s="41"/>
      <c r="H715" s="41"/>
      <c r="I715" s="184"/>
      <c r="J715" s="41"/>
      <c r="K715" s="41"/>
      <c r="L715" s="42"/>
      <c r="M715" s="185"/>
      <c r="N715" s="186"/>
      <c r="O715" s="75"/>
      <c r="P715" s="75"/>
      <c r="Q715" s="75"/>
      <c r="R715" s="75"/>
      <c r="S715" s="75"/>
      <c r="T715" s="76"/>
      <c r="U715" s="41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T715" s="22" t="s">
        <v>160</v>
      </c>
      <c r="AU715" s="22" t="s">
        <v>158</v>
      </c>
    </row>
    <row r="716" s="2" customFormat="1" ht="24.15" customHeight="1">
      <c r="A716" s="41"/>
      <c r="B716" s="168"/>
      <c r="C716" s="224" t="s">
        <v>1551</v>
      </c>
      <c r="D716" s="224" t="s">
        <v>654</v>
      </c>
      <c r="E716" s="225" t="s">
        <v>1552</v>
      </c>
      <c r="F716" s="226" t="s">
        <v>1553</v>
      </c>
      <c r="G716" s="227" t="s">
        <v>182</v>
      </c>
      <c r="H716" s="228">
        <v>36.344000000000001</v>
      </c>
      <c r="I716" s="229"/>
      <c r="J716" s="230">
        <f>ROUND(I716*H716,2)</f>
        <v>0</v>
      </c>
      <c r="K716" s="226" t="s">
        <v>156</v>
      </c>
      <c r="L716" s="231"/>
      <c r="M716" s="232" t="s">
        <v>3</v>
      </c>
      <c r="N716" s="233" t="s">
        <v>41</v>
      </c>
      <c r="O716" s="75"/>
      <c r="P716" s="178">
        <f>O716*H716</f>
        <v>0</v>
      </c>
      <c r="Q716" s="178">
        <v>0.00198</v>
      </c>
      <c r="R716" s="178">
        <f>Q716*H716</f>
        <v>0.071961120000000003</v>
      </c>
      <c r="S716" s="178">
        <v>0</v>
      </c>
      <c r="T716" s="179">
        <f>S716*H716</f>
        <v>0</v>
      </c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R716" s="180" t="s">
        <v>381</v>
      </c>
      <c r="AT716" s="180" t="s">
        <v>654</v>
      </c>
      <c r="AU716" s="180" t="s">
        <v>158</v>
      </c>
      <c r="AY716" s="22" t="s">
        <v>149</v>
      </c>
      <c r="BE716" s="181">
        <f>IF(N716="základní",J716,0)</f>
        <v>0</v>
      </c>
      <c r="BF716" s="181">
        <f>IF(N716="snížená",J716,0)</f>
        <v>0</v>
      </c>
      <c r="BG716" s="181">
        <f>IF(N716="zákl. přenesená",J716,0)</f>
        <v>0</v>
      </c>
      <c r="BH716" s="181">
        <f>IF(N716="sníž. přenesená",J716,0)</f>
        <v>0</v>
      </c>
      <c r="BI716" s="181">
        <f>IF(N716="nulová",J716,0)</f>
        <v>0</v>
      </c>
      <c r="BJ716" s="22" t="s">
        <v>158</v>
      </c>
      <c r="BK716" s="181">
        <f>ROUND(I716*H716,2)</f>
        <v>0</v>
      </c>
      <c r="BL716" s="22" t="s">
        <v>157</v>
      </c>
      <c r="BM716" s="180" t="s">
        <v>1554</v>
      </c>
    </row>
    <row r="717" s="13" customFormat="1">
      <c r="A717" s="13"/>
      <c r="B717" s="187"/>
      <c r="C717" s="13"/>
      <c r="D717" s="188" t="s">
        <v>162</v>
      </c>
      <c r="E717" s="13"/>
      <c r="F717" s="190" t="s">
        <v>1555</v>
      </c>
      <c r="G717" s="13"/>
      <c r="H717" s="191">
        <v>36.344000000000001</v>
      </c>
      <c r="I717" s="192"/>
      <c r="J717" s="13"/>
      <c r="K717" s="13"/>
      <c r="L717" s="187"/>
      <c r="M717" s="193"/>
      <c r="N717" s="194"/>
      <c r="O717" s="194"/>
      <c r="P717" s="194"/>
      <c r="Q717" s="194"/>
      <c r="R717" s="194"/>
      <c r="S717" s="194"/>
      <c r="T717" s="195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189" t="s">
        <v>162</v>
      </c>
      <c r="AU717" s="189" t="s">
        <v>158</v>
      </c>
      <c r="AV717" s="13" t="s">
        <v>158</v>
      </c>
      <c r="AW717" s="13" t="s">
        <v>4</v>
      </c>
      <c r="AX717" s="13" t="s">
        <v>77</v>
      </c>
      <c r="AY717" s="189" t="s">
        <v>149</v>
      </c>
    </row>
    <row r="718" s="2" customFormat="1" ht="49.05" customHeight="1">
      <c r="A718" s="41"/>
      <c r="B718" s="168"/>
      <c r="C718" s="169" t="s">
        <v>1556</v>
      </c>
      <c r="D718" s="169" t="s">
        <v>152</v>
      </c>
      <c r="E718" s="170" t="s">
        <v>1557</v>
      </c>
      <c r="F718" s="171" t="s">
        <v>1558</v>
      </c>
      <c r="G718" s="172" t="s">
        <v>406</v>
      </c>
      <c r="H718" s="173">
        <v>1.603</v>
      </c>
      <c r="I718" s="174"/>
      <c r="J718" s="175">
        <f>ROUND(I718*H718,2)</f>
        <v>0</v>
      </c>
      <c r="K718" s="171" t="s">
        <v>156</v>
      </c>
      <c r="L718" s="42"/>
      <c r="M718" s="176" t="s">
        <v>3</v>
      </c>
      <c r="N718" s="177" t="s">
        <v>41</v>
      </c>
      <c r="O718" s="75"/>
      <c r="P718" s="178">
        <f>O718*H718</f>
        <v>0</v>
      </c>
      <c r="Q718" s="178">
        <v>0</v>
      </c>
      <c r="R718" s="178">
        <f>Q718*H718</f>
        <v>0</v>
      </c>
      <c r="S718" s="178">
        <v>0</v>
      </c>
      <c r="T718" s="179">
        <f>S718*H718</f>
        <v>0</v>
      </c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R718" s="180" t="s">
        <v>157</v>
      </c>
      <c r="AT718" s="180" t="s">
        <v>152</v>
      </c>
      <c r="AU718" s="180" t="s">
        <v>158</v>
      </c>
      <c r="AY718" s="22" t="s">
        <v>149</v>
      </c>
      <c r="BE718" s="181">
        <f>IF(N718="základní",J718,0)</f>
        <v>0</v>
      </c>
      <c r="BF718" s="181">
        <f>IF(N718="snížená",J718,0)</f>
        <v>0</v>
      </c>
      <c r="BG718" s="181">
        <f>IF(N718="zákl. přenesená",J718,0)</f>
        <v>0</v>
      </c>
      <c r="BH718" s="181">
        <f>IF(N718="sníž. přenesená",J718,0)</f>
        <v>0</v>
      </c>
      <c r="BI718" s="181">
        <f>IF(N718="nulová",J718,0)</f>
        <v>0</v>
      </c>
      <c r="BJ718" s="22" t="s">
        <v>158</v>
      </c>
      <c r="BK718" s="181">
        <f>ROUND(I718*H718,2)</f>
        <v>0</v>
      </c>
      <c r="BL718" s="22" t="s">
        <v>157</v>
      </c>
      <c r="BM718" s="180" t="s">
        <v>1559</v>
      </c>
    </row>
    <row r="719" s="2" customFormat="1">
      <c r="A719" s="41"/>
      <c r="B719" s="42"/>
      <c r="C719" s="41"/>
      <c r="D719" s="182" t="s">
        <v>160</v>
      </c>
      <c r="E719" s="41"/>
      <c r="F719" s="183" t="s">
        <v>1560</v>
      </c>
      <c r="G719" s="41"/>
      <c r="H719" s="41"/>
      <c r="I719" s="184"/>
      <c r="J719" s="41"/>
      <c r="K719" s="41"/>
      <c r="L719" s="42"/>
      <c r="M719" s="185"/>
      <c r="N719" s="186"/>
      <c r="O719" s="75"/>
      <c r="P719" s="75"/>
      <c r="Q719" s="75"/>
      <c r="R719" s="75"/>
      <c r="S719" s="75"/>
      <c r="T719" s="76"/>
      <c r="U719" s="41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T719" s="22" t="s">
        <v>160</v>
      </c>
      <c r="AU719" s="22" t="s">
        <v>158</v>
      </c>
    </row>
    <row r="720" s="12" customFormat="1" ht="20.88" customHeight="1">
      <c r="A720" s="12"/>
      <c r="B720" s="155"/>
      <c r="C720" s="12"/>
      <c r="D720" s="156" t="s">
        <v>68</v>
      </c>
      <c r="E720" s="166" t="s">
        <v>1561</v>
      </c>
      <c r="F720" s="166" t="s">
        <v>1562</v>
      </c>
      <c r="G720" s="12"/>
      <c r="H720" s="12"/>
      <c r="I720" s="158"/>
      <c r="J720" s="167">
        <f>BK720</f>
        <v>0</v>
      </c>
      <c r="K720" s="12"/>
      <c r="L720" s="155"/>
      <c r="M720" s="160"/>
      <c r="N720" s="161"/>
      <c r="O720" s="161"/>
      <c r="P720" s="162">
        <f>SUM(P721:P746)</f>
        <v>0</v>
      </c>
      <c r="Q720" s="161"/>
      <c r="R720" s="162">
        <f>SUM(R721:R746)</f>
        <v>0.071468900000000002</v>
      </c>
      <c r="S720" s="161"/>
      <c r="T720" s="163">
        <f>SUM(T721:T746)</f>
        <v>0</v>
      </c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R720" s="156" t="s">
        <v>158</v>
      </c>
      <c r="AT720" s="164" t="s">
        <v>68</v>
      </c>
      <c r="AU720" s="164" t="s">
        <v>158</v>
      </c>
      <c r="AY720" s="156" t="s">
        <v>149</v>
      </c>
      <c r="BK720" s="165">
        <f>SUM(BK721:BK746)</f>
        <v>0</v>
      </c>
    </row>
    <row r="721" s="2" customFormat="1" ht="24.15" customHeight="1">
      <c r="A721" s="41"/>
      <c r="B721" s="168"/>
      <c r="C721" s="169" t="s">
        <v>1563</v>
      </c>
      <c r="D721" s="169" t="s">
        <v>152</v>
      </c>
      <c r="E721" s="170" t="s">
        <v>1564</v>
      </c>
      <c r="F721" s="171" t="s">
        <v>1565</v>
      </c>
      <c r="G721" s="172" t="s">
        <v>166</v>
      </c>
      <c r="H721" s="173">
        <v>12.65</v>
      </c>
      <c r="I721" s="174"/>
      <c r="J721" s="175">
        <f>ROUND(I721*H721,2)</f>
        <v>0</v>
      </c>
      <c r="K721" s="171" t="s">
        <v>156</v>
      </c>
      <c r="L721" s="42"/>
      <c r="M721" s="176" t="s">
        <v>3</v>
      </c>
      <c r="N721" s="177" t="s">
        <v>41</v>
      </c>
      <c r="O721" s="75"/>
      <c r="P721" s="178">
        <f>O721*H721</f>
        <v>0</v>
      </c>
      <c r="Q721" s="178">
        <v>0</v>
      </c>
      <c r="R721" s="178">
        <f>Q721*H721</f>
        <v>0</v>
      </c>
      <c r="S721" s="178">
        <v>0</v>
      </c>
      <c r="T721" s="179">
        <f>S721*H721</f>
        <v>0</v>
      </c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R721" s="180" t="s">
        <v>157</v>
      </c>
      <c r="AT721" s="180" t="s">
        <v>152</v>
      </c>
      <c r="AU721" s="180" t="s">
        <v>96</v>
      </c>
      <c r="AY721" s="22" t="s">
        <v>149</v>
      </c>
      <c r="BE721" s="181">
        <f>IF(N721="základní",J721,0)</f>
        <v>0</v>
      </c>
      <c r="BF721" s="181">
        <f>IF(N721="snížená",J721,0)</f>
        <v>0</v>
      </c>
      <c r="BG721" s="181">
        <f>IF(N721="zákl. přenesená",J721,0)</f>
        <v>0</v>
      </c>
      <c r="BH721" s="181">
        <f>IF(N721="sníž. přenesená",J721,0)</f>
        <v>0</v>
      </c>
      <c r="BI721" s="181">
        <f>IF(N721="nulová",J721,0)</f>
        <v>0</v>
      </c>
      <c r="BJ721" s="22" t="s">
        <v>158</v>
      </c>
      <c r="BK721" s="181">
        <f>ROUND(I721*H721,2)</f>
        <v>0</v>
      </c>
      <c r="BL721" s="22" t="s">
        <v>157</v>
      </c>
      <c r="BM721" s="180" t="s">
        <v>1566</v>
      </c>
    </row>
    <row r="722" s="2" customFormat="1">
      <c r="A722" s="41"/>
      <c r="B722" s="42"/>
      <c r="C722" s="41"/>
      <c r="D722" s="182" t="s">
        <v>160</v>
      </c>
      <c r="E722" s="41"/>
      <c r="F722" s="183" t="s">
        <v>1567</v>
      </c>
      <c r="G722" s="41"/>
      <c r="H722" s="41"/>
      <c r="I722" s="184"/>
      <c r="J722" s="41"/>
      <c r="K722" s="41"/>
      <c r="L722" s="42"/>
      <c r="M722" s="185"/>
      <c r="N722" s="186"/>
      <c r="O722" s="75"/>
      <c r="P722" s="75"/>
      <c r="Q722" s="75"/>
      <c r="R722" s="75"/>
      <c r="S722" s="75"/>
      <c r="T722" s="76"/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T722" s="22" t="s">
        <v>160</v>
      </c>
      <c r="AU722" s="22" t="s">
        <v>96</v>
      </c>
    </row>
    <row r="723" s="15" customFormat="1">
      <c r="A723" s="15"/>
      <c r="B723" s="204"/>
      <c r="C723" s="15"/>
      <c r="D723" s="188" t="s">
        <v>162</v>
      </c>
      <c r="E723" s="205" t="s">
        <v>3</v>
      </c>
      <c r="F723" s="206" t="s">
        <v>1568</v>
      </c>
      <c r="G723" s="15"/>
      <c r="H723" s="205" t="s">
        <v>3</v>
      </c>
      <c r="I723" s="207"/>
      <c r="J723" s="15"/>
      <c r="K723" s="15"/>
      <c r="L723" s="204"/>
      <c r="M723" s="208"/>
      <c r="N723" s="209"/>
      <c r="O723" s="209"/>
      <c r="P723" s="209"/>
      <c r="Q723" s="209"/>
      <c r="R723" s="209"/>
      <c r="S723" s="209"/>
      <c r="T723" s="210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05" t="s">
        <v>162</v>
      </c>
      <c r="AU723" s="205" t="s">
        <v>96</v>
      </c>
      <c r="AV723" s="15" t="s">
        <v>77</v>
      </c>
      <c r="AW723" s="15" t="s">
        <v>31</v>
      </c>
      <c r="AX723" s="15" t="s">
        <v>69</v>
      </c>
      <c r="AY723" s="205" t="s">
        <v>149</v>
      </c>
    </row>
    <row r="724" s="13" customFormat="1">
      <c r="A724" s="13"/>
      <c r="B724" s="187"/>
      <c r="C724" s="13"/>
      <c r="D724" s="188" t="s">
        <v>162</v>
      </c>
      <c r="E724" s="189" t="s">
        <v>3</v>
      </c>
      <c r="F724" s="190" t="s">
        <v>213</v>
      </c>
      <c r="G724" s="13"/>
      <c r="H724" s="191">
        <v>5.9100000000000001</v>
      </c>
      <c r="I724" s="192"/>
      <c r="J724" s="13"/>
      <c r="K724" s="13"/>
      <c r="L724" s="187"/>
      <c r="M724" s="193"/>
      <c r="N724" s="194"/>
      <c r="O724" s="194"/>
      <c r="P724" s="194"/>
      <c r="Q724" s="194"/>
      <c r="R724" s="194"/>
      <c r="S724" s="194"/>
      <c r="T724" s="195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189" t="s">
        <v>162</v>
      </c>
      <c r="AU724" s="189" t="s">
        <v>96</v>
      </c>
      <c r="AV724" s="13" t="s">
        <v>158</v>
      </c>
      <c r="AW724" s="13" t="s">
        <v>31</v>
      </c>
      <c r="AX724" s="13" t="s">
        <v>69</v>
      </c>
      <c r="AY724" s="189" t="s">
        <v>149</v>
      </c>
    </row>
    <row r="725" s="13" customFormat="1">
      <c r="A725" s="13"/>
      <c r="B725" s="187"/>
      <c r="C725" s="13"/>
      <c r="D725" s="188" t="s">
        <v>162</v>
      </c>
      <c r="E725" s="189" t="s">
        <v>3</v>
      </c>
      <c r="F725" s="190" t="s">
        <v>214</v>
      </c>
      <c r="G725" s="13"/>
      <c r="H725" s="191">
        <v>1.1399999999999999</v>
      </c>
      <c r="I725" s="192"/>
      <c r="J725" s="13"/>
      <c r="K725" s="13"/>
      <c r="L725" s="187"/>
      <c r="M725" s="193"/>
      <c r="N725" s="194"/>
      <c r="O725" s="194"/>
      <c r="P725" s="194"/>
      <c r="Q725" s="194"/>
      <c r="R725" s="194"/>
      <c r="S725" s="194"/>
      <c r="T725" s="195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189" t="s">
        <v>162</v>
      </c>
      <c r="AU725" s="189" t="s">
        <v>96</v>
      </c>
      <c r="AV725" s="13" t="s">
        <v>158</v>
      </c>
      <c r="AW725" s="13" t="s">
        <v>31</v>
      </c>
      <c r="AX725" s="13" t="s">
        <v>69</v>
      </c>
      <c r="AY725" s="189" t="s">
        <v>149</v>
      </c>
    </row>
    <row r="726" s="13" customFormat="1">
      <c r="A726" s="13"/>
      <c r="B726" s="187"/>
      <c r="C726" s="13"/>
      <c r="D726" s="188" t="s">
        <v>162</v>
      </c>
      <c r="E726" s="189" t="s">
        <v>3</v>
      </c>
      <c r="F726" s="190" t="s">
        <v>217</v>
      </c>
      <c r="G726" s="13"/>
      <c r="H726" s="191">
        <v>5.5999999999999996</v>
      </c>
      <c r="I726" s="192"/>
      <c r="J726" s="13"/>
      <c r="K726" s="13"/>
      <c r="L726" s="187"/>
      <c r="M726" s="193"/>
      <c r="N726" s="194"/>
      <c r="O726" s="194"/>
      <c r="P726" s="194"/>
      <c r="Q726" s="194"/>
      <c r="R726" s="194"/>
      <c r="S726" s="194"/>
      <c r="T726" s="195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189" t="s">
        <v>162</v>
      </c>
      <c r="AU726" s="189" t="s">
        <v>96</v>
      </c>
      <c r="AV726" s="13" t="s">
        <v>158</v>
      </c>
      <c r="AW726" s="13" t="s">
        <v>31</v>
      </c>
      <c r="AX726" s="13" t="s">
        <v>69</v>
      </c>
      <c r="AY726" s="189" t="s">
        <v>149</v>
      </c>
    </row>
    <row r="727" s="14" customFormat="1">
      <c r="A727" s="14"/>
      <c r="B727" s="196"/>
      <c r="C727" s="14"/>
      <c r="D727" s="188" t="s">
        <v>162</v>
      </c>
      <c r="E727" s="197" t="s">
        <v>3</v>
      </c>
      <c r="F727" s="198" t="s">
        <v>196</v>
      </c>
      <c r="G727" s="14"/>
      <c r="H727" s="199">
        <v>12.65</v>
      </c>
      <c r="I727" s="200"/>
      <c r="J727" s="14"/>
      <c r="K727" s="14"/>
      <c r="L727" s="196"/>
      <c r="M727" s="201"/>
      <c r="N727" s="202"/>
      <c r="O727" s="202"/>
      <c r="P727" s="202"/>
      <c r="Q727" s="202"/>
      <c r="R727" s="202"/>
      <c r="S727" s="202"/>
      <c r="T727" s="203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197" t="s">
        <v>162</v>
      </c>
      <c r="AU727" s="197" t="s">
        <v>96</v>
      </c>
      <c r="AV727" s="14" t="s">
        <v>163</v>
      </c>
      <c r="AW727" s="14" t="s">
        <v>31</v>
      </c>
      <c r="AX727" s="14" t="s">
        <v>77</v>
      </c>
      <c r="AY727" s="197" t="s">
        <v>149</v>
      </c>
    </row>
    <row r="728" s="2" customFormat="1" ht="24.15" customHeight="1">
      <c r="A728" s="41"/>
      <c r="B728" s="168"/>
      <c r="C728" s="169" t="s">
        <v>1569</v>
      </c>
      <c r="D728" s="169" t="s">
        <v>152</v>
      </c>
      <c r="E728" s="170" t="s">
        <v>1570</v>
      </c>
      <c r="F728" s="171" t="s">
        <v>1571</v>
      </c>
      <c r="G728" s="172" t="s">
        <v>166</v>
      </c>
      <c r="H728" s="173">
        <v>13.215</v>
      </c>
      <c r="I728" s="174"/>
      <c r="J728" s="175">
        <f>ROUND(I728*H728,2)</f>
        <v>0</v>
      </c>
      <c r="K728" s="171" t="s">
        <v>156</v>
      </c>
      <c r="L728" s="42"/>
      <c r="M728" s="176" t="s">
        <v>3</v>
      </c>
      <c r="N728" s="177" t="s">
        <v>41</v>
      </c>
      <c r="O728" s="75"/>
      <c r="P728" s="178">
        <f>O728*H728</f>
        <v>0</v>
      </c>
      <c r="Q728" s="178">
        <v>0</v>
      </c>
      <c r="R728" s="178">
        <f>Q728*H728</f>
        <v>0</v>
      </c>
      <c r="S728" s="178">
        <v>0</v>
      </c>
      <c r="T728" s="179">
        <f>S728*H728</f>
        <v>0</v>
      </c>
      <c r="U728" s="41"/>
      <c r="V728" s="41"/>
      <c r="W728" s="41"/>
      <c r="X728" s="41"/>
      <c r="Y728" s="41"/>
      <c r="Z728" s="41"/>
      <c r="AA728" s="41"/>
      <c r="AB728" s="41"/>
      <c r="AC728" s="41"/>
      <c r="AD728" s="41"/>
      <c r="AE728" s="41"/>
      <c r="AR728" s="180" t="s">
        <v>157</v>
      </c>
      <c r="AT728" s="180" t="s">
        <v>152</v>
      </c>
      <c r="AU728" s="180" t="s">
        <v>96</v>
      </c>
      <c r="AY728" s="22" t="s">
        <v>149</v>
      </c>
      <c r="BE728" s="181">
        <f>IF(N728="základní",J728,0)</f>
        <v>0</v>
      </c>
      <c r="BF728" s="181">
        <f>IF(N728="snížená",J728,0)</f>
        <v>0</v>
      </c>
      <c r="BG728" s="181">
        <f>IF(N728="zákl. přenesená",J728,0)</f>
        <v>0</v>
      </c>
      <c r="BH728" s="181">
        <f>IF(N728="sníž. přenesená",J728,0)</f>
        <v>0</v>
      </c>
      <c r="BI728" s="181">
        <f>IF(N728="nulová",J728,0)</f>
        <v>0</v>
      </c>
      <c r="BJ728" s="22" t="s">
        <v>158</v>
      </c>
      <c r="BK728" s="181">
        <f>ROUND(I728*H728,2)</f>
        <v>0</v>
      </c>
      <c r="BL728" s="22" t="s">
        <v>157</v>
      </c>
      <c r="BM728" s="180" t="s">
        <v>1572</v>
      </c>
    </row>
    <row r="729" s="2" customFormat="1">
      <c r="A729" s="41"/>
      <c r="B729" s="42"/>
      <c r="C729" s="41"/>
      <c r="D729" s="182" t="s">
        <v>160</v>
      </c>
      <c r="E729" s="41"/>
      <c r="F729" s="183" t="s">
        <v>1573</v>
      </c>
      <c r="G729" s="41"/>
      <c r="H729" s="41"/>
      <c r="I729" s="184"/>
      <c r="J729" s="41"/>
      <c r="K729" s="41"/>
      <c r="L729" s="42"/>
      <c r="M729" s="185"/>
      <c r="N729" s="186"/>
      <c r="O729" s="75"/>
      <c r="P729" s="75"/>
      <c r="Q729" s="75"/>
      <c r="R729" s="75"/>
      <c r="S729" s="75"/>
      <c r="T729" s="76"/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T729" s="22" t="s">
        <v>160</v>
      </c>
      <c r="AU729" s="22" t="s">
        <v>96</v>
      </c>
    </row>
    <row r="730" s="13" customFormat="1">
      <c r="A730" s="13"/>
      <c r="B730" s="187"/>
      <c r="C730" s="13"/>
      <c r="D730" s="188" t="s">
        <v>162</v>
      </c>
      <c r="E730" s="189" t="s">
        <v>3</v>
      </c>
      <c r="F730" s="190" t="s">
        <v>1574</v>
      </c>
      <c r="G730" s="13"/>
      <c r="H730" s="191">
        <v>3.5550000000000002</v>
      </c>
      <c r="I730" s="192"/>
      <c r="J730" s="13"/>
      <c r="K730" s="13"/>
      <c r="L730" s="187"/>
      <c r="M730" s="193"/>
      <c r="N730" s="194"/>
      <c r="O730" s="194"/>
      <c r="P730" s="194"/>
      <c r="Q730" s="194"/>
      <c r="R730" s="194"/>
      <c r="S730" s="194"/>
      <c r="T730" s="195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189" t="s">
        <v>162</v>
      </c>
      <c r="AU730" s="189" t="s">
        <v>96</v>
      </c>
      <c r="AV730" s="13" t="s">
        <v>158</v>
      </c>
      <c r="AW730" s="13" t="s">
        <v>31</v>
      </c>
      <c r="AX730" s="13" t="s">
        <v>69</v>
      </c>
      <c r="AY730" s="189" t="s">
        <v>149</v>
      </c>
    </row>
    <row r="731" s="13" customFormat="1">
      <c r="A731" s="13"/>
      <c r="B731" s="187"/>
      <c r="C731" s="13"/>
      <c r="D731" s="188" t="s">
        <v>162</v>
      </c>
      <c r="E731" s="189" t="s">
        <v>3</v>
      </c>
      <c r="F731" s="190" t="s">
        <v>1575</v>
      </c>
      <c r="G731" s="13"/>
      <c r="H731" s="191">
        <v>9.6600000000000001</v>
      </c>
      <c r="I731" s="192"/>
      <c r="J731" s="13"/>
      <c r="K731" s="13"/>
      <c r="L731" s="187"/>
      <c r="M731" s="193"/>
      <c r="N731" s="194"/>
      <c r="O731" s="194"/>
      <c r="P731" s="194"/>
      <c r="Q731" s="194"/>
      <c r="R731" s="194"/>
      <c r="S731" s="194"/>
      <c r="T731" s="195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189" t="s">
        <v>162</v>
      </c>
      <c r="AU731" s="189" t="s">
        <v>96</v>
      </c>
      <c r="AV731" s="13" t="s">
        <v>158</v>
      </c>
      <c r="AW731" s="13" t="s">
        <v>31</v>
      </c>
      <c r="AX731" s="13" t="s">
        <v>69</v>
      </c>
      <c r="AY731" s="189" t="s">
        <v>149</v>
      </c>
    </row>
    <row r="732" s="14" customFormat="1">
      <c r="A732" s="14"/>
      <c r="B732" s="196"/>
      <c r="C732" s="14"/>
      <c r="D732" s="188" t="s">
        <v>162</v>
      </c>
      <c r="E732" s="197" t="s">
        <v>3</v>
      </c>
      <c r="F732" s="198" t="s">
        <v>196</v>
      </c>
      <c r="G732" s="14"/>
      <c r="H732" s="199">
        <v>13.215</v>
      </c>
      <c r="I732" s="200"/>
      <c r="J732" s="14"/>
      <c r="K732" s="14"/>
      <c r="L732" s="196"/>
      <c r="M732" s="201"/>
      <c r="N732" s="202"/>
      <c r="O732" s="202"/>
      <c r="P732" s="202"/>
      <c r="Q732" s="202"/>
      <c r="R732" s="202"/>
      <c r="S732" s="202"/>
      <c r="T732" s="203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197" t="s">
        <v>162</v>
      </c>
      <c r="AU732" s="197" t="s">
        <v>96</v>
      </c>
      <c r="AV732" s="14" t="s">
        <v>163</v>
      </c>
      <c r="AW732" s="14" t="s">
        <v>31</v>
      </c>
      <c r="AX732" s="14" t="s">
        <v>77</v>
      </c>
      <c r="AY732" s="197" t="s">
        <v>149</v>
      </c>
    </row>
    <row r="733" s="2" customFormat="1" ht="24.15" customHeight="1">
      <c r="A733" s="41"/>
      <c r="B733" s="168"/>
      <c r="C733" s="224" t="s">
        <v>1576</v>
      </c>
      <c r="D733" s="224" t="s">
        <v>654</v>
      </c>
      <c r="E733" s="225" t="s">
        <v>1577</v>
      </c>
      <c r="F733" s="226" t="s">
        <v>1578</v>
      </c>
      <c r="G733" s="227" t="s">
        <v>1579</v>
      </c>
      <c r="H733" s="228">
        <v>38.798000000000002</v>
      </c>
      <c r="I733" s="229"/>
      <c r="J733" s="230">
        <f>ROUND(I733*H733,2)</f>
        <v>0</v>
      </c>
      <c r="K733" s="226" t="s">
        <v>156</v>
      </c>
      <c r="L733" s="231"/>
      <c r="M733" s="232" t="s">
        <v>3</v>
      </c>
      <c r="N733" s="233" t="s">
        <v>41</v>
      </c>
      <c r="O733" s="75"/>
      <c r="P733" s="178">
        <f>O733*H733</f>
        <v>0</v>
      </c>
      <c r="Q733" s="178">
        <v>0.001</v>
      </c>
      <c r="R733" s="178">
        <f>Q733*H733</f>
        <v>0.038798000000000006</v>
      </c>
      <c r="S733" s="178">
        <v>0</v>
      </c>
      <c r="T733" s="179">
        <f>S733*H733</f>
        <v>0</v>
      </c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R733" s="180" t="s">
        <v>381</v>
      </c>
      <c r="AT733" s="180" t="s">
        <v>654</v>
      </c>
      <c r="AU733" s="180" t="s">
        <v>96</v>
      </c>
      <c r="AY733" s="22" t="s">
        <v>149</v>
      </c>
      <c r="BE733" s="181">
        <f>IF(N733="základní",J733,0)</f>
        <v>0</v>
      </c>
      <c r="BF733" s="181">
        <f>IF(N733="snížená",J733,0)</f>
        <v>0</v>
      </c>
      <c r="BG733" s="181">
        <f>IF(N733="zákl. přenesená",J733,0)</f>
        <v>0</v>
      </c>
      <c r="BH733" s="181">
        <f>IF(N733="sníž. přenesená",J733,0)</f>
        <v>0</v>
      </c>
      <c r="BI733" s="181">
        <f>IF(N733="nulová",J733,0)</f>
        <v>0</v>
      </c>
      <c r="BJ733" s="22" t="s">
        <v>158</v>
      </c>
      <c r="BK733" s="181">
        <f>ROUND(I733*H733,2)</f>
        <v>0</v>
      </c>
      <c r="BL733" s="22" t="s">
        <v>157</v>
      </c>
      <c r="BM733" s="180" t="s">
        <v>1580</v>
      </c>
    </row>
    <row r="734" s="2" customFormat="1">
      <c r="A734" s="41"/>
      <c r="B734" s="42"/>
      <c r="C734" s="41"/>
      <c r="D734" s="188" t="s">
        <v>626</v>
      </c>
      <c r="E734" s="41"/>
      <c r="F734" s="223" t="s">
        <v>1581</v>
      </c>
      <c r="G734" s="41"/>
      <c r="H734" s="41"/>
      <c r="I734" s="184"/>
      <c r="J734" s="41"/>
      <c r="K734" s="41"/>
      <c r="L734" s="42"/>
      <c r="M734" s="185"/>
      <c r="N734" s="186"/>
      <c r="O734" s="75"/>
      <c r="P734" s="75"/>
      <c r="Q734" s="75"/>
      <c r="R734" s="75"/>
      <c r="S734" s="75"/>
      <c r="T734" s="76"/>
      <c r="U734" s="41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T734" s="22" t="s">
        <v>626</v>
      </c>
      <c r="AU734" s="22" t="s">
        <v>96</v>
      </c>
    </row>
    <row r="735" s="13" customFormat="1">
      <c r="A735" s="13"/>
      <c r="B735" s="187"/>
      <c r="C735" s="13"/>
      <c r="D735" s="188" t="s">
        <v>162</v>
      </c>
      <c r="E735" s="13"/>
      <c r="F735" s="190" t="s">
        <v>1582</v>
      </c>
      <c r="G735" s="13"/>
      <c r="H735" s="191">
        <v>38.798000000000002</v>
      </c>
      <c r="I735" s="192"/>
      <c r="J735" s="13"/>
      <c r="K735" s="13"/>
      <c r="L735" s="187"/>
      <c r="M735" s="193"/>
      <c r="N735" s="194"/>
      <c r="O735" s="194"/>
      <c r="P735" s="194"/>
      <c r="Q735" s="194"/>
      <c r="R735" s="194"/>
      <c r="S735" s="194"/>
      <c r="T735" s="195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189" t="s">
        <v>162</v>
      </c>
      <c r="AU735" s="189" t="s">
        <v>96</v>
      </c>
      <c r="AV735" s="13" t="s">
        <v>158</v>
      </c>
      <c r="AW735" s="13" t="s">
        <v>4</v>
      </c>
      <c r="AX735" s="13" t="s">
        <v>77</v>
      </c>
      <c r="AY735" s="189" t="s">
        <v>149</v>
      </c>
    </row>
    <row r="736" s="2" customFormat="1" ht="24.15" customHeight="1">
      <c r="A736" s="41"/>
      <c r="B736" s="168"/>
      <c r="C736" s="169" t="s">
        <v>1583</v>
      </c>
      <c r="D736" s="169" t="s">
        <v>152</v>
      </c>
      <c r="E736" s="170" t="s">
        <v>1584</v>
      </c>
      <c r="F736" s="171" t="s">
        <v>1585</v>
      </c>
      <c r="G736" s="172" t="s">
        <v>182</v>
      </c>
      <c r="H736" s="173">
        <v>27.899999999999999</v>
      </c>
      <c r="I736" s="174"/>
      <c r="J736" s="175">
        <f>ROUND(I736*H736,2)</f>
        <v>0</v>
      </c>
      <c r="K736" s="171" t="s">
        <v>156</v>
      </c>
      <c r="L736" s="42"/>
      <c r="M736" s="176" t="s">
        <v>3</v>
      </c>
      <c r="N736" s="177" t="s">
        <v>41</v>
      </c>
      <c r="O736" s="75"/>
      <c r="P736" s="178">
        <f>O736*H736</f>
        <v>0</v>
      </c>
      <c r="Q736" s="178">
        <v>0.00017000000000000001</v>
      </c>
      <c r="R736" s="178">
        <f>Q736*H736</f>
        <v>0.0047429999999999998</v>
      </c>
      <c r="S736" s="178">
        <v>0</v>
      </c>
      <c r="T736" s="179">
        <f>S736*H736</f>
        <v>0</v>
      </c>
      <c r="U736" s="41"/>
      <c r="V736" s="41"/>
      <c r="W736" s="41"/>
      <c r="X736" s="41"/>
      <c r="Y736" s="41"/>
      <c r="Z736" s="41"/>
      <c r="AA736" s="41"/>
      <c r="AB736" s="41"/>
      <c r="AC736" s="41"/>
      <c r="AD736" s="41"/>
      <c r="AE736" s="41"/>
      <c r="AR736" s="180" t="s">
        <v>157</v>
      </c>
      <c r="AT736" s="180" t="s">
        <v>152</v>
      </c>
      <c r="AU736" s="180" t="s">
        <v>96</v>
      </c>
      <c r="AY736" s="22" t="s">
        <v>149</v>
      </c>
      <c r="BE736" s="181">
        <f>IF(N736="základní",J736,0)</f>
        <v>0</v>
      </c>
      <c r="BF736" s="181">
        <f>IF(N736="snížená",J736,0)</f>
        <v>0</v>
      </c>
      <c r="BG736" s="181">
        <f>IF(N736="zákl. přenesená",J736,0)</f>
        <v>0</v>
      </c>
      <c r="BH736" s="181">
        <f>IF(N736="sníž. přenesená",J736,0)</f>
        <v>0</v>
      </c>
      <c r="BI736" s="181">
        <f>IF(N736="nulová",J736,0)</f>
        <v>0</v>
      </c>
      <c r="BJ736" s="22" t="s">
        <v>158</v>
      </c>
      <c r="BK736" s="181">
        <f>ROUND(I736*H736,2)</f>
        <v>0</v>
      </c>
      <c r="BL736" s="22" t="s">
        <v>157</v>
      </c>
      <c r="BM736" s="180" t="s">
        <v>1586</v>
      </c>
    </row>
    <row r="737" s="2" customFormat="1">
      <c r="A737" s="41"/>
      <c r="B737" s="42"/>
      <c r="C737" s="41"/>
      <c r="D737" s="182" t="s">
        <v>160</v>
      </c>
      <c r="E737" s="41"/>
      <c r="F737" s="183" t="s">
        <v>1587</v>
      </c>
      <c r="G737" s="41"/>
      <c r="H737" s="41"/>
      <c r="I737" s="184"/>
      <c r="J737" s="41"/>
      <c r="K737" s="41"/>
      <c r="L737" s="42"/>
      <c r="M737" s="185"/>
      <c r="N737" s="186"/>
      <c r="O737" s="75"/>
      <c r="P737" s="75"/>
      <c r="Q737" s="75"/>
      <c r="R737" s="75"/>
      <c r="S737" s="75"/>
      <c r="T737" s="76"/>
      <c r="U737" s="41"/>
      <c r="V737" s="41"/>
      <c r="W737" s="41"/>
      <c r="X737" s="41"/>
      <c r="Y737" s="41"/>
      <c r="Z737" s="41"/>
      <c r="AA737" s="41"/>
      <c r="AB737" s="41"/>
      <c r="AC737" s="41"/>
      <c r="AD737" s="41"/>
      <c r="AE737" s="41"/>
      <c r="AT737" s="22" t="s">
        <v>160</v>
      </c>
      <c r="AU737" s="22" t="s">
        <v>96</v>
      </c>
    </row>
    <row r="738" s="15" customFormat="1">
      <c r="A738" s="15"/>
      <c r="B738" s="204"/>
      <c r="C738" s="15"/>
      <c r="D738" s="188" t="s">
        <v>162</v>
      </c>
      <c r="E738" s="205" t="s">
        <v>3</v>
      </c>
      <c r="F738" s="206" t="s">
        <v>1588</v>
      </c>
      <c r="G738" s="15"/>
      <c r="H738" s="205" t="s">
        <v>3</v>
      </c>
      <c r="I738" s="207"/>
      <c r="J738" s="15"/>
      <c r="K738" s="15"/>
      <c r="L738" s="204"/>
      <c r="M738" s="208"/>
      <c r="N738" s="209"/>
      <c r="O738" s="209"/>
      <c r="P738" s="209"/>
      <c r="Q738" s="209"/>
      <c r="R738" s="209"/>
      <c r="S738" s="209"/>
      <c r="T738" s="210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T738" s="205" t="s">
        <v>162</v>
      </c>
      <c r="AU738" s="205" t="s">
        <v>96</v>
      </c>
      <c r="AV738" s="15" t="s">
        <v>77</v>
      </c>
      <c r="AW738" s="15" t="s">
        <v>31</v>
      </c>
      <c r="AX738" s="15" t="s">
        <v>69</v>
      </c>
      <c r="AY738" s="205" t="s">
        <v>149</v>
      </c>
    </row>
    <row r="739" s="13" customFormat="1">
      <c r="A739" s="13"/>
      <c r="B739" s="187"/>
      <c r="C739" s="13"/>
      <c r="D739" s="188" t="s">
        <v>162</v>
      </c>
      <c r="E739" s="189" t="s">
        <v>3</v>
      </c>
      <c r="F739" s="190" t="s">
        <v>499</v>
      </c>
      <c r="G739" s="13"/>
      <c r="H739" s="191">
        <v>14.1</v>
      </c>
      <c r="I739" s="192"/>
      <c r="J739" s="13"/>
      <c r="K739" s="13"/>
      <c r="L739" s="187"/>
      <c r="M739" s="193"/>
      <c r="N739" s="194"/>
      <c r="O739" s="194"/>
      <c r="P739" s="194"/>
      <c r="Q739" s="194"/>
      <c r="R739" s="194"/>
      <c r="S739" s="194"/>
      <c r="T739" s="195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189" t="s">
        <v>162</v>
      </c>
      <c r="AU739" s="189" t="s">
        <v>96</v>
      </c>
      <c r="AV739" s="13" t="s">
        <v>158</v>
      </c>
      <c r="AW739" s="13" t="s">
        <v>31</v>
      </c>
      <c r="AX739" s="13" t="s">
        <v>69</v>
      </c>
      <c r="AY739" s="189" t="s">
        <v>149</v>
      </c>
    </row>
    <row r="740" s="13" customFormat="1">
      <c r="A740" s="13"/>
      <c r="B740" s="187"/>
      <c r="C740" s="13"/>
      <c r="D740" s="188" t="s">
        <v>162</v>
      </c>
      <c r="E740" s="189" t="s">
        <v>3</v>
      </c>
      <c r="F740" s="190" t="s">
        <v>502</v>
      </c>
      <c r="G740" s="13"/>
      <c r="H740" s="191">
        <v>9.5999999999999996</v>
      </c>
      <c r="I740" s="192"/>
      <c r="J740" s="13"/>
      <c r="K740" s="13"/>
      <c r="L740" s="187"/>
      <c r="M740" s="193"/>
      <c r="N740" s="194"/>
      <c r="O740" s="194"/>
      <c r="P740" s="194"/>
      <c r="Q740" s="194"/>
      <c r="R740" s="194"/>
      <c r="S740" s="194"/>
      <c r="T740" s="195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189" t="s">
        <v>162</v>
      </c>
      <c r="AU740" s="189" t="s">
        <v>96</v>
      </c>
      <c r="AV740" s="13" t="s">
        <v>158</v>
      </c>
      <c r="AW740" s="13" t="s">
        <v>31</v>
      </c>
      <c r="AX740" s="13" t="s">
        <v>69</v>
      </c>
      <c r="AY740" s="189" t="s">
        <v>149</v>
      </c>
    </row>
    <row r="741" s="15" customFormat="1">
      <c r="A741" s="15"/>
      <c r="B741" s="204"/>
      <c r="C741" s="15"/>
      <c r="D741" s="188" t="s">
        <v>162</v>
      </c>
      <c r="E741" s="205" t="s">
        <v>3</v>
      </c>
      <c r="F741" s="206" t="s">
        <v>1589</v>
      </c>
      <c r="G741" s="15"/>
      <c r="H741" s="205" t="s">
        <v>3</v>
      </c>
      <c r="I741" s="207"/>
      <c r="J741" s="15"/>
      <c r="K741" s="15"/>
      <c r="L741" s="204"/>
      <c r="M741" s="208"/>
      <c r="N741" s="209"/>
      <c r="O741" s="209"/>
      <c r="P741" s="209"/>
      <c r="Q741" s="209"/>
      <c r="R741" s="209"/>
      <c r="S741" s="209"/>
      <c r="T741" s="210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05" t="s">
        <v>162</v>
      </c>
      <c r="AU741" s="205" t="s">
        <v>96</v>
      </c>
      <c r="AV741" s="15" t="s">
        <v>77</v>
      </c>
      <c r="AW741" s="15" t="s">
        <v>31</v>
      </c>
      <c r="AX741" s="15" t="s">
        <v>69</v>
      </c>
      <c r="AY741" s="205" t="s">
        <v>149</v>
      </c>
    </row>
    <row r="742" s="13" customFormat="1">
      <c r="A742" s="13"/>
      <c r="B742" s="187"/>
      <c r="C742" s="13"/>
      <c r="D742" s="188" t="s">
        <v>162</v>
      </c>
      <c r="E742" s="189" t="s">
        <v>3</v>
      </c>
      <c r="F742" s="190" t="s">
        <v>1590</v>
      </c>
      <c r="G742" s="13"/>
      <c r="H742" s="191">
        <v>4.2000000000000002</v>
      </c>
      <c r="I742" s="192"/>
      <c r="J742" s="13"/>
      <c r="K742" s="13"/>
      <c r="L742" s="187"/>
      <c r="M742" s="193"/>
      <c r="N742" s="194"/>
      <c r="O742" s="194"/>
      <c r="P742" s="194"/>
      <c r="Q742" s="194"/>
      <c r="R742" s="194"/>
      <c r="S742" s="194"/>
      <c r="T742" s="195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189" t="s">
        <v>162</v>
      </c>
      <c r="AU742" s="189" t="s">
        <v>96</v>
      </c>
      <c r="AV742" s="13" t="s">
        <v>158</v>
      </c>
      <c r="AW742" s="13" t="s">
        <v>31</v>
      </c>
      <c r="AX742" s="13" t="s">
        <v>69</v>
      </c>
      <c r="AY742" s="189" t="s">
        <v>149</v>
      </c>
    </row>
    <row r="743" s="14" customFormat="1">
      <c r="A743" s="14"/>
      <c r="B743" s="196"/>
      <c r="C743" s="14"/>
      <c r="D743" s="188" t="s">
        <v>162</v>
      </c>
      <c r="E743" s="197" t="s">
        <v>3</v>
      </c>
      <c r="F743" s="198" t="s">
        <v>196</v>
      </c>
      <c r="G743" s="14"/>
      <c r="H743" s="199">
        <v>27.899999999999999</v>
      </c>
      <c r="I743" s="200"/>
      <c r="J743" s="14"/>
      <c r="K743" s="14"/>
      <c r="L743" s="196"/>
      <c r="M743" s="201"/>
      <c r="N743" s="202"/>
      <c r="O743" s="202"/>
      <c r="P743" s="202"/>
      <c r="Q743" s="202"/>
      <c r="R743" s="202"/>
      <c r="S743" s="202"/>
      <c r="T743" s="203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197" t="s">
        <v>162</v>
      </c>
      <c r="AU743" s="197" t="s">
        <v>96</v>
      </c>
      <c r="AV743" s="14" t="s">
        <v>163</v>
      </c>
      <c r="AW743" s="14" t="s">
        <v>31</v>
      </c>
      <c r="AX743" s="14" t="s">
        <v>77</v>
      </c>
      <c r="AY743" s="197" t="s">
        <v>149</v>
      </c>
    </row>
    <row r="744" s="2" customFormat="1" ht="16.5" customHeight="1">
      <c r="A744" s="41"/>
      <c r="B744" s="168"/>
      <c r="C744" s="224" t="s">
        <v>1591</v>
      </c>
      <c r="D744" s="224" t="s">
        <v>654</v>
      </c>
      <c r="E744" s="225" t="s">
        <v>1592</v>
      </c>
      <c r="F744" s="226" t="s">
        <v>1593</v>
      </c>
      <c r="G744" s="227" t="s">
        <v>182</v>
      </c>
      <c r="H744" s="228">
        <v>30.690000000000001</v>
      </c>
      <c r="I744" s="229"/>
      <c r="J744" s="230">
        <f>ROUND(I744*H744,2)</f>
        <v>0</v>
      </c>
      <c r="K744" s="226" t="s">
        <v>156</v>
      </c>
      <c r="L744" s="231"/>
      <c r="M744" s="232" t="s">
        <v>3</v>
      </c>
      <c r="N744" s="233" t="s">
        <v>41</v>
      </c>
      <c r="O744" s="75"/>
      <c r="P744" s="178">
        <f>O744*H744</f>
        <v>0</v>
      </c>
      <c r="Q744" s="178">
        <v>0.00091</v>
      </c>
      <c r="R744" s="178">
        <f>Q744*H744</f>
        <v>0.027927900000000002</v>
      </c>
      <c r="S744" s="178">
        <v>0</v>
      </c>
      <c r="T744" s="179">
        <f>S744*H744</f>
        <v>0</v>
      </c>
      <c r="U744" s="41"/>
      <c r="V744" s="41"/>
      <c r="W744" s="41"/>
      <c r="X744" s="41"/>
      <c r="Y744" s="41"/>
      <c r="Z744" s="41"/>
      <c r="AA744" s="41"/>
      <c r="AB744" s="41"/>
      <c r="AC744" s="41"/>
      <c r="AD744" s="41"/>
      <c r="AE744" s="41"/>
      <c r="AR744" s="180" t="s">
        <v>381</v>
      </c>
      <c r="AT744" s="180" t="s">
        <v>654</v>
      </c>
      <c r="AU744" s="180" t="s">
        <v>96</v>
      </c>
      <c r="AY744" s="22" t="s">
        <v>149</v>
      </c>
      <c r="BE744" s="181">
        <f>IF(N744="základní",J744,0)</f>
        <v>0</v>
      </c>
      <c r="BF744" s="181">
        <f>IF(N744="snížená",J744,0)</f>
        <v>0</v>
      </c>
      <c r="BG744" s="181">
        <f>IF(N744="zákl. přenesená",J744,0)</f>
        <v>0</v>
      </c>
      <c r="BH744" s="181">
        <f>IF(N744="sníž. přenesená",J744,0)</f>
        <v>0</v>
      </c>
      <c r="BI744" s="181">
        <f>IF(N744="nulová",J744,0)</f>
        <v>0</v>
      </c>
      <c r="BJ744" s="22" t="s">
        <v>158</v>
      </c>
      <c r="BK744" s="181">
        <f>ROUND(I744*H744,2)</f>
        <v>0</v>
      </c>
      <c r="BL744" s="22" t="s">
        <v>157</v>
      </c>
      <c r="BM744" s="180" t="s">
        <v>1594</v>
      </c>
    </row>
    <row r="745" s="2" customFormat="1">
      <c r="A745" s="41"/>
      <c r="B745" s="42"/>
      <c r="C745" s="41"/>
      <c r="D745" s="188" t="s">
        <v>626</v>
      </c>
      <c r="E745" s="41"/>
      <c r="F745" s="223" t="s">
        <v>1595</v>
      </c>
      <c r="G745" s="41"/>
      <c r="H745" s="41"/>
      <c r="I745" s="184"/>
      <c r="J745" s="41"/>
      <c r="K745" s="41"/>
      <c r="L745" s="42"/>
      <c r="M745" s="185"/>
      <c r="N745" s="186"/>
      <c r="O745" s="75"/>
      <c r="P745" s="75"/>
      <c r="Q745" s="75"/>
      <c r="R745" s="75"/>
      <c r="S745" s="75"/>
      <c r="T745" s="76"/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T745" s="22" t="s">
        <v>626</v>
      </c>
      <c r="AU745" s="22" t="s">
        <v>96</v>
      </c>
    </row>
    <row r="746" s="13" customFormat="1">
      <c r="A746" s="13"/>
      <c r="B746" s="187"/>
      <c r="C746" s="13"/>
      <c r="D746" s="188" t="s">
        <v>162</v>
      </c>
      <c r="E746" s="13"/>
      <c r="F746" s="190" t="s">
        <v>1596</v>
      </c>
      <c r="G746" s="13"/>
      <c r="H746" s="191">
        <v>30.690000000000001</v>
      </c>
      <c r="I746" s="192"/>
      <c r="J746" s="13"/>
      <c r="K746" s="13"/>
      <c r="L746" s="187"/>
      <c r="M746" s="193"/>
      <c r="N746" s="194"/>
      <c r="O746" s="194"/>
      <c r="P746" s="194"/>
      <c r="Q746" s="194"/>
      <c r="R746" s="194"/>
      <c r="S746" s="194"/>
      <c r="T746" s="195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189" t="s">
        <v>162</v>
      </c>
      <c r="AU746" s="189" t="s">
        <v>96</v>
      </c>
      <c r="AV746" s="13" t="s">
        <v>158</v>
      </c>
      <c r="AW746" s="13" t="s">
        <v>4</v>
      </c>
      <c r="AX746" s="13" t="s">
        <v>77</v>
      </c>
      <c r="AY746" s="189" t="s">
        <v>149</v>
      </c>
    </row>
    <row r="747" s="12" customFormat="1" ht="20.88" customHeight="1">
      <c r="A747" s="12"/>
      <c r="B747" s="155"/>
      <c r="C747" s="12"/>
      <c r="D747" s="156" t="s">
        <v>68</v>
      </c>
      <c r="E747" s="166" t="s">
        <v>1597</v>
      </c>
      <c r="F747" s="166" t="s">
        <v>1598</v>
      </c>
      <c r="G747" s="12"/>
      <c r="H747" s="12"/>
      <c r="I747" s="158"/>
      <c r="J747" s="167">
        <f>BK747</f>
        <v>0</v>
      </c>
      <c r="K747" s="12"/>
      <c r="L747" s="155"/>
      <c r="M747" s="160"/>
      <c r="N747" s="161"/>
      <c r="O747" s="161"/>
      <c r="P747" s="162">
        <f>SUM(P748:P779)</f>
        <v>0</v>
      </c>
      <c r="Q747" s="161"/>
      <c r="R747" s="162">
        <f>SUM(R748:R779)</f>
        <v>0.28512300400000001</v>
      </c>
      <c r="S747" s="161"/>
      <c r="T747" s="163">
        <f>SUM(T748:T779)</f>
        <v>0</v>
      </c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R747" s="156" t="s">
        <v>158</v>
      </c>
      <c r="AT747" s="164" t="s">
        <v>68</v>
      </c>
      <c r="AU747" s="164" t="s">
        <v>158</v>
      </c>
      <c r="AY747" s="156" t="s">
        <v>149</v>
      </c>
      <c r="BK747" s="165">
        <f>SUM(BK748:BK779)</f>
        <v>0</v>
      </c>
    </row>
    <row r="748" s="2" customFormat="1" ht="24.15" customHeight="1">
      <c r="A748" s="41"/>
      <c r="B748" s="168"/>
      <c r="C748" s="169" t="s">
        <v>1599</v>
      </c>
      <c r="D748" s="169" t="s">
        <v>152</v>
      </c>
      <c r="E748" s="170" t="s">
        <v>1600</v>
      </c>
      <c r="F748" s="171" t="s">
        <v>1601</v>
      </c>
      <c r="G748" s="172" t="s">
        <v>182</v>
      </c>
      <c r="H748" s="173">
        <v>13.44</v>
      </c>
      <c r="I748" s="174"/>
      <c r="J748" s="175">
        <f>ROUND(I748*H748,2)</f>
        <v>0</v>
      </c>
      <c r="K748" s="171" t="s">
        <v>156</v>
      </c>
      <c r="L748" s="42"/>
      <c r="M748" s="176" t="s">
        <v>3</v>
      </c>
      <c r="N748" s="177" t="s">
        <v>41</v>
      </c>
      <c r="O748" s="75"/>
      <c r="P748" s="178">
        <f>O748*H748</f>
        <v>0</v>
      </c>
      <c r="Q748" s="178">
        <v>0</v>
      </c>
      <c r="R748" s="178">
        <f>Q748*H748</f>
        <v>0</v>
      </c>
      <c r="S748" s="178">
        <v>0</v>
      </c>
      <c r="T748" s="179">
        <f>S748*H748</f>
        <v>0</v>
      </c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R748" s="180" t="s">
        <v>157</v>
      </c>
      <c r="AT748" s="180" t="s">
        <v>152</v>
      </c>
      <c r="AU748" s="180" t="s">
        <v>96</v>
      </c>
      <c r="AY748" s="22" t="s">
        <v>149</v>
      </c>
      <c r="BE748" s="181">
        <f>IF(N748="základní",J748,0)</f>
        <v>0</v>
      </c>
      <c r="BF748" s="181">
        <f>IF(N748="snížená",J748,0)</f>
        <v>0</v>
      </c>
      <c r="BG748" s="181">
        <f>IF(N748="zákl. přenesená",J748,0)</f>
        <v>0</v>
      </c>
      <c r="BH748" s="181">
        <f>IF(N748="sníž. přenesená",J748,0)</f>
        <v>0</v>
      </c>
      <c r="BI748" s="181">
        <f>IF(N748="nulová",J748,0)</f>
        <v>0</v>
      </c>
      <c r="BJ748" s="22" t="s">
        <v>158</v>
      </c>
      <c r="BK748" s="181">
        <f>ROUND(I748*H748,2)</f>
        <v>0</v>
      </c>
      <c r="BL748" s="22" t="s">
        <v>157</v>
      </c>
      <c r="BM748" s="180" t="s">
        <v>1602</v>
      </c>
    </row>
    <row r="749" s="2" customFormat="1">
      <c r="A749" s="41"/>
      <c r="B749" s="42"/>
      <c r="C749" s="41"/>
      <c r="D749" s="182" t="s">
        <v>160</v>
      </c>
      <c r="E749" s="41"/>
      <c r="F749" s="183" t="s">
        <v>1603</v>
      </c>
      <c r="G749" s="41"/>
      <c r="H749" s="41"/>
      <c r="I749" s="184"/>
      <c r="J749" s="41"/>
      <c r="K749" s="41"/>
      <c r="L749" s="42"/>
      <c r="M749" s="185"/>
      <c r="N749" s="186"/>
      <c r="O749" s="75"/>
      <c r="P749" s="75"/>
      <c r="Q749" s="75"/>
      <c r="R749" s="75"/>
      <c r="S749" s="75"/>
      <c r="T749" s="76"/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T749" s="22" t="s">
        <v>160</v>
      </c>
      <c r="AU749" s="22" t="s">
        <v>96</v>
      </c>
    </row>
    <row r="750" s="13" customFormat="1">
      <c r="A750" s="13"/>
      <c r="B750" s="187"/>
      <c r="C750" s="13"/>
      <c r="D750" s="188" t="s">
        <v>162</v>
      </c>
      <c r="E750" s="189" t="s">
        <v>3</v>
      </c>
      <c r="F750" s="190" t="s">
        <v>464</v>
      </c>
      <c r="G750" s="13"/>
      <c r="H750" s="191">
        <v>13.44</v>
      </c>
      <c r="I750" s="192"/>
      <c r="J750" s="13"/>
      <c r="K750" s="13"/>
      <c r="L750" s="187"/>
      <c r="M750" s="193"/>
      <c r="N750" s="194"/>
      <c r="O750" s="194"/>
      <c r="P750" s="194"/>
      <c r="Q750" s="194"/>
      <c r="R750" s="194"/>
      <c r="S750" s="194"/>
      <c r="T750" s="195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189" t="s">
        <v>162</v>
      </c>
      <c r="AU750" s="189" t="s">
        <v>96</v>
      </c>
      <c r="AV750" s="13" t="s">
        <v>158</v>
      </c>
      <c r="AW750" s="13" t="s">
        <v>31</v>
      </c>
      <c r="AX750" s="13" t="s">
        <v>77</v>
      </c>
      <c r="AY750" s="189" t="s">
        <v>149</v>
      </c>
    </row>
    <row r="751" s="2" customFormat="1" ht="24.15" customHeight="1">
      <c r="A751" s="41"/>
      <c r="B751" s="168"/>
      <c r="C751" s="169" t="s">
        <v>1604</v>
      </c>
      <c r="D751" s="169" t="s">
        <v>152</v>
      </c>
      <c r="E751" s="170" t="s">
        <v>1605</v>
      </c>
      <c r="F751" s="171" t="s">
        <v>1606</v>
      </c>
      <c r="G751" s="172" t="s">
        <v>166</v>
      </c>
      <c r="H751" s="173">
        <v>5.766</v>
      </c>
      <c r="I751" s="174"/>
      <c r="J751" s="175">
        <f>ROUND(I751*H751,2)</f>
        <v>0</v>
      </c>
      <c r="K751" s="171" t="s">
        <v>156</v>
      </c>
      <c r="L751" s="42"/>
      <c r="M751" s="176" t="s">
        <v>3</v>
      </c>
      <c r="N751" s="177" t="s">
        <v>41</v>
      </c>
      <c r="O751" s="75"/>
      <c r="P751" s="178">
        <f>O751*H751</f>
        <v>0</v>
      </c>
      <c r="Q751" s="178">
        <v>0.00050000000000000001</v>
      </c>
      <c r="R751" s="178">
        <f>Q751*H751</f>
        <v>0.0028830000000000001</v>
      </c>
      <c r="S751" s="178">
        <v>0</v>
      </c>
      <c r="T751" s="179">
        <f>S751*H751</f>
        <v>0</v>
      </c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R751" s="180" t="s">
        <v>157</v>
      </c>
      <c r="AT751" s="180" t="s">
        <v>152</v>
      </c>
      <c r="AU751" s="180" t="s">
        <v>96</v>
      </c>
      <c r="AY751" s="22" t="s">
        <v>149</v>
      </c>
      <c r="BE751" s="181">
        <f>IF(N751="základní",J751,0)</f>
        <v>0</v>
      </c>
      <c r="BF751" s="181">
        <f>IF(N751="snížená",J751,0)</f>
        <v>0</v>
      </c>
      <c r="BG751" s="181">
        <f>IF(N751="zákl. přenesená",J751,0)</f>
        <v>0</v>
      </c>
      <c r="BH751" s="181">
        <f>IF(N751="sníž. přenesená",J751,0)</f>
        <v>0</v>
      </c>
      <c r="BI751" s="181">
        <f>IF(N751="nulová",J751,0)</f>
        <v>0</v>
      </c>
      <c r="BJ751" s="22" t="s">
        <v>158</v>
      </c>
      <c r="BK751" s="181">
        <f>ROUND(I751*H751,2)</f>
        <v>0</v>
      </c>
      <c r="BL751" s="22" t="s">
        <v>157</v>
      </c>
      <c r="BM751" s="180" t="s">
        <v>1607</v>
      </c>
    </row>
    <row r="752" s="2" customFormat="1">
      <c r="A752" s="41"/>
      <c r="B752" s="42"/>
      <c r="C752" s="41"/>
      <c r="D752" s="182" t="s">
        <v>160</v>
      </c>
      <c r="E752" s="41"/>
      <c r="F752" s="183" t="s">
        <v>1608</v>
      </c>
      <c r="G752" s="41"/>
      <c r="H752" s="41"/>
      <c r="I752" s="184"/>
      <c r="J752" s="41"/>
      <c r="K752" s="41"/>
      <c r="L752" s="42"/>
      <c r="M752" s="185"/>
      <c r="N752" s="186"/>
      <c r="O752" s="75"/>
      <c r="P752" s="75"/>
      <c r="Q752" s="75"/>
      <c r="R752" s="75"/>
      <c r="S752" s="75"/>
      <c r="T752" s="76"/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T752" s="22" t="s">
        <v>160</v>
      </c>
      <c r="AU752" s="22" t="s">
        <v>96</v>
      </c>
    </row>
    <row r="753" s="13" customFormat="1">
      <c r="A753" s="13"/>
      <c r="B753" s="187"/>
      <c r="C753" s="13"/>
      <c r="D753" s="188" t="s">
        <v>162</v>
      </c>
      <c r="E753" s="189" t="s">
        <v>3</v>
      </c>
      <c r="F753" s="190" t="s">
        <v>1609</v>
      </c>
      <c r="G753" s="13"/>
      <c r="H753" s="191">
        <v>5.766</v>
      </c>
      <c r="I753" s="192"/>
      <c r="J753" s="13"/>
      <c r="K753" s="13"/>
      <c r="L753" s="187"/>
      <c r="M753" s="193"/>
      <c r="N753" s="194"/>
      <c r="O753" s="194"/>
      <c r="P753" s="194"/>
      <c r="Q753" s="194"/>
      <c r="R753" s="194"/>
      <c r="S753" s="194"/>
      <c r="T753" s="195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189" t="s">
        <v>162</v>
      </c>
      <c r="AU753" s="189" t="s">
        <v>96</v>
      </c>
      <c r="AV753" s="13" t="s">
        <v>158</v>
      </c>
      <c r="AW753" s="13" t="s">
        <v>31</v>
      </c>
      <c r="AX753" s="13" t="s">
        <v>69</v>
      </c>
      <c r="AY753" s="189" t="s">
        <v>149</v>
      </c>
    </row>
    <row r="754" s="14" customFormat="1">
      <c r="A754" s="14"/>
      <c r="B754" s="196"/>
      <c r="C754" s="14"/>
      <c r="D754" s="188" t="s">
        <v>162</v>
      </c>
      <c r="E754" s="197" t="s">
        <v>3</v>
      </c>
      <c r="F754" s="198" t="s">
        <v>196</v>
      </c>
      <c r="G754" s="14"/>
      <c r="H754" s="199">
        <v>5.766</v>
      </c>
      <c r="I754" s="200"/>
      <c r="J754" s="14"/>
      <c r="K754" s="14"/>
      <c r="L754" s="196"/>
      <c r="M754" s="201"/>
      <c r="N754" s="202"/>
      <c r="O754" s="202"/>
      <c r="P754" s="202"/>
      <c r="Q754" s="202"/>
      <c r="R754" s="202"/>
      <c r="S754" s="202"/>
      <c r="T754" s="203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197" t="s">
        <v>162</v>
      </c>
      <c r="AU754" s="197" t="s">
        <v>96</v>
      </c>
      <c r="AV754" s="14" t="s">
        <v>163</v>
      </c>
      <c r="AW754" s="14" t="s">
        <v>31</v>
      </c>
      <c r="AX754" s="14" t="s">
        <v>77</v>
      </c>
      <c r="AY754" s="197" t="s">
        <v>149</v>
      </c>
    </row>
    <row r="755" s="2" customFormat="1" ht="37.8" customHeight="1">
      <c r="A755" s="41"/>
      <c r="B755" s="168"/>
      <c r="C755" s="169" t="s">
        <v>1610</v>
      </c>
      <c r="D755" s="169" t="s">
        <v>152</v>
      </c>
      <c r="E755" s="170" t="s">
        <v>1611</v>
      </c>
      <c r="F755" s="171" t="s">
        <v>1612</v>
      </c>
      <c r="G755" s="172" t="s">
        <v>182</v>
      </c>
      <c r="H755" s="173">
        <v>13.44</v>
      </c>
      <c r="I755" s="174"/>
      <c r="J755" s="175">
        <f>ROUND(I755*H755,2)</f>
        <v>0</v>
      </c>
      <c r="K755" s="171" t="s">
        <v>156</v>
      </c>
      <c r="L755" s="42"/>
      <c r="M755" s="176" t="s">
        <v>3</v>
      </c>
      <c r="N755" s="177" t="s">
        <v>41</v>
      </c>
      <c r="O755" s="75"/>
      <c r="P755" s="178">
        <f>O755*H755</f>
        <v>0</v>
      </c>
      <c r="Q755" s="178">
        <v>0.00033500000000000001</v>
      </c>
      <c r="R755" s="178">
        <f>Q755*H755</f>
        <v>0.0045024000000000002</v>
      </c>
      <c r="S755" s="178">
        <v>0</v>
      </c>
      <c r="T755" s="179">
        <f>S755*H755</f>
        <v>0</v>
      </c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R755" s="180" t="s">
        <v>157</v>
      </c>
      <c r="AT755" s="180" t="s">
        <v>152</v>
      </c>
      <c r="AU755" s="180" t="s">
        <v>96</v>
      </c>
      <c r="AY755" s="22" t="s">
        <v>149</v>
      </c>
      <c r="BE755" s="181">
        <f>IF(N755="základní",J755,0)</f>
        <v>0</v>
      </c>
      <c r="BF755" s="181">
        <f>IF(N755="snížená",J755,0)</f>
        <v>0</v>
      </c>
      <c r="BG755" s="181">
        <f>IF(N755="zákl. přenesená",J755,0)</f>
        <v>0</v>
      </c>
      <c r="BH755" s="181">
        <f>IF(N755="sníž. přenesená",J755,0)</f>
        <v>0</v>
      </c>
      <c r="BI755" s="181">
        <f>IF(N755="nulová",J755,0)</f>
        <v>0</v>
      </c>
      <c r="BJ755" s="22" t="s">
        <v>158</v>
      </c>
      <c r="BK755" s="181">
        <f>ROUND(I755*H755,2)</f>
        <v>0</v>
      </c>
      <c r="BL755" s="22" t="s">
        <v>157</v>
      </c>
      <c r="BM755" s="180" t="s">
        <v>1613</v>
      </c>
    </row>
    <row r="756" s="2" customFormat="1">
      <c r="A756" s="41"/>
      <c r="B756" s="42"/>
      <c r="C756" s="41"/>
      <c r="D756" s="182" t="s">
        <v>160</v>
      </c>
      <c r="E756" s="41"/>
      <c r="F756" s="183" t="s">
        <v>1614</v>
      </c>
      <c r="G756" s="41"/>
      <c r="H756" s="41"/>
      <c r="I756" s="184"/>
      <c r="J756" s="41"/>
      <c r="K756" s="41"/>
      <c r="L756" s="42"/>
      <c r="M756" s="185"/>
      <c r="N756" s="186"/>
      <c r="O756" s="75"/>
      <c r="P756" s="75"/>
      <c r="Q756" s="75"/>
      <c r="R756" s="75"/>
      <c r="S756" s="75"/>
      <c r="T756" s="76"/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T756" s="22" t="s">
        <v>160</v>
      </c>
      <c r="AU756" s="22" t="s">
        <v>96</v>
      </c>
    </row>
    <row r="757" s="13" customFormat="1">
      <c r="A757" s="13"/>
      <c r="B757" s="187"/>
      <c r="C757" s="13"/>
      <c r="D757" s="188" t="s">
        <v>162</v>
      </c>
      <c r="E757" s="189" t="s">
        <v>3</v>
      </c>
      <c r="F757" s="190" t="s">
        <v>464</v>
      </c>
      <c r="G757" s="13"/>
      <c r="H757" s="191">
        <v>13.44</v>
      </c>
      <c r="I757" s="192"/>
      <c r="J757" s="13"/>
      <c r="K757" s="13"/>
      <c r="L757" s="187"/>
      <c r="M757" s="193"/>
      <c r="N757" s="194"/>
      <c r="O757" s="194"/>
      <c r="P757" s="194"/>
      <c r="Q757" s="194"/>
      <c r="R757" s="194"/>
      <c r="S757" s="194"/>
      <c r="T757" s="195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189" t="s">
        <v>162</v>
      </c>
      <c r="AU757" s="189" t="s">
        <v>96</v>
      </c>
      <c r="AV757" s="13" t="s">
        <v>158</v>
      </c>
      <c r="AW757" s="13" t="s">
        <v>31</v>
      </c>
      <c r="AX757" s="13" t="s">
        <v>77</v>
      </c>
      <c r="AY757" s="189" t="s">
        <v>149</v>
      </c>
    </row>
    <row r="758" s="2" customFormat="1" ht="24.15" customHeight="1">
      <c r="A758" s="41"/>
      <c r="B758" s="168"/>
      <c r="C758" s="224" t="s">
        <v>1615</v>
      </c>
      <c r="D758" s="224" t="s">
        <v>654</v>
      </c>
      <c r="E758" s="225" t="s">
        <v>1616</v>
      </c>
      <c r="F758" s="226" t="s">
        <v>1617</v>
      </c>
      <c r="G758" s="227" t="s">
        <v>182</v>
      </c>
      <c r="H758" s="228">
        <v>15.456</v>
      </c>
      <c r="I758" s="229"/>
      <c r="J758" s="230">
        <f>ROUND(I758*H758,2)</f>
        <v>0</v>
      </c>
      <c r="K758" s="226" t="s">
        <v>156</v>
      </c>
      <c r="L758" s="231"/>
      <c r="M758" s="232" t="s">
        <v>3</v>
      </c>
      <c r="N758" s="233" t="s">
        <v>41</v>
      </c>
      <c r="O758" s="75"/>
      <c r="P758" s="178">
        <f>O758*H758</f>
        <v>0</v>
      </c>
      <c r="Q758" s="178">
        <v>0.00036000000000000002</v>
      </c>
      <c r="R758" s="178">
        <f>Q758*H758</f>
        <v>0.0055641600000000003</v>
      </c>
      <c r="S758" s="178">
        <v>0</v>
      </c>
      <c r="T758" s="179">
        <f>S758*H758</f>
        <v>0</v>
      </c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R758" s="180" t="s">
        <v>381</v>
      </c>
      <c r="AT758" s="180" t="s">
        <v>654</v>
      </c>
      <c r="AU758" s="180" t="s">
        <v>96</v>
      </c>
      <c r="AY758" s="22" t="s">
        <v>149</v>
      </c>
      <c r="BE758" s="181">
        <f>IF(N758="základní",J758,0)</f>
        <v>0</v>
      </c>
      <c r="BF758" s="181">
        <f>IF(N758="snížená",J758,0)</f>
        <v>0</v>
      </c>
      <c r="BG758" s="181">
        <f>IF(N758="zákl. přenesená",J758,0)</f>
        <v>0</v>
      </c>
      <c r="BH758" s="181">
        <f>IF(N758="sníž. přenesená",J758,0)</f>
        <v>0</v>
      </c>
      <c r="BI758" s="181">
        <f>IF(N758="nulová",J758,0)</f>
        <v>0</v>
      </c>
      <c r="BJ758" s="22" t="s">
        <v>158</v>
      </c>
      <c r="BK758" s="181">
        <f>ROUND(I758*H758,2)</f>
        <v>0</v>
      </c>
      <c r="BL758" s="22" t="s">
        <v>157</v>
      </c>
      <c r="BM758" s="180" t="s">
        <v>1618</v>
      </c>
    </row>
    <row r="759" s="13" customFormat="1">
      <c r="A759" s="13"/>
      <c r="B759" s="187"/>
      <c r="C759" s="13"/>
      <c r="D759" s="188" t="s">
        <v>162</v>
      </c>
      <c r="E759" s="13"/>
      <c r="F759" s="190" t="s">
        <v>1619</v>
      </c>
      <c r="G759" s="13"/>
      <c r="H759" s="191">
        <v>15.456</v>
      </c>
      <c r="I759" s="192"/>
      <c r="J759" s="13"/>
      <c r="K759" s="13"/>
      <c r="L759" s="187"/>
      <c r="M759" s="193"/>
      <c r="N759" s="194"/>
      <c r="O759" s="194"/>
      <c r="P759" s="194"/>
      <c r="Q759" s="194"/>
      <c r="R759" s="194"/>
      <c r="S759" s="194"/>
      <c r="T759" s="195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189" t="s">
        <v>162</v>
      </c>
      <c r="AU759" s="189" t="s">
        <v>96</v>
      </c>
      <c r="AV759" s="13" t="s">
        <v>158</v>
      </c>
      <c r="AW759" s="13" t="s">
        <v>4</v>
      </c>
      <c r="AX759" s="13" t="s">
        <v>77</v>
      </c>
      <c r="AY759" s="189" t="s">
        <v>149</v>
      </c>
    </row>
    <row r="760" s="2" customFormat="1" ht="37.8" customHeight="1">
      <c r="A760" s="41"/>
      <c r="B760" s="168"/>
      <c r="C760" s="169" t="s">
        <v>1620</v>
      </c>
      <c r="D760" s="169" t="s">
        <v>152</v>
      </c>
      <c r="E760" s="170" t="s">
        <v>1621</v>
      </c>
      <c r="F760" s="171" t="s">
        <v>1622</v>
      </c>
      <c r="G760" s="172" t="s">
        <v>182</v>
      </c>
      <c r="H760" s="173">
        <v>13.44</v>
      </c>
      <c r="I760" s="174"/>
      <c r="J760" s="175">
        <f>ROUND(I760*H760,2)</f>
        <v>0</v>
      </c>
      <c r="K760" s="171" t="s">
        <v>156</v>
      </c>
      <c r="L760" s="42"/>
      <c r="M760" s="176" t="s">
        <v>3</v>
      </c>
      <c r="N760" s="177" t="s">
        <v>41</v>
      </c>
      <c r="O760" s="75"/>
      <c r="P760" s="178">
        <f>O760*H760</f>
        <v>0</v>
      </c>
      <c r="Q760" s="178">
        <v>0.0015299999999999999</v>
      </c>
      <c r="R760" s="178">
        <f>Q760*H760</f>
        <v>0.020563199999999997</v>
      </c>
      <c r="S760" s="178">
        <v>0</v>
      </c>
      <c r="T760" s="179">
        <f>S760*H760</f>
        <v>0</v>
      </c>
      <c r="U760" s="41"/>
      <c r="V760" s="41"/>
      <c r="W760" s="41"/>
      <c r="X760" s="41"/>
      <c r="Y760" s="41"/>
      <c r="Z760" s="41"/>
      <c r="AA760" s="41"/>
      <c r="AB760" s="41"/>
      <c r="AC760" s="41"/>
      <c r="AD760" s="41"/>
      <c r="AE760" s="41"/>
      <c r="AR760" s="180" t="s">
        <v>157</v>
      </c>
      <c r="AT760" s="180" t="s">
        <v>152</v>
      </c>
      <c r="AU760" s="180" t="s">
        <v>96</v>
      </c>
      <c r="AY760" s="22" t="s">
        <v>149</v>
      </c>
      <c r="BE760" s="181">
        <f>IF(N760="základní",J760,0)</f>
        <v>0</v>
      </c>
      <c r="BF760" s="181">
        <f>IF(N760="snížená",J760,0)</f>
        <v>0</v>
      </c>
      <c r="BG760" s="181">
        <f>IF(N760="zákl. přenesená",J760,0)</f>
        <v>0</v>
      </c>
      <c r="BH760" s="181">
        <f>IF(N760="sníž. přenesená",J760,0)</f>
        <v>0</v>
      </c>
      <c r="BI760" s="181">
        <f>IF(N760="nulová",J760,0)</f>
        <v>0</v>
      </c>
      <c r="BJ760" s="22" t="s">
        <v>158</v>
      </c>
      <c r="BK760" s="181">
        <f>ROUND(I760*H760,2)</f>
        <v>0</v>
      </c>
      <c r="BL760" s="22" t="s">
        <v>157</v>
      </c>
      <c r="BM760" s="180" t="s">
        <v>1623</v>
      </c>
    </row>
    <row r="761" s="2" customFormat="1">
      <c r="A761" s="41"/>
      <c r="B761" s="42"/>
      <c r="C761" s="41"/>
      <c r="D761" s="182" t="s">
        <v>160</v>
      </c>
      <c r="E761" s="41"/>
      <c r="F761" s="183" t="s">
        <v>1624</v>
      </c>
      <c r="G761" s="41"/>
      <c r="H761" s="41"/>
      <c r="I761" s="184"/>
      <c r="J761" s="41"/>
      <c r="K761" s="41"/>
      <c r="L761" s="42"/>
      <c r="M761" s="185"/>
      <c r="N761" s="186"/>
      <c r="O761" s="75"/>
      <c r="P761" s="75"/>
      <c r="Q761" s="75"/>
      <c r="R761" s="75"/>
      <c r="S761" s="75"/>
      <c r="T761" s="76"/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T761" s="22" t="s">
        <v>160</v>
      </c>
      <c r="AU761" s="22" t="s">
        <v>96</v>
      </c>
    </row>
    <row r="762" s="13" customFormat="1">
      <c r="A762" s="13"/>
      <c r="B762" s="187"/>
      <c r="C762" s="13"/>
      <c r="D762" s="188" t="s">
        <v>162</v>
      </c>
      <c r="E762" s="189" t="s">
        <v>3</v>
      </c>
      <c r="F762" s="190" t="s">
        <v>464</v>
      </c>
      <c r="G762" s="13"/>
      <c r="H762" s="191">
        <v>13.44</v>
      </c>
      <c r="I762" s="192"/>
      <c r="J762" s="13"/>
      <c r="K762" s="13"/>
      <c r="L762" s="187"/>
      <c r="M762" s="193"/>
      <c r="N762" s="194"/>
      <c r="O762" s="194"/>
      <c r="P762" s="194"/>
      <c r="Q762" s="194"/>
      <c r="R762" s="194"/>
      <c r="S762" s="194"/>
      <c r="T762" s="195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189" t="s">
        <v>162</v>
      </c>
      <c r="AU762" s="189" t="s">
        <v>96</v>
      </c>
      <c r="AV762" s="13" t="s">
        <v>158</v>
      </c>
      <c r="AW762" s="13" t="s">
        <v>31</v>
      </c>
      <c r="AX762" s="13" t="s">
        <v>77</v>
      </c>
      <c r="AY762" s="189" t="s">
        <v>149</v>
      </c>
    </row>
    <row r="763" s="2" customFormat="1" ht="33" customHeight="1">
      <c r="A763" s="41"/>
      <c r="B763" s="168"/>
      <c r="C763" s="224" t="s">
        <v>1625</v>
      </c>
      <c r="D763" s="224" t="s">
        <v>654</v>
      </c>
      <c r="E763" s="225" t="s">
        <v>1626</v>
      </c>
      <c r="F763" s="226" t="s">
        <v>1627</v>
      </c>
      <c r="G763" s="227" t="s">
        <v>166</v>
      </c>
      <c r="H763" s="228">
        <v>9.2739999999999991</v>
      </c>
      <c r="I763" s="229"/>
      <c r="J763" s="230">
        <f>ROUND(I763*H763,2)</f>
        <v>0</v>
      </c>
      <c r="K763" s="226" t="s">
        <v>156</v>
      </c>
      <c r="L763" s="231"/>
      <c r="M763" s="232" t="s">
        <v>3</v>
      </c>
      <c r="N763" s="233" t="s">
        <v>41</v>
      </c>
      <c r="O763" s="75"/>
      <c r="P763" s="178">
        <f>O763*H763</f>
        <v>0</v>
      </c>
      <c r="Q763" s="178">
        <v>0.021999999999999999</v>
      </c>
      <c r="R763" s="178">
        <f>Q763*H763</f>
        <v>0.20402799999999996</v>
      </c>
      <c r="S763" s="178">
        <v>0</v>
      </c>
      <c r="T763" s="179">
        <f>S763*H763</f>
        <v>0</v>
      </c>
      <c r="U763" s="41"/>
      <c r="V763" s="41"/>
      <c r="W763" s="41"/>
      <c r="X763" s="41"/>
      <c r="Y763" s="41"/>
      <c r="Z763" s="41"/>
      <c r="AA763" s="41"/>
      <c r="AB763" s="41"/>
      <c r="AC763" s="41"/>
      <c r="AD763" s="41"/>
      <c r="AE763" s="41"/>
      <c r="AR763" s="180" t="s">
        <v>381</v>
      </c>
      <c r="AT763" s="180" t="s">
        <v>654</v>
      </c>
      <c r="AU763" s="180" t="s">
        <v>96</v>
      </c>
      <c r="AY763" s="22" t="s">
        <v>149</v>
      </c>
      <c r="BE763" s="181">
        <f>IF(N763="základní",J763,0)</f>
        <v>0</v>
      </c>
      <c r="BF763" s="181">
        <f>IF(N763="snížená",J763,0)</f>
        <v>0</v>
      </c>
      <c r="BG763" s="181">
        <f>IF(N763="zákl. přenesená",J763,0)</f>
        <v>0</v>
      </c>
      <c r="BH763" s="181">
        <f>IF(N763="sníž. přenesená",J763,0)</f>
        <v>0</v>
      </c>
      <c r="BI763" s="181">
        <f>IF(N763="nulová",J763,0)</f>
        <v>0</v>
      </c>
      <c r="BJ763" s="22" t="s">
        <v>158</v>
      </c>
      <c r="BK763" s="181">
        <f>ROUND(I763*H763,2)</f>
        <v>0</v>
      </c>
      <c r="BL763" s="22" t="s">
        <v>157</v>
      </c>
      <c r="BM763" s="180" t="s">
        <v>1628</v>
      </c>
    </row>
    <row r="764" s="13" customFormat="1">
      <c r="A764" s="13"/>
      <c r="B764" s="187"/>
      <c r="C764" s="13"/>
      <c r="D764" s="188" t="s">
        <v>162</v>
      </c>
      <c r="E764" s="189" t="s">
        <v>3</v>
      </c>
      <c r="F764" s="190" t="s">
        <v>1629</v>
      </c>
      <c r="G764" s="13"/>
      <c r="H764" s="191">
        <v>4.032</v>
      </c>
      <c r="I764" s="192"/>
      <c r="J764" s="13"/>
      <c r="K764" s="13"/>
      <c r="L764" s="187"/>
      <c r="M764" s="193"/>
      <c r="N764" s="194"/>
      <c r="O764" s="194"/>
      <c r="P764" s="194"/>
      <c r="Q764" s="194"/>
      <c r="R764" s="194"/>
      <c r="S764" s="194"/>
      <c r="T764" s="195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189" t="s">
        <v>162</v>
      </c>
      <c r="AU764" s="189" t="s">
        <v>96</v>
      </c>
      <c r="AV764" s="13" t="s">
        <v>158</v>
      </c>
      <c r="AW764" s="13" t="s">
        <v>31</v>
      </c>
      <c r="AX764" s="13" t="s">
        <v>69</v>
      </c>
      <c r="AY764" s="189" t="s">
        <v>149</v>
      </c>
    </row>
    <row r="765" s="13" customFormat="1">
      <c r="A765" s="13"/>
      <c r="B765" s="187"/>
      <c r="C765" s="13"/>
      <c r="D765" s="188" t="s">
        <v>162</v>
      </c>
      <c r="E765" s="189" t="s">
        <v>3</v>
      </c>
      <c r="F765" s="190" t="s">
        <v>1630</v>
      </c>
      <c r="G765" s="13"/>
      <c r="H765" s="191">
        <v>4.032</v>
      </c>
      <c r="I765" s="192"/>
      <c r="J765" s="13"/>
      <c r="K765" s="13"/>
      <c r="L765" s="187"/>
      <c r="M765" s="193"/>
      <c r="N765" s="194"/>
      <c r="O765" s="194"/>
      <c r="P765" s="194"/>
      <c r="Q765" s="194"/>
      <c r="R765" s="194"/>
      <c r="S765" s="194"/>
      <c r="T765" s="195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189" t="s">
        <v>162</v>
      </c>
      <c r="AU765" s="189" t="s">
        <v>96</v>
      </c>
      <c r="AV765" s="13" t="s">
        <v>158</v>
      </c>
      <c r="AW765" s="13" t="s">
        <v>31</v>
      </c>
      <c r="AX765" s="13" t="s">
        <v>69</v>
      </c>
      <c r="AY765" s="189" t="s">
        <v>149</v>
      </c>
    </row>
    <row r="766" s="14" customFormat="1">
      <c r="A766" s="14"/>
      <c r="B766" s="196"/>
      <c r="C766" s="14"/>
      <c r="D766" s="188" t="s">
        <v>162</v>
      </c>
      <c r="E766" s="197" t="s">
        <v>3</v>
      </c>
      <c r="F766" s="198" t="s">
        <v>196</v>
      </c>
      <c r="G766" s="14"/>
      <c r="H766" s="199">
        <v>8.0640000000000001</v>
      </c>
      <c r="I766" s="200"/>
      <c r="J766" s="14"/>
      <c r="K766" s="14"/>
      <c r="L766" s="196"/>
      <c r="M766" s="201"/>
      <c r="N766" s="202"/>
      <c r="O766" s="202"/>
      <c r="P766" s="202"/>
      <c r="Q766" s="202"/>
      <c r="R766" s="202"/>
      <c r="S766" s="202"/>
      <c r="T766" s="203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197" t="s">
        <v>162</v>
      </c>
      <c r="AU766" s="197" t="s">
        <v>96</v>
      </c>
      <c r="AV766" s="14" t="s">
        <v>163</v>
      </c>
      <c r="AW766" s="14" t="s">
        <v>31</v>
      </c>
      <c r="AX766" s="14" t="s">
        <v>77</v>
      </c>
      <c r="AY766" s="197" t="s">
        <v>149</v>
      </c>
    </row>
    <row r="767" s="13" customFormat="1">
      <c r="A767" s="13"/>
      <c r="B767" s="187"/>
      <c r="C767" s="13"/>
      <c r="D767" s="188" t="s">
        <v>162</v>
      </c>
      <c r="E767" s="13"/>
      <c r="F767" s="190" t="s">
        <v>1631</v>
      </c>
      <c r="G767" s="13"/>
      <c r="H767" s="191">
        <v>9.2739999999999991</v>
      </c>
      <c r="I767" s="192"/>
      <c r="J767" s="13"/>
      <c r="K767" s="13"/>
      <c r="L767" s="187"/>
      <c r="M767" s="193"/>
      <c r="N767" s="194"/>
      <c r="O767" s="194"/>
      <c r="P767" s="194"/>
      <c r="Q767" s="194"/>
      <c r="R767" s="194"/>
      <c r="S767" s="194"/>
      <c r="T767" s="195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189" t="s">
        <v>162</v>
      </c>
      <c r="AU767" s="189" t="s">
        <v>96</v>
      </c>
      <c r="AV767" s="13" t="s">
        <v>158</v>
      </c>
      <c r="AW767" s="13" t="s">
        <v>4</v>
      </c>
      <c r="AX767" s="13" t="s">
        <v>77</v>
      </c>
      <c r="AY767" s="189" t="s">
        <v>149</v>
      </c>
    </row>
    <row r="768" s="2" customFormat="1" ht="44.25" customHeight="1">
      <c r="A768" s="41"/>
      <c r="B768" s="168"/>
      <c r="C768" s="169" t="s">
        <v>1632</v>
      </c>
      <c r="D768" s="169" t="s">
        <v>152</v>
      </c>
      <c r="E768" s="170" t="s">
        <v>1633</v>
      </c>
      <c r="F768" s="171" t="s">
        <v>1634</v>
      </c>
      <c r="G768" s="172" t="s">
        <v>182</v>
      </c>
      <c r="H768" s="173">
        <v>13.44</v>
      </c>
      <c r="I768" s="174"/>
      <c r="J768" s="175">
        <f>ROUND(I768*H768,2)</f>
        <v>0</v>
      </c>
      <c r="K768" s="171" t="s">
        <v>156</v>
      </c>
      <c r="L768" s="42"/>
      <c r="M768" s="176" t="s">
        <v>3</v>
      </c>
      <c r="N768" s="177" t="s">
        <v>41</v>
      </c>
      <c r="O768" s="75"/>
      <c r="P768" s="178">
        <f>O768*H768</f>
        <v>0</v>
      </c>
      <c r="Q768" s="178">
        <v>0.0010200000000000001</v>
      </c>
      <c r="R768" s="178">
        <f>Q768*H768</f>
        <v>0.0137088</v>
      </c>
      <c r="S768" s="178">
        <v>0</v>
      </c>
      <c r="T768" s="179">
        <f>S768*H768</f>
        <v>0</v>
      </c>
      <c r="U768" s="41"/>
      <c r="V768" s="41"/>
      <c r="W768" s="41"/>
      <c r="X768" s="41"/>
      <c r="Y768" s="41"/>
      <c r="Z768" s="41"/>
      <c r="AA768" s="41"/>
      <c r="AB768" s="41"/>
      <c r="AC768" s="41"/>
      <c r="AD768" s="41"/>
      <c r="AE768" s="41"/>
      <c r="AR768" s="180" t="s">
        <v>157</v>
      </c>
      <c r="AT768" s="180" t="s">
        <v>152</v>
      </c>
      <c r="AU768" s="180" t="s">
        <v>96</v>
      </c>
      <c r="AY768" s="22" t="s">
        <v>149</v>
      </c>
      <c r="BE768" s="181">
        <f>IF(N768="základní",J768,0)</f>
        <v>0</v>
      </c>
      <c r="BF768" s="181">
        <f>IF(N768="snížená",J768,0)</f>
        <v>0</v>
      </c>
      <c r="BG768" s="181">
        <f>IF(N768="zákl. přenesená",J768,0)</f>
        <v>0</v>
      </c>
      <c r="BH768" s="181">
        <f>IF(N768="sníž. přenesená",J768,0)</f>
        <v>0</v>
      </c>
      <c r="BI768" s="181">
        <f>IF(N768="nulová",J768,0)</f>
        <v>0</v>
      </c>
      <c r="BJ768" s="22" t="s">
        <v>158</v>
      </c>
      <c r="BK768" s="181">
        <f>ROUND(I768*H768,2)</f>
        <v>0</v>
      </c>
      <c r="BL768" s="22" t="s">
        <v>157</v>
      </c>
      <c r="BM768" s="180" t="s">
        <v>1635</v>
      </c>
    </row>
    <row r="769" s="2" customFormat="1">
      <c r="A769" s="41"/>
      <c r="B769" s="42"/>
      <c r="C769" s="41"/>
      <c r="D769" s="182" t="s">
        <v>160</v>
      </c>
      <c r="E769" s="41"/>
      <c r="F769" s="183" t="s">
        <v>1636</v>
      </c>
      <c r="G769" s="41"/>
      <c r="H769" s="41"/>
      <c r="I769" s="184"/>
      <c r="J769" s="41"/>
      <c r="K769" s="41"/>
      <c r="L769" s="42"/>
      <c r="M769" s="185"/>
      <c r="N769" s="186"/>
      <c r="O769" s="75"/>
      <c r="P769" s="75"/>
      <c r="Q769" s="75"/>
      <c r="R769" s="75"/>
      <c r="S769" s="75"/>
      <c r="T769" s="76"/>
      <c r="U769" s="41"/>
      <c r="V769" s="41"/>
      <c r="W769" s="41"/>
      <c r="X769" s="41"/>
      <c r="Y769" s="41"/>
      <c r="Z769" s="41"/>
      <c r="AA769" s="41"/>
      <c r="AB769" s="41"/>
      <c r="AC769" s="41"/>
      <c r="AD769" s="41"/>
      <c r="AE769" s="41"/>
      <c r="AT769" s="22" t="s">
        <v>160</v>
      </c>
      <c r="AU769" s="22" t="s">
        <v>96</v>
      </c>
    </row>
    <row r="770" s="13" customFormat="1">
      <c r="A770" s="13"/>
      <c r="B770" s="187"/>
      <c r="C770" s="13"/>
      <c r="D770" s="188" t="s">
        <v>162</v>
      </c>
      <c r="E770" s="189" t="s">
        <v>3</v>
      </c>
      <c r="F770" s="190" t="s">
        <v>464</v>
      </c>
      <c r="G770" s="13"/>
      <c r="H770" s="191">
        <v>13.44</v>
      </c>
      <c r="I770" s="192"/>
      <c r="J770" s="13"/>
      <c r="K770" s="13"/>
      <c r="L770" s="187"/>
      <c r="M770" s="193"/>
      <c r="N770" s="194"/>
      <c r="O770" s="194"/>
      <c r="P770" s="194"/>
      <c r="Q770" s="194"/>
      <c r="R770" s="194"/>
      <c r="S770" s="194"/>
      <c r="T770" s="195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189" t="s">
        <v>162</v>
      </c>
      <c r="AU770" s="189" t="s">
        <v>96</v>
      </c>
      <c r="AV770" s="13" t="s">
        <v>158</v>
      </c>
      <c r="AW770" s="13" t="s">
        <v>31</v>
      </c>
      <c r="AX770" s="13" t="s">
        <v>77</v>
      </c>
      <c r="AY770" s="189" t="s">
        <v>149</v>
      </c>
    </row>
    <row r="771" s="2" customFormat="1" ht="37.8" customHeight="1">
      <c r="A771" s="41"/>
      <c r="B771" s="168"/>
      <c r="C771" s="169" t="s">
        <v>1637</v>
      </c>
      <c r="D771" s="169" t="s">
        <v>152</v>
      </c>
      <c r="E771" s="170" t="s">
        <v>1638</v>
      </c>
      <c r="F771" s="171" t="s">
        <v>1639</v>
      </c>
      <c r="G771" s="172" t="s">
        <v>182</v>
      </c>
      <c r="H771" s="173">
        <v>12.012000000000001</v>
      </c>
      <c r="I771" s="174"/>
      <c r="J771" s="175">
        <f>ROUND(I771*H771,2)</f>
        <v>0</v>
      </c>
      <c r="K771" s="171" t="s">
        <v>156</v>
      </c>
      <c r="L771" s="42"/>
      <c r="M771" s="176" t="s">
        <v>3</v>
      </c>
      <c r="N771" s="177" t="s">
        <v>41</v>
      </c>
      <c r="O771" s="75"/>
      <c r="P771" s="178">
        <f>O771*H771</f>
        <v>0</v>
      </c>
      <c r="Q771" s="178">
        <v>0.00030299999999999999</v>
      </c>
      <c r="R771" s="178">
        <f>Q771*H771</f>
        <v>0.0036396359999999999</v>
      </c>
      <c r="S771" s="178">
        <v>0</v>
      </c>
      <c r="T771" s="179">
        <f>S771*H771</f>
        <v>0</v>
      </c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R771" s="180" t="s">
        <v>157</v>
      </c>
      <c r="AT771" s="180" t="s">
        <v>152</v>
      </c>
      <c r="AU771" s="180" t="s">
        <v>96</v>
      </c>
      <c r="AY771" s="22" t="s">
        <v>149</v>
      </c>
      <c r="BE771" s="181">
        <f>IF(N771="základní",J771,0)</f>
        <v>0</v>
      </c>
      <c r="BF771" s="181">
        <f>IF(N771="snížená",J771,0)</f>
        <v>0</v>
      </c>
      <c r="BG771" s="181">
        <f>IF(N771="zákl. přenesená",J771,0)</f>
        <v>0</v>
      </c>
      <c r="BH771" s="181">
        <f>IF(N771="sníž. přenesená",J771,0)</f>
        <v>0</v>
      </c>
      <c r="BI771" s="181">
        <f>IF(N771="nulová",J771,0)</f>
        <v>0</v>
      </c>
      <c r="BJ771" s="22" t="s">
        <v>158</v>
      </c>
      <c r="BK771" s="181">
        <f>ROUND(I771*H771,2)</f>
        <v>0</v>
      </c>
      <c r="BL771" s="22" t="s">
        <v>157</v>
      </c>
      <c r="BM771" s="180" t="s">
        <v>1640</v>
      </c>
    </row>
    <row r="772" s="2" customFormat="1">
      <c r="A772" s="41"/>
      <c r="B772" s="42"/>
      <c r="C772" s="41"/>
      <c r="D772" s="182" t="s">
        <v>160</v>
      </c>
      <c r="E772" s="41"/>
      <c r="F772" s="183" t="s">
        <v>1641</v>
      </c>
      <c r="G772" s="41"/>
      <c r="H772" s="41"/>
      <c r="I772" s="184"/>
      <c r="J772" s="41"/>
      <c r="K772" s="41"/>
      <c r="L772" s="42"/>
      <c r="M772" s="185"/>
      <c r="N772" s="186"/>
      <c r="O772" s="75"/>
      <c r="P772" s="75"/>
      <c r="Q772" s="75"/>
      <c r="R772" s="75"/>
      <c r="S772" s="75"/>
      <c r="T772" s="76"/>
      <c r="U772" s="41"/>
      <c r="V772" s="41"/>
      <c r="W772" s="41"/>
      <c r="X772" s="41"/>
      <c r="Y772" s="41"/>
      <c r="Z772" s="41"/>
      <c r="AA772" s="41"/>
      <c r="AB772" s="41"/>
      <c r="AC772" s="41"/>
      <c r="AD772" s="41"/>
      <c r="AE772" s="41"/>
      <c r="AT772" s="22" t="s">
        <v>160</v>
      </c>
      <c r="AU772" s="22" t="s">
        <v>96</v>
      </c>
    </row>
    <row r="773" s="13" customFormat="1">
      <c r="A773" s="13"/>
      <c r="B773" s="187"/>
      <c r="C773" s="13"/>
      <c r="D773" s="188" t="s">
        <v>162</v>
      </c>
      <c r="E773" s="189" t="s">
        <v>3</v>
      </c>
      <c r="F773" s="190" t="s">
        <v>1642</v>
      </c>
      <c r="G773" s="13"/>
      <c r="H773" s="191">
        <v>12.012000000000001</v>
      </c>
      <c r="I773" s="192"/>
      <c r="J773" s="13"/>
      <c r="K773" s="13"/>
      <c r="L773" s="187"/>
      <c r="M773" s="193"/>
      <c r="N773" s="194"/>
      <c r="O773" s="194"/>
      <c r="P773" s="194"/>
      <c r="Q773" s="194"/>
      <c r="R773" s="194"/>
      <c r="S773" s="194"/>
      <c r="T773" s="195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189" t="s">
        <v>162</v>
      </c>
      <c r="AU773" s="189" t="s">
        <v>96</v>
      </c>
      <c r="AV773" s="13" t="s">
        <v>158</v>
      </c>
      <c r="AW773" s="13" t="s">
        <v>31</v>
      </c>
      <c r="AX773" s="13" t="s">
        <v>77</v>
      </c>
      <c r="AY773" s="189" t="s">
        <v>149</v>
      </c>
    </row>
    <row r="774" s="2" customFormat="1" ht="24.15" customHeight="1">
      <c r="A774" s="41"/>
      <c r="B774" s="168"/>
      <c r="C774" s="224" t="s">
        <v>1643</v>
      </c>
      <c r="D774" s="224" t="s">
        <v>654</v>
      </c>
      <c r="E774" s="225" t="s">
        <v>1552</v>
      </c>
      <c r="F774" s="226" t="s">
        <v>1553</v>
      </c>
      <c r="G774" s="227" t="s">
        <v>182</v>
      </c>
      <c r="H774" s="228">
        <v>13.212999999999999</v>
      </c>
      <c r="I774" s="229"/>
      <c r="J774" s="230">
        <f>ROUND(I774*H774,2)</f>
        <v>0</v>
      </c>
      <c r="K774" s="226" t="s">
        <v>156</v>
      </c>
      <c r="L774" s="231"/>
      <c r="M774" s="232" t="s">
        <v>3</v>
      </c>
      <c r="N774" s="233" t="s">
        <v>41</v>
      </c>
      <c r="O774" s="75"/>
      <c r="P774" s="178">
        <f>O774*H774</f>
        <v>0</v>
      </c>
      <c r="Q774" s="178">
        <v>0.00198</v>
      </c>
      <c r="R774" s="178">
        <f>Q774*H774</f>
        <v>0.026161739999999999</v>
      </c>
      <c r="S774" s="178">
        <v>0</v>
      </c>
      <c r="T774" s="179">
        <f>S774*H774</f>
        <v>0</v>
      </c>
      <c r="U774" s="41"/>
      <c r="V774" s="41"/>
      <c r="W774" s="41"/>
      <c r="X774" s="41"/>
      <c r="Y774" s="41"/>
      <c r="Z774" s="41"/>
      <c r="AA774" s="41"/>
      <c r="AB774" s="41"/>
      <c r="AC774" s="41"/>
      <c r="AD774" s="41"/>
      <c r="AE774" s="41"/>
      <c r="AR774" s="180" t="s">
        <v>381</v>
      </c>
      <c r="AT774" s="180" t="s">
        <v>654</v>
      </c>
      <c r="AU774" s="180" t="s">
        <v>96</v>
      </c>
      <c r="AY774" s="22" t="s">
        <v>149</v>
      </c>
      <c r="BE774" s="181">
        <f>IF(N774="základní",J774,0)</f>
        <v>0</v>
      </c>
      <c r="BF774" s="181">
        <f>IF(N774="snížená",J774,0)</f>
        <v>0</v>
      </c>
      <c r="BG774" s="181">
        <f>IF(N774="zákl. přenesená",J774,0)</f>
        <v>0</v>
      </c>
      <c r="BH774" s="181">
        <f>IF(N774="sníž. přenesená",J774,0)</f>
        <v>0</v>
      </c>
      <c r="BI774" s="181">
        <f>IF(N774="nulová",J774,0)</f>
        <v>0</v>
      </c>
      <c r="BJ774" s="22" t="s">
        <v>158</v>
      </c>
      <c r="BK774" s="181">
        <f>ROUND(I774*H774,2)</f>
        <v>0</v>
      </c>
      <c r="BL774" s="22" t="s">
        <v>157</v>
      </c>
      <c r="BM774" s="180" t="s">
        <v>1644</v>
      </c>
    </row>
    <row r="775" s="13" customFormat="1">
      <c r="A775" s="13"/>
      <c r="B775" s="187"/>
      <c r="C775" s="13"/>
      <c r="D775" s="188" t="s">
        <v>162</v>
      </c>
      <c r="E775" s="13"/>
      <c r="F775" s="190" t="s">
        <v>1645</v>
      </c>
      <c r="G775" s="13"/>
      <c r="H775" s="191">
        <v>13.212999999999999</v>
      </c>
      <c r="I775" s="192"/>
      <c r="J775" s="13"/>
      <c r="K775" s="13"/>
      <c r="L775" s="187"/>
      <c r="M775" s="193"/>
      <c r="N775" s="194"/>
      <c r="O775" s="194"/>
      <c r="P775" s="194"/>
      <c r="Q775" s="194"/>
      <c r="R775" s="194"/>
      <c r="S775" s="194"/>
      <c r="T775" s="195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189" t="s">
        <v>162</v>
      </c>
      <c r="AU775" s="189" t="s">
        <v>96</v>
      </c>
      <c r="AV775" s="13" t="s">
        <v>158</v>
      </c>
      <c r="AW775" s="13" t="s">
        <v>4</v>
      </c>
      <c r="AX775" s="13" t="s">
        <v>77</v>
      </c>
      <c r="AY775" s="189" t="s">
        <v>149</v>
      </c>
    </row>
    <row r="776" s="2" customFormat="1" ht="16.5" customHeight="1">
      <c r="A776" s="41"/>
      <c r="B776" s="168"/>
      <c r="C776" s="169" t="s">
        <v>1646</v>
      </c>
      <c r="D776" s="169" t="s">
        <v>152</v>
      </c>
      <c r="E776" s="170" t="s">
        <v>1542</v>
      </c>
      <c r="F776" s="171" t="s">
        <v>1543</v>
      </c>
      <c r="G776" s="172" t="s">
        <v>182</v>
      </c>
      <c r="H776" s="173">
        <v>12.012000000000001</v>
      </c>
      <c r="I776" s="174"/>
      <c r="J776" s="175">
        <f>ROUND(I776*H776,2)</f>
        <v>0</v>
      </c>
      <c r="K776" s="171" t="s">
        <v>156</v>
      </c>
      <c r="L776" s="42"/>
      <c r="M776" s="176" t="s">
        <v>3</v>
      </c>
      <c r="N776" s="177" t="s">
        <v>41</v>
      </c>
      <c r="O776" s="75"/>
      <c r="P776" s="178">
        <f>O776*H776</f>
        <v>0</v>
      </c>
      <c r="Q776" s="178">
        <v>9.0000000000000006E-05</v>
      </c>
      <c r="R776" s="178">
        <f>Q776*H776</f>
        <v>0.0010810800000000001</v>
      </c>
      <c r="S776" s="178">
        <v>0</v>
      </c>
      <c r="T776" s="179">
        <f>S776*H776</f>
        <v>0</v>
      </c>
      <c r="U776" s="41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R776" s="180" t="s">
        <v>157</v>
      </c>
      <c r="AT776" s="180" t="s">
        <v>152</v>
      </c>
      <c r="AU776" s="180" t="s">
        <v>96</v>
      </c>
      <c r="AY776" s="22" t="s">
        <v>149</v>
      </c>
      <c r="BE776" s="181">
        <f>IF(N776="základní",J776,0)</f>
        <v>0</v>
      </c>
      <c r="BF776" s="181">
        <f>IF(N776="snížená",J776,0)</f>
        <v>0</v>
      </c>
      <c r="BG776" s="181">
        <f>IF(N776="zákl. přenesená",J776,0)</f>
        <v>0</v>
      </c>
      <c r="BH776" s="181">
        <f>IF(N776="sníž. přenesená",J776,0)</f>
        <v>0</v>
      </c>
      <c r="BI776" s="181">
        <f>IF(N776="nulová",J776,0)</f>
        <v>0</v>
      </c>
      <c r="BJ776" s="22" t="s">
        <v>158</v>
      </c>
      <c r="BK776" s="181">
        <f>ROUND(I776*H776,2)</f>
        <v>0</v>
      </c>
      <c r="BL776" s="22" t="s">
        <v>157</v>
      </c>
      <c r="BM776" s="180" t="s">
        <v>1647</v>
      </c>
    </row>
    <row r="777" s="2" customFormat="1">
      <c r="A777" s="41"/>
      <c r="B777" s="42"/>
      <c r="C777" s="41"/>
      <c r="D777" s="182" t="s">
        <v>160</v>
      </c>
      <c r="E777" s="41"/>
      <c r="F777" s="183" t="s">
        <v>1545</v>
      </c>
      <c r="G777" s="41"/>
      <c r="H777" s="41"/>
      <c r="I777" s="184"/>
      <c r="J777" s="41"/>
      <c r="K777" s="41"/>
      <c r="L777" s="42"/>
      <c r="M777" s="185"/>
      <c r="N777" s="186"/>
      <c r="O777" s="75"/>
      <c r="P777" s="75"/>
      <c r="Q777" s="75"/>
      <c r="R777" s="75"/>
      <c r="S777" s="75"/>
      <c r="T777" s="76"/>
      <c r="U777" s="41"/>
      <c r="V777" s="41"/>
      <c r="W777" s="41"/>
      <c r="X777" s="41"/>
      <c r="Y777" s="41"/>
      <c r="Z777" s="41"/>
      <c r="AA777" s="41"/>
      <c r="AB777" s="41"/>
      <c r="AC777" s="41"/>
      <c r="AD777" s="41"/>
      <c r="AE777" s="41"/>
      <c r="AT777" s="22" t="s">
        <v>160</v>
      </c>
      <c r="AU777" s="22" t="s">
        <v>96</v>
      </c>
    </row>
    <row r="778" s="2" customFormat="1" ht="16.5" customHeight="1">
      <c r="A778" s="41"/>
      <c r="B778" s="168"/>
      <c r="C778" s="169" t="s">
        <v>1648</v>
      </c>
      <c r="D778" s="169" t="s">
        <v>152</v>
      </c>
      <c r="E778" s="170" t="s">
        <v>1547</v>
      </c>
      <c r="F778" s="171" t="s">
        <v>1548</v>
      </c>
      <c r="G778" s="172" t="s">
        <v>182</v>
      </c>
      <c r="H778" s="173">
        <v>12.012000000000001</v>
      </c>
      <c r="I778" s="174"/>
      <c r="J778" s="175">
        <f>ROUND(I778*H778,2)</f>
        <v>0</v>
      </c>
      <c r="K778" s="171" t="s">
        <v>156</v>
      </c>
      <c r="L778" s="42"/>
      <c r="M778" s="176" t="s">
        <v>3</v>
      </c>
      <c r="N778" s="177" t="s">
        <v>41</v>
      </c>
      <c r="O778" s="75"/>
      <c r="P778" s="178">
        <f>O778*H778</f>
        <v>0</v>
      </c>
      <c r="Q778" s="178">
        <v>0.00024899999999999998</v>
      </c>
      <c r="R778" s="178">
        <f>Q778*H778</f>
        <v>0.002990988</v>
      </c>
      <c r="S778" s="178">
        <v>0</v>
      </c>
      <c r="T778" s="179">
        <f>S778*H778</f>
        <v>0</v>
      </c>
      <c r="U778" s="41"/>
      <c r="V778" s="41"/>
      <c r="W778" s="41"/>
      <c r="X778" s="41"/>
      <c r="Y778" s="41"/>
      <c r="Z778" s="41"/>
      <c r="AA778" s="41"/>
      <c r="AB778" s="41"/>
      <c r="AC778" s="41"/>
      <c r="AD778" s="41"/>
      <c r="AE778" s="41"/>
      <c r="AR778" s="180" t="s">
        <v>157</v>
      </c>
      <c r="AT778" s="180" t="s">
        <v>152</v>
      </c>
      <c r="AU778" s="180" t="s">
        <v>96</v>
      </c>
      <c r="AY778" s="22" t="s">
        <v>149</v>
      </c>
      <c r="BE778" s="181">
        <f>IF(N778="základní",J778,0)</f>
        <v>0</v>
      </c>
      <c r="BF778" s="181">
        <f>IF(N778="snížená",J778,0)</f>
        <v>0</v>
      </c>
      <c r="BG778" s="181">
        <f>IF(N778="zákl. přenesená",J778,0)</f>
        <v>0</v>
      </c>
      <c r="BH778" s="181">
        <f>IF(N778="sníž. přenesená",J778,0)</f>
        <v>0</v>
      </c>
      <c r="BI778" s="181">
        <f>IF(N778="nulová",J778,0)</f>
        <v>0</v>
      </c>
      <c r="BJ778" s="22" t="s">
        <v>158</v>
      </c>
      <c r="BK778" s="181">
        <f>ROUND(I778*H778,2)</f>
        <v>0</v>
      </c>
      <c r="BL778" s="22" t="s">
        <v>157</v>
      </c>
      <c r="BM778" s="180" t="s">
        <v>1649</v>
      </c>
    </row>
    <row r="779" s="2" customFormat="1">
      <c r="A779" s="41"/>
      <c r="B779" s="42"/>
      <c r="C779" s="41"/>
      <c r="D779" s="182" t="s">
        <v>160</v>
      </c>
      <c r="E779" s="41"/>
      <c r="F779" s="183" t="s">
        <v>1550</v>
      </c>
      <c r="G779" s="41"/>
      <c r="H779" s="41"/>
      <c r="I779" s="184"/>
      <c r="J779" s="41"/>
      <c r="K779" s="41"/>
      <c r="L779" s="42"/>
      <c r="M779" s="185"/>
      <c r="N779" s="186"/>
      <c r="O779" s="75"/>
      <c r="P779" s="75"/>
      <c r="Q779" s="75"/>
      <c r="R779" s="75"/>
      <c r="S779" s="75"/>
      <c r="T779" s="76"/>
      <c r="U779" s="41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T779" s="22" t="s">
        <v>160</v>
      </c>
      <c r="AU779" s="22" t="s">
        <v>96</v>
      </c>
    </row>
    <row r="780" s="12" customFormat="1" ht="22.8" customHeight="1">
      <c r="A780" s="12"/>
      <c r="B780" s="155"/>
      <c r="C780" s="12"/>
      <c r="D780" s="156" t="s">
        <v>68</v>
      </c>
      <c r="E780" s="166" t="s">
        <v>1650</v>
      </c>
      <c r="F780" s="166" t="s">
        <v>1651</v>
      </c>
      <c r="G780" s="12"/>
      <c r="H780" s="12"/>
      <c r="I780" s="158"/>
      <c r="J780" s="167">
        <f>BK780</f>
        <v>0</v>
      </c>
      <c r="K780" s="12"/>
      <c r="L780" s="155"/>
      <c r="M780" s="160"/>
      <c r="N780" s="161"/>
      <c r="O780" s="161"/>
      <c r="P780" s="162">
        <f>SUM(P781:P806)</f>
        <v>0</v>
      </c>
      <c r="Q780" s="161"/>
      <c r="R780" s="162">
        <f>SUM(R781:R806)</f>
        <v>0.709784844872</v>
      </c>
      <c r="S780" s="161"/>
      <c r="T780" s="163">
        <f>SUM(T781:T806)</f>
        <v>0</v>
      </c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R780" s="156" t="s">
        <v>158</v>
      </c>
      <c r="AT780" s="164" t="s">
        <v>68</v>
      </c>
      <c r="AU780" s="164" t="s">
        <v>77</v>
      </c>
      <c r="AY780" s="156" t="s">
        <v>149</v>
      </c>
      <c r="BK780" s="165">
        <f>SUM(BK781:BK806)</f>
        <v>0</v>
      </c>
    </row>
    <row r="781" s="2" customFormat="1" ht="24.15" customHeight="1">
      <c r="A781" s="41"/>
      <c r="B781" s="168"/>
      <c r="C781" s="169" t="s">
        <v>1652</v>
      </c>
      <c r="D781" s="169" t="s">
        <v>152</v>
      </c>
      <c r="E781" s="170" t="s">
        <v>1653</v>
      </c>
      <c r="F781" s="171" t="s">
        <v>1654</v>
      </c>
      <c r="G781" s="172" t="s">
        <v>166</v>
      </c>
      <c r="H781" s="173">
        <v>61.353999999999999</v>
      </c>
      <c r="I781" s="174"/>
      <c r="J781" s="175">
        <f>ROUND(I781*H781,2)</f>
        <v>0</v>
      </c>
      <c r="K781" s="171" t="s">
        <v>156</v>
      </c>
      <c r="L781" s="42"/>
      <c r="M781" s="176" t="s">
        <v>3</v>
      </c>
      <c r="N781" s="177" t="s">
        <v>41</v>
      </c>
      <c r="O781" s="75"/>
      <c r="P781" s="178">
        <f>O781*H781</f>
        <v>0</v>
      </c>
      <c r="Q781" s="178">
        <v>7.6799999999999999E-07</v>
      </c>
      <c r="R781" s="178">
        <f>Q781*H781</f>
        <v>4.7119871999999999E-05</v>
      </c>
      <c r="S781" s="178">
        <v>0</v>
      </c>
      <c r="T781" s="179">
        <f>S781*H781</f>
        <v>0</v>
      </c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R781" s="180" t="s">
        <v>157</v>
      </c>
      <c r="AT781" s="180" t="s">
        <v>152</v>
      </c>
      <c r="AU781" s="180" t="s">
        <v>158</v>
      </c>
      <c r="AY781" s="22" t="s">
        <v>149</v>
      </c>
      <c r="BE781" s="181">
        <f>IF(N781="základní",J781,0)</f>
        <v>0</v>
      </c>
      <c r="BF781" s="181">
        <f>IF(N781="snížená",J781,0)</f>
        <v>0</v>
      </c>
      <c r="BG781" s="181">
        <f>IF(N781="zákl. přenesená",J781,0)</f>
        <v>0</v>
      </c>
      <c r="BH781" s="181">
        <f>IF(N781="sníž. přenesená",J781,0)</f>
        <v>0</v>
      </c>
      <c r="BI781" s="181">
        <f>IF(N781="nulová",J781,0)</f>
        <v>0</v>
      </c>
      <c r="BJ781" s="22" t="s">
        <v>158</v>
      </c>
      <c r="BK781" s="181">
        <f>ROUND(I781*H781,2)</f>
        <v>0</v>
      </c>
      <c r="BL781" s="22" t="s">
        <v>157</v>
      </c>
      <c r="BM781" s="180" t="s">
        <v>1655</v>
      </c>
    </row>
    <row r="782" s="2" customFormat="1">
      <c r="A782" s="41"/>
      <c r="B782" s="42"/>
      <c r="C782" s="41"/>
      <c r="D782" s="182" t="s">
        <v>160</v>
      </c>
      <c r="E782" s="41"/>
      <c r="F782" s="183" t="s">
        <v>1656</v>
      </c>
      <c r="G782" s="41"/>
      <c r="H782" s="41"/>
      <c r="I782" s="184"/>
      <c r="J782" s="41"/>
      <c r="K782" s="41"/>
      <c r="L782" s="42"/>
      <c r="M782" s="185"/>
      <c r="N782" s="186"/>
      <c r="O782" s="75"/>
      <c r="P782" s="75"/>
      <c r="Q782" s="75"/>
      <c r="R782" s="75"/>
      <c r="S782" s="75"/>
      <c r="T782" s="76"/>
      <c r="U782" s="41"/>
      <c r="V782" s="41"/>
      <c r="W782" s="41"/>
      <c r="X782" s="41"/>
      <c r="Y782" s="41"/>
      <c r="Z782" s="41"/>
      <c r="AA782" s="41"/>
      <c r="AB782" s="41"/>
      <c r="AC782" s="41"/>
      <c r="AD782" s="41"/>
      <c r="AE782" s="41"/>
      <c r="AT782" s="22" t="s">
        <v>160</v>
      </c>
      <c r="AU782" s="22" t="s">
        <v>158</v>
      </c>
    </row>
    <row r="783" s="13" customFormat="1">
      <c r="A783" s="13"/>
      <c r="B783" s="187"/>
      <c r="C783" s="13"/>
      <c r="D783" s="188" t="s">
        <v>162</v>
      </c>
      <c r="E783" s="189" t="s">
        <v>3</v>
      </c>
      <c r="F783" s="190" t="s">
        <v>451</v>
      </c>
      <c r="G783" s="13"/>
      <c r="H783" s="191">
        <v>61.353999999999999</v>
      </c>
      <c r="I783" s="192"/>
      <c r="J783" s="13"/>
      <c r="K783" s="13"/>
      <c r="L783" s="187"/>
      <c r="M783" s="193"/>
      <c r="N783" s="194"/>
      <c r="O783" s="194"/>
      <c r="P783" s="194"/>
      <c r="Q783" s="194"/>
      <c r="R783" s="194"/>
      <c r="S783" s="194"/>
      <c r="T783" s="195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189" t="s">
        <v>162</v>
      </c>
      <c r="AU783" s="189" t="s">
        <v>158</v>
      </c>
      <c r="AV783" s="13" t="s">
        <v>158</v>
      </c>
      <c r="AW783" s="13" t="s">
        <v>31</v>
      </c>
      <c r="AX783" s="13" t="s">
        <v>77</v>
      </c>
      <c r="AY783" s="189" t="s">
        <v>149</v>
      </c>
    </row>
    <row r="784" s="2" customFormat="1" ht="24.15" customHeight="1">
      <c r="A784" s="41"/>
      <c r="B784" s="168"/>
      <c r="C784" s="169" t="s">
        <v>1657</v>
      </c>
      <c r="D784" s="169" t="s">
        <v>152</v>
      </c>
      <c r="E784" s="170" t="s">
        <v>1658</v>
      </c>
      <c r="F784" s="171" t="s">
        <v>1659</v>
      </c>
      <c r="G784" s="172" t="s">
        <v>166</v>
      </c>
      <c r="H784" s="173">
        <v>61.353999999999999</v>
      </c>
      <c r="I784" s="174"/>
      <c r="J784" s="175">
        <f>ROUND(I784*H784,2)</f>
        <v>0</v>
      </c>
      <c r="K784" s="171" t="s">
        <v>156</v>
      </c>
      <c r="L784" s="42"/>
      <c r="M784" s="176" t="s">
        <v>3</v>
      </c>
      <c r="N784" s="177" t="s">
        <v>41</v>
      </c>
      <c r="O784" s="75"/>
      <c r="P784" s="178">
        <f>O784*H784</f>
        <v>0</v>
      </c>
      <c r="Q784" s="178">
        <v>0</v>
      </c>
      <c r="R784" s="178">
        <f>Q784*H784</f>
        <v>0</v>
      </c>
      <c r="S784" s="178">
        <v>0</v>
      </c>
      <c r="T784" s="179">
        <f>S784*H784</f>
        <v>0</v>
      </c>
      <c r="U784" s="41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R784" s="180" t="s">
        <v>157</v>
      </c>
      <c r="AT784" s="180" t="s">
        <v>152</v>
      </c>
      <c r="AU784" s="180" t="s">
        <v>158</v>
      </c>
      <c r="AY784" s="22" t="s">
        <v>149</v>
      </c>
      <c r="BE784" s="181">
        <f>IF(N784="základní",J784,0)</f>
        <v>0</v>
      </c>
      <c r="BF784" s="181">
        <f>IF(N784="snížená",J784,0)</f>
        <v>0</v>
      </c>
      <c r="BG784" s="181">
        <f>IF(N784="zákl. přenesená",J784,0)</f>
        <v>0</v>
      </c>
      <c r="BH784" s="181">
        <f>IF(N784="sníž. přenesená",J784,0)</f>
        <v>0</v>
      </c>
      <c r="BI784" s="181">
        <f>IF(N784="nulová",J784,0)</f>
        <v>0</v>
      </c>
      <c r="BJ784" s="22" t="s">
        <v>158</v>
      </c>
      <c r="BK784" s="181">
        <f>ROUND(I784*H784,2)</f>
        <v>0</v>
      </c>
      <c r="BL784" s="22" t="s">
        <v>157</v>
      </c>
      <c r="BM784" s="180" t="s">
        <v>1660</v>
      </c>
    </row>
    <row r="785" s="2" customFormat="1">
      <c r="A785" s="41"/>
      <c r="B785" s="42"/>
      <c r="C785" s="41"/>
      <c r="D785" s="182" t="s">
        <v>160</v>
      </c>
      <c r="E785" s="41"/>
      <c r="F785" s="183" t="s">
        <v>1661</v>
      </c>
      <c r="G785" s="41"/>
      <c r="H785" s="41"/>
      <c r="I785" s="184"/>
      <c r="J785" s="41"/>
      <c r="K785" s="41"/>
      <c r="L785" s="42"/>
      <c r="M785" s="185"/>
      <c r="N785" s="186"/>
      <c r="O785" s="75"/>
      <c r="P785" s="75"/>
      <c r="Q785" s="75"/>
      <c r="R785" s="75"/>
      <c r="S785" s="75"/>
      <c r="T785" s="76"/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T785" s="22" t="s">
        <v>160</v>
      </c>
      <c r="AU785" s="22" t="s">
        <v>158</v>
      </c>
    </row>
    <row r="786" s="2" customFormat="1" ht="37.8" customHeight="1">
      <c r="A786" s="41"/>
      <c r="B786" s="168"/>
      <c r="C786" s="169" t="s">
        <v>1662</v>
      </c>
      <c r="D786" s="169" t="s">
        <v>152</v>
      </c>
      <c r="E786" s="170" t="s">
        <v>1663</v>
      </c>
      <c r="F786" s="171" t="s">
        <v>1664</v>
      </c>
      <c r="G786" s="172" t="s">
        <v>166</v>
      </c>
      <c r="H786" s="173">
        <v>61.353999999999999</v>
      </c>
      <c r="I786" s="174"/>
      <c r="J786" s="175">
        <f>ROUND(I786*H786,2)</f>
        <v>0</v>
      </c>
      <c r="K786" s="171" t="s">
        <v>156</v>
      </c>
      <c r="L786" s="42"/>
      <c r="M786" s="176" t="s">
        <v>3</v>
      </c>
      <c r="N786" s="177" t="s">
        <v>41</v>
      </c>
      <c r="O786" s="75"/>
      <c r="P786" s="178">
        <f>O786*H786</f>
        <v>0</v>
      </c>
      <c r="Q786" s="178">
        <v>0</v>
      </c>
      <c r="R786" s="178">
        <f>Q786*H786</f>
        <v>0</v>
      </c>
      <c r="S786" s="178">
        <v>0</v>
      </c>
      <c r="T786" s="179">
        <f>S786*H786</f>
        <v>0</v>
      </c>
      <c r="U786" s="41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R786" s="180" t="s">
        <v>157</v>
      </c>
      <c r="AT786" s="180" t="s">
        <v>152</v>
      </c>
      <c r="AU786" s="180" t="s">
        <v>158</v>
      </c>
      <c r="AY786" s="22" t="s">
        <v>149</v>
      </c>
      <c r="BE786" s="181">
        <f>IF(N786="základní",J786,0)</f>
        <v>0</v>
      </c>
      <c r="BF786" s="181">
        <f>IF(N786="snížená",J786,0)</f>
        <v>0</v>
      </c>
      <c r="BG786" s="181">
        <f>IF(N786="zákl. přenesená",J786,0)</f>
        <v>0</v>
      </c>
      <c r="BH786" s="181">
        <f>IF(N786="sníž. přenesená",J786,0)</f>
        <v>0</v>
      </c>
      <c r="BI786" s="181">
        <f>IF(N786="nulová",J786,0)</f>
        <v>0</v>
      </c>
      <c r="BJ786" s="22" t="s">
        <v>158</v>
      </c>
      <c r="BK786" s="181">
        <f>ROUND(I786*H786,2)</f>
        <v>0</v>
      </c>
      <c r="BL786" s="22" t="s">
        <v>157</v>
      </c>
      <c r="BM786" s="180" t="s">
        <v>1665</v>
      </c>
    </row>
    <row r="787" s="2" customFormat="1">
      <c r="A787" s="41"/>
      <c r="B787" s="42"/>
      <c r="C787" s="41"/>
      <c r="D787" s="182" t="s">
        <v>160</v>
      </c>
      <c r="E787" s="41"/>
      <c r="F787" s="183" t="s">
        <v>1666</v>
      </c>
      <c r="G787" s="41"/>
      <c r="H787" s="41"/>
      <c r="I787" s="184"/>
      <c r="J787" s="41"/>
      <c r="K787" s="41"/>
      <c r="L787" s="42"/>
      <c r="M787" s="185"/>
      <c r="N787" s="186"/>
      <c r="O787" s="75"/>
      <c r="P787" s="75"/>
      <c r="Q787" s="75"/>
      <c r="R787" s="75"/>
      <c r="S787" s="75"/>
      <c r="T787" s="76"/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T787" s="22" t="s">
        <v>160</v>
      </c>
      <c r="AU787" s="22" t="s">
        <v>158</v>
      </c>
    </row>
    <row r="788" s="13" customFormat="1">
      <c r="A788" s="13"/>
      <c r="B788" s="187"/>
      <c r="C788" s="13"/>
      <c r="D788" s="188" t="s">
        <v>162</v>
      </c>
      <c r="E788" s="189" t="s">
        <v>3</v>
      </c>
      <c r="F788" s="190" t="s">
        <v>451</v>
      </c>
      <c r="G788" s="13"/>
      <c r="H788" s="191">
        <v>61.353999999999999</v>
      </c>
      <c r="I788" s="192"/>
      <c r="J788" s="13"/>
      <c r="K788" s="13"/>
      <c r="L788" s="187"/>
      <c r="M788" s="193"/>
      <c r="N788" s="194"/>
      <c r="O788" s="194"/>
      <c r="P788" s="194"/>
      <c r="Q788" s="194"/>
      <c r="R788" s="194"/>
      <c r="S788" s="194"/>
      <c r="T788" s="195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189" t="s">
        <v>162</v>
      </c>
      <c r="AU788" s="189" t="s">
        <v>158</v>
      </c>
      <c r="AV788" s="13" t="s">
        <v>158</v>
      </c>
      <c r="AW788" s="13" t="s">
        <v>31</v>
      </c>
      <c r="AX788" s="13" t="s">
        <v>77</v>
      </c>
      <c r="AY788" s="189" t="s">
        <v>149</v>
      </c>
    </row>
    <row r="789" s="2" customFormat="1" ht="44.25" customHeight="1">
      <c r="A789" s="41"/>
      <c r="B789" s="168"/>
      <c r="C789" s="224" t="s">
        <v>1667</v>
      </c>
      <c r="D789" s="224" t="s">
        <v>654</v>
      </c>
      <c r="E789" s="225" t="s">
        <v>1668</v>
      </c>
      <c r="F789" s="226" t="s">
        <v>1669</v>
      </c>
      <c r="G789" s="227" t="s">
        <v>166</v>
      </c>
      <c r="H789" s="228">
        <v>67.489000000000004</v>
      </c>
      <c r="I789" s="229"/>
      <c r="J789" s="230">
        <f>ROUND(I789*H789,2)</f>
        <v>0</v>
      </c>
      <c r="K789" s="226" t="s">
        <v>156</v>
      </c>
      <c r="L789" s="231"/>
      <c r="M789" s="232" t="s">
        <v>3</v>
      </c>
      <c r="N789" s="233" t="s">
        <v>41</v>
      </c>
      <c r="O789" s="75"/>
      <c r="P789" s="178">
        <f>O789*H789</f>
        <v>0</v>
      </c>
      <c r="Q789" s="178">
        <v>0.0097000000000000003</v>
      </c>
      <c r="R789" s="178">
        <f>Q789*H789</f>
        <v>0.65464330000000004</v>
      </c>
      <c r="S789" s="178">
        <v>0</v>
      </c>
      <c r="T789" s="179">
        <f>S789*H789</f>
        <v>0</v>
      </c>
      <c r="U789" s="41"/>
      <c r="V789" s="41"/>
      <c r="W789" s="41"/>
      <c r="X789" s="41"/>
      <c r="Y789" s="41"/>
      <c r="Z789" s="41"/>
      <c r="AA789" s="41"/>
      <c r="AB789" s="41"/>
      <c r="AC789" s="41"/>
      <c r="AD789" s="41"/>
      <c r="AE789" s="41"/>
      <c r="AR789" s="180" t="s">
        <v>381</v>
      </c>
      <c r="AT789" s="180" t="s">
        <v>654</v>
      </c>
      <c r="AU789" s="180" t="s">
        <v>158</v>
      </c>
      <c r="AY789" s="22" t="s">
        <v>149</v>
      </c>
      <c r="BE789" s="181">
        <f>IF(N789="základní",J789,0)</f>
        <v>0</v>
      </c>
      <c r="BF789" s="181">
        <f>IF(N789="snížená",J789,0)</f>
        <v>0</v>
      </c>
      <c r="BG789" s="181">
        <f>IF(N789="zákl. přenesená",J789,0)</f>
        <v>0</v>
      </c>
      <c r="BH789" s="181">
        <f>IF(N789="sníž. přenesená",J789,0)</f>
        <v>0</v>
      </c>
      <c r="BI789" s="181">
        <f>IF(N789="nulová",J789,0)</f>
        <v>0</v>
      </c>
      <c r="BJ789" s="22" t="s">
        <v>158</v>
      </c>
      <c r="BK789" s="181">
        <f>ROUND(I789*H789,2)</f>
        <v>0</v>
      </c>
      <c r="BL789" s="22" t="s">
        <v>157</v>
      </c>
      <c r="BM789" s="180" t="s">
        <v>1670</v>
      </c>
    </row>
    <row r="790" s="13" customFormat="1">
      <c r="A790" s="13"/>
      <c r="B790" s="187"/>
      <c r="C790" s="13"/>
      <c r="D790" s="188" t="s">
        <v>162</v>
      </c>
      <c r="E790" s="13"/>
      <c r="F790" s="190" t="s">
        <v>1671</v>
      </c>
      <c r="G790" s="13"/>
      <c r="H790" s="191">
        <v>67.489000000000004</v>
      </c>
      <c r="I790" s="192"/>
      <c r="J790" s="13"/>
      <c r="K790" s="13"/>
      <c r="L790" s="187"/>
      <c r="M790" s="193"/>
      <c r="N790" s="194"/>
      <c r="O790" s="194"/>
      <c r="P790" s="194"/>
      <c r="Q790" s="194"/>
      <c r="R790" s="194"/>
      <c r="S790" s="194"/>
      <c r="T790" s="195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189" t="s">
        <v>162</v>
      </c>
      <c r="AU790" s="189" t="s">
        <v>158</v>
      </c>
      <c r="AV790" s="13" t="s">
        <v>158</v>
      </c>
      <c r="AW790" s="13" t="s">
        <v>4</v>
      </c>
      <c r="AX790" s="13" t="s">
        <v>77</v>
      </c>
      <c r="AY790" s="189" t="s">
        <v>149</v>
      </c>
    </row>
    <row r="791" s="2" customFormat="1" ht="24.15" customHeight="1">
      <c r="A791" s="41"/>
      <c r="B791" s="168"/>
      <c r="C791" s="169" t="s">
        <v>1672</v>
      </c>
      <c r="D791" s="169" t="s">
        <v>152</v>
      </c>
      <c r="E791" s="170" t="s">
        <v>1673</v>
      </c>
      <c r="F791" s="171" t="s">
        <v>1674</v>
      </c>
      <c r="G791" s="172" t="s">
        <v>166</v>
      </c>
      <c r="H791" s="173">
        <v>61.353999999999999</v>
      </c>
      <c r="I791" s="174"/>
      <c r="J791" s="175">
        <f>ROUND(I791*H791,2)</f>
        <v>0</v>
      </c>
      <c r="K791" s="171" t="s">
        <v>156</v>
      </c>
      <c r="L791" s="42"/>
      <c r="M791" s="176" t="s">
        <v>3</v>
      </c>
      <c r="N791" s="177" t="s">
        <v>41</v>
      </c>
      <c r="O791" s="75"/>
      <c r="P791" s="178">
        <f>O791*H791</f>
        <v>0</v>
      </c>
      <c r="Q791" s="178">
        <v>0</v>
      </c>
      <c r="R791" s="178">
        <f>Q791*H791</f>
        <v>0</v>
      </c>
      <c r="S791" s="178">
        <v>0</v>
      </c>
      <c r="T791" s="179">
        <f>S791*H791</f>
        <v>0</v>
      </c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R791" s="180" t="s">
        <v>157</v>
      </c>
      <c r="AT791" s="180" t="s">
        <v>152</v>
      </c>
      <c r="AU791" s="180" t="s">
        <v>158</v>
      </c>
      <c r="AY791" s="22" t="s">
        <v>149</v>
      </c>
      <c r="BE791" s="181">
        <f>IF(N791="základní",J791,0)</f>
        <v>0</v>
      </c>
      <c r="BF791" s="181">
        <f>IF(N791="snížená",J791,0)</f>
        <v>0</v>
      </c>
      <c r="BG791" s="181">
        <f>IF(N791="zákl. přenesená",J791,0)</f>
        <v>0</v>
      </c>
      <c r="BH791" s="181">
        <f>IF(N791="sníž. přenesená",J791,0)</f>
        <v>0</v>
      </c>
      <c r="BI791" s="181">
        <f>IF(N791="nulová",J791,0)</f>
        <v>0</v>
      </c>
      <c r="BJ791" s="22" t="s">
        <v>158</v>
      </c>
      <c r="BK791" s="181">
        <f>ROUND(I791*H791,2)</f>
        <v>0</v>
      </c>
      <c r="BL791" s="22" t="s">
        <v>157</v>
      </c>
      <c r="BM791" s="180" t="s">
        <v>1675</v>
      </c>
    </row>
    <row r="792" s="2" customFormat="1">
      <c r="A792" s="41"/>
      <c r="B792" s="42"/>
      <c r="C792" s="41"/>
      <c r="D792" s="182" t="s">
        <v>160</v>
      </c>
      <c r="E792" s="41"/>
      <c r="F792" s="183" t="s">
        <v>1676</v>
      </c>
      <c r="G792" s="41"/>
      <c r="H792" s="41"/>
      <c r="I792" s="184"/>
      <c r="J792" s="41"/>
      <c r="K792" s="41"/>
      <c r="L792" s="42"/>
      <c r="M792" s="185"/>
      <c r="N792" s="186"/>
      <c r="O792" s="75"/>
      <c r="P792" s="75"/>
      <c r="Q792" s="75"/>
      <c r="R792" s="75"/>
      <c r="S792" s="75"/>
      <c r="T792" s="76"/>
      <c r="U792" s="41"/>
      <c r="V792" s="41"/>
      <c r="W792" s="41"/>
      <c r="X792" s="41"/>
      <c r="Y792" s="41"/>
      <c r="Z792" s="41"/>
      <c r="AA792" s="41"/>
      <c r="AB792" s="41"/>
      <c r="AC792" s="41"/>
      <c r="AD792" s="41"/>
      <c r="AE792" s="41"/>
      <c r="AT792" s="22" t="s">
        <v>160</v>
      </c>
      <c r="AU792" s="22" t="s">
        <v>158</v>
      </c>
    </row>
    <row r="793" s="13" customFormat="1">
      <c r="A793" s="13"/>
      <c r="B793" s="187"/>
      <c r="C793" s="13"/>
      <c r="D793" s="188" t="s">
        <v>162</v>
      </c>
      <c r="E793" s="189" t="s">
        <v>3</v>
      </c>
      <c r="F793" s="190" t="s">
        <v>451</v>
      </c>
      <c r="G793" s="13"/>
      <c r="H793" s="191">
        <v>61.353999999999999</v>
      </c>
      <c r="I793" s="192"/>
      <c r="J793" s="13"/>
      <c r="K793" s="13"/>
      <c r="L793" s="187"/>
      <c r="M793" s="193"/>
      <c r="N793" s="194"/>
      <c r="O793" s="194"/>
      <c r="P793" s="194"/>
      <c r="Q793" s="194"/>
      <c r="R793" s="194"/>
      <c r="S793" s="194"/>
      <c r="T793" s="195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189" t="s">
        <v>162</v>
      </c>
      <c r="AU793" s="189" t="s">
        <v>158</v>
      </c>
      <c r="AV793" s="13" t="s">
        <v>158</v>
      </c>
      <c r="AW793" s="13" t="s">
        <v>31</v>
      </c>
      <c r="AX793" s="13" t="s">
        <v>77</v>
      </c>
      <c r="AY793" s="189" t="s">
        <v>149</v>
      </c>
    </row>
    <row r="794" s="2" customFormat="1" ht="33" customHeight="1">
      <c r="A794" s="41"/>
      <c r="B794" s="168"/>
      <c r="C794" s="224" t="s">
        <v>1677</v>
      </c>
      <c r="D794" s="224" t="s">
        <v>654</v>
      </c>
      <c r="E794" s="225" t="s">
        <v>1678</v>
      </c>
      <c r="F794" s="226" t="s">
        <v>1679</v>
      </c>
      <c r="G794" s="227" t="s">
        <v>182</v>
      </c>
      <c r="H794" s="228">
        <v>67.489000000000004</v>
      </c>
      <c r="I794" s="229"/>
      <c r="J794" s="230">
        <f>ROUND(I794*H794,2)</f>
        <v>0</v>
      </c>
      <c r="K794" s="226" t="s">
        <v>156</v>
      </c>
      <c r="L794" s="231"/>
      <c r="M794" s="232" t="s">
        <v>3</v>
      </c>
      <c r="N794" s="233" t="s">
        <v>41</v>
      </c>
      <c r="O794" s="75"/>
      <c r="P794" s="178">
        <f>O794*H794</f>
        <v>0</v>
      </c>
      <c r="Q794" s="178">
        <v>0.00059999999999999995</v>
      </c>
      <c r="R794" s="178">
        <f>Q794*H794</f>
        <v>0.040493399999999999</v>
      </c>
      <c r="S794" s="178">
        <v>0</v>
      </c>
      <c r="T794" s="179">
        <f>S794*H794</f>
        <v>0</v>
      </c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R794" s="180" t="s">
        <v>381</v>
      </c>
      <c r="AT794" s="180" t="s">
        <v>654</v>
      </c>
      <c r="AU794" s="180" t="s">
        <v>158</v>
      </c>
      <c r="AY794" s="22" t="s">
        <v>149</v>
      </c>
      <c r="BE794" s="181">
        <f>IF(N794="základní",J794,0)</f>
        <v>0</v>
      </c>
      <c r="BF794" s="181">
        <f>IF(N794="snížená",J794,0)</f>
        <v>0</v>
      </c>
      <c r="BG794" s="181">
        <f>IF(N794="zákl. přenesená",J794,0)</f>
        <v>0</v>
      </c>
      <c r="BH794" s="181">
        <f>IF(N794="sníž. přenesená",J794,0)</f>
        <v>0</v>
      </c>
      <c r="BI794" s="181">
        <f>IF(N794="nulová",J794,0)</f>
        <v>0</v>
      </c>
      <c r="BJ794" s="22" t="s">
        <v>158</v>
      </c>
      <c r="BK794" s="181">
        <f>ROUND(I794*H794,2)</f>
        <v>0</v>
      </c>
      <c r="BL794" s="22" t="s">
        <v>157</v>
      </c>
      <c r="BM794" s="180" t="s">
        <v>1680</v>
      </c>
    </row>
    <row r="795" s="13" customFormat="1">
      <c r="A795" s="13"/>
      <c r="B795" s="187"/>
      <c r="C795" s="13"/>
      <c r="D795" s="188" t="s">
        <v>162</v>
      </c>
      <c r="E795" s="13"/>
      <c r="F795" s="190" t="s">
        <v>1671</v>
      </c>
      <c r="G795" s="13"/>
      <c r="H795" s="191">
        <v>67.489000000000004</v>
      </c>
      <c r="I795" s="192"/>
      <c r="J795" s="13"/>
      <c r="K795" s="13"/>
      <c r="L795" s="187"/>
      <c r="M795" s="193"/>
      <c r="N795" s="194"/>
      <c r="O795" s="194"/>
      <c r="P795" s="194"/>
      <c r="Q795" s="194"/>
      <c r="R795" s="194"/>
      <c r="S795" s="194"/>
      <c r="T795" s="195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189" t="s">
        <v>162</v>
      </c>
      <c r="AU795" s="189" t="s">
        <v>158</v>
      </c>
      <c r="AV795" s="13" t="s">
        <v>158</v>
      </c>
      <c r="AW795" s="13" t="s">
        <v>4</v>
      </c>
      <c r="AX795" s="13" t="s">
        <v>77</v>
      </c>
      <c r="AY795" s="189" t="s">
        <v>149</v>
      </c>
    </row>
    <row r="796" s="2" customFormat="1" ht="44.25" customHeight="1">
      <c r="A796" s="41"/>
      <c r="B796" s="168"/>
      <c r="C796" s="169" t="s">
        <v>1681</v>
      </c>
      <c r="D796" s="169" t="s">
        <v>152</v>
      </c>
      <c r="E796" s="170" t="s">
        <v>1682</v>
      </c>
      <c r="F796" s="171" t="s">
        <v>1683</v>
      </c>
      <c r="G796" s="172" t="s">
        <v>182</v>
      </c>
      <c r="H796" s="173">
        <v>56.049999999999997</v>
      </c>
      <c r="I796" s="174"/>
      <c r="J796" s="175">
        <f>ROUND(I796*H796,2)</f>
        <v>0</v>
      </c>
      <c r="K796" s="171" t="s">
        <v>156</v>
      </c>
      <c r="L796" s="42"/>
      <c r="M796" s="176" t="s">
        <v>3</v>
      </c>
      <c r="N796" s="177" t="s">
        <v>41</v>
      </c>
      <c r="O796" s="75"/>
      <c r="P796" s="178">
        <f>O796*H796</f>
        <v>0</v>
      </c>
      <c r="Q796" s="178">
        <v>4.0500000000000002E-05</v>
      </c>
      <c r="R796" s="178">
        <f>Q796*H796</f>
        <v>0.0022700250000000002</v>
      </c>
      <c r="S796" s="178">
        <v>0</v>
      </c>
      <c r="T796" s="179">
        <f>S796*H796</f>
        <v>0</v>
      </c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R796" s="180" t="s">
        <v>157</v>
      </c>
      <c r="AT796" s="180" t="s">
        <v>152</v>
      </c>
      <c r="AU796" s="180" t="s">
        <v>158</v>
      </c>
      <c r="AY796" s="22" t="s">
        <v>149</v>
      </c>
      <c r="BE796" s="181">
        <f>IF(N796="základní",J796,0)</f>
        <v>0</v>
      </c>
      <c r="BF796" s="181">
        <f>IF(N796="snížená",J796,0)</f>
        <v>0</v>
      </c>
      <c r="BG796" s="181">
        <f>IF(N796="zákl. přenesená",J796,0)</f>
        <v>0</v>
      </c>
      <c r="BH796" s="181">
        <f>IF(N796="sníž. přenesená",J796,0)</f>
        <v>0</v>
      </c>
      <c r="BI796" s="181">
        <f>IF(N796="nulová",J796,0)</f>
        <v>0</v>
      </c>
      <c r="BJ796" s="22" t="s">
        <v>158</v>
      </c>
      <c r="BK796" s="181">
        <f>ROUND(I796*H796,2)</f>
        <v>0</v>
      </c>
      <c r="BL796" s="22" t="s">
        <v>157</v>
      </c>
      <c r="BM796" s="180" t="s">
        <v>1684</v>
      </c>
    </row>
    <row r="797" s="2" customFormat="1">
      <c r="A797" s="41"/>
      <c r="B797" s="42"/>
      <c r="C797" s="41"/>
      <c r="D797" s="182" t="s">
        <v>160</v>
      </c>
      <c r="E797" s="41"/>
      <c r="F797" s="183" t="s">
        <v>1685</v>
      </c>
      <c r="G797" s="41"/>
      <c r="H797" s="41"/>
      <c r="I797" s="184"/>
      <c r="J797" s="41"/>
      <c r="K797" s="41"/>
      <c r="L797" s="42"/>
      <c r="M797" s="185"/>
      <c r="N797" s="186"/>
      <c r="O797" s="75"/>
      <c r="P797" s="75"/>
      <c r="Q797" s="75"/>
      <c r="R797" s="75"/>
      <c r="S797" s="75"/>
      <c r="T797" s="76"/>
      <c r="U797" s="41"/>
      <c r="V797" s="41"/>
      <c r="W797" s="41"/>
      <c r="X797" s="41"/>
      <c r="Y797" s="41"/>
      <c r="Z797" s="41"/>
      <c r="AA797" s="41"/>
      <c r="AB797" s="41"/>
      <c r="AC797" s="41"/>
      <c r="AD797" s="41"/>
      <c r="AE797" s="41"/>
      <c r="AT797" s="22" t="s">
        <v>160</v>
      </c>
      <c r="AU797" s="22" t="s">
        <v>158</v>
      </c>
    </row>
    <row r="798" s="13" customFormat="1">
      <c r="A798" s="13"/>
      <c r="B798" s="187"/>
      <c r="C798" s="13"/>
      <c r="D798" s="188" t="s">
        <v>162</v>
      </c>
      <c r="E798" s="189" t="s">
        <v>3</v>
      </c>
      <c r="F798" s="190" t="s">
        <v>509</v>
      </c>
      <c r="G798" s="13"/>
      <c r="H798" s="191">
        <v>63.340000000000003</v>
      </c>
      <c r="I798" s="192"/>
      <c r="J798" s="13"/>
      <c r="K798" s="13"/>
      <c r="L798" s="187"/>
      <c r="M798" s="193"/>
      <c r="N798" s="194"/>
      <c r="O798" s="194"/>
      <c r="P798" s="194"/>
      <c r="Q798" s="194"/>
      <c r="R798" s="194"/>
      <c r="S798" s="194"/>
      <c r="T798" s="195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189" t="s">
        <v>162</v>
      </c>
      <c r="AU798" s="189" t="s">
        <v>158</v>
      </c>
      <c r="AV798" s="13" t="s">
        <v>158</v>
      </c>
      <c r="AW798" s="13" t="s">
        <v>31</v>
      </c>
      <c r="AX798" s="13" t="s">
        <v>69</v>
      </c>
      <c r="AY798" s="189" t="s">
        <v>149</v>
      </c>
    </row>
    <row r="799" s="15" customFormat="1">
      <c r="A799" s="15"/>
      <c r="B799" s="204"/>
      <c r="C799" s="15"/>
      <c r="D799" s="188" t="s">
        <v>162</v>
      </c>
      <c r="E799" s="205" t="s">
        <v>3</v>
      </c>
      <c r="F799" s="206" t="s">
        <v>1686</v>
      </c>
      <c r="G799" s="15"/>
      <c r="H799" s="205" t="s">
        <v>3</v>
      </c>
      <c r="I799" s="207"/>
      <c r="J799" s="15"/>
      <c r="K799" s="15"/>
      <c r="L799" s="204"/>
      <c r="M799" s="208"/>
      <c r="N799" s="209"/>
      <c r="O799" s="209"/>
      <c r="P799" s="209"/>
      <c r="Q799" s="209"/>
      <c r="R799" s="209"/>
      <c r="S799" s="209"/>
      <c r="T799" s="210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05" t="s">
        <v>162</v>
      </c>
      <c r="AU799" s="205" t="s">
        <v>158</v>
      </c>
      <c r="AV799" s="15" t="s">
        <v>77</v>
      </c>
      <c r="AW799" s="15" t="s">
        <v>31</v>
      </c>
      <c r="AX799" s="15" t="s">
        <v>69</v>
      </c>
      <c r="AY799" s="205" t="s">
        <v>149</v>
      </c>
    </row>
    <row r="800" s="13" customFormat="1">
      <c r="A800" s="13"/>
      <c r="B800" s="187"/>
      <c r="C800" s="13"/>
      <c r="D800" s="188" t="s">
        <v>162</v>
      </c>
      <c r="E800" s="189" t="s">
        <v>3</v>
      </c>
      <c r="F800" s="190" t="s">
        <v>1687</v>
      </c>
      <c r="G800" s="13"/>
      <c r="H800" s="191">
        <v>-8.7899999999999991</v>
      </c>
      <c r="I800" s="192"/>
      <c r="J800" s="13"/>
      <c r="K800" s="13"/>
      <c r="L800" s="187"/>
      <c r="M800" s="193"/>
      <c r="N800" s="194"/>
      <c r="O800" s="194"/>
      <c r="P800" s="194"/>
      <c r="Q800" s="194"/>
      <c r="R800" s="194"/>
      <c r="S800" s="194"/>
      <c r="T800" s="195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189" t="s">
        <v>162</v>
      </c>
      <c r="AU800" s="189" t="s">
        <v>158</v>
      </c>
      <c r="AV800" s="13" t="s">
        <v>158</v>
      </c>
      <c r="AW800" s="13" t="s">
        <v>31</v>
      </c>
      <c r="AX800" s="13" t="s">
        <v>69</v>
      </c>
      <c r="AY800" s="189" t="s">
        <v>149</v>
      </c>
    </row>
    <row r="801" s="13" customFormat="1">
      <c r="A801" s="13"/>
      <c r="B801" s="187"/>
      <c r="C801" s="13"/>
      <c r="D801" s="188" t="s">
        <v>162</v>
      </c>
      <c r="E801" s="189" t="s">
        <v>3</v>
      </c>
      <c r="F801" s="190" t="s">
        <v>1688</v>
      </c>
      <c r="G801" s="13"/>
      <c r="H801" s="191">
        <v>1.5</v>
      </c>
      <c r="I801" s="192"/>
      <c r="J801" s="13"/>
      <c r="K801" s="13"/>
      <c r="L801" s="187"/>
      <c r="M801" s="193"/>
      <c r="N801" s="194"/>
      <c r="O801" s="194"/>
      <c r="P801" s="194"/>
      <c r="Q801" s="194"/>
      <c r="R801" s="194"/>
      <c r="S801" s="194"/>
      <c r="T801" s="195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189" t="s">
        <v>162</v>
      </c>
      <c r="AU801" s="189" t="s">
        <v>158</v>
      </c>
      <c r="AV801" s="13" t="s">
        <v>158</v>
      </c>
      <c r="AW801" s="13" t="s">
        <v>31</v>
      </c>
      <c r="AX801" s="13" t="s">
        <v>69</v>
      </c>
      <c r="AY801" s="189" t="s">
        <v>149</v>
      </c>
    </row>
    <row r="802" s="14" customFormat="1">
      <c r="A802" s="14"/>
      <c r="B802" s="196"/>
      <c r="C802" s="14"/>
      <c r="D802" s="188" t="s">
        <v>162</v>
      </c>
      <c r="E802" s="197" t="s">
        <v>3</v>
      </c>
      <c r="F802" s="198" t="s">
        <v>196</v>
      </c>
      <c r="G802" s="14"/>
      <c r="H802" s="199">
        <v>56.049999999999997</v>
      </c>
      <c r="I802" s="200"/>
      <c r="J802" s="14"/>
      <c r="K802" s="14"/>
      <c r="L802" s="196"/>
      <c r="M802" s="201"/>
      <c r="N802" s="202"/>
      <c r="O802" s="202"/>
      <c r="P802" s="202"/>
      <c r="Q802" s="202"/>
      <c r="R802" s="202"/>
      <c r="S802" s="202"/>
      <c r="T802" s="203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197" t="s">
        <v>162</v>
      </c>
      <c r="AU802" s="197" t="s">
        <v>158</v>
      </c>
      <c r="AV802" s="14" t="s">
        <v>163</v>
      </c>
      <c r="AW802" s="14" t="s">
        <v>31</v>
      </c>
      <c r="AX802" s="14" t="s">
        <v>77</v>
      </c>
      <c r="AY802" s="197" t="s">
        <v>149</v>
      </c>
    </row>
    <row r="803" s="2" customFormat="1" ht="16.5" customHeight="1">
      <c r="A803" s="41"/>
      <c r="B803" s="168"/>
      <c r="C803" s="224" t="s">
        <v>1689</v>
      </c>
      <c r="D803" s="224" t="s">
        <v>654</v>
      </c>
      <c r="E803" s="225" t="s">
        <v>1690</v>
      </c>
      <c r="F803" s="226" t="s">
        <v>1691</v>
      </c>
      <c r="G803" s="227" t="s">
        <v>182</v>
      </c>
      <c r="H803" s="228">
        <v>61.655000000000001</v>
      </c>
      <c r="I803" s="229"/>
      <c r="J803" s="230">
        <f>ROUND(I803*H803,2)</f>
        <v>0</v>
      </c>
      <c r="K803" s="226" t="s">
        <v>156</v>
      </c>
      <c r="L803" s="231"/>
      <c r="M803" s="232" t="s">
        <v>3</v>
      </c>
      <c r="N803" s="233" t="s">
        <v>41</v>
      </c>
      <c r="O803" s="75"/>
      <c r="P803" s="178">
        <f>O803*H803</f>
        <v>0</v>
      </c>
      <c r="Q803" s="178">
        <v>0.00020000000000000001</v>
      </c>
      <c r="R803" s="178">
        <f>Q803*H803</f>
        <v>0.012331000000000002</v>
      </c>
      <c r="S803" s="178">
        <v>0</v>
      </c>
      <c r="T803" s="179">
        <f>S803*H803</f>
        <v>0</v>
      </c>
      <c r="U803" s="41"/>
      <c r="V803" s="41"/>
      <c r="W803" s="41"/>
      <c r="X803" s="41"/>
      <c r="Y803" s="41"/>
      <c r="Z803" s="41"/>
      <c r="AA803" s="41"/>
      <c r="AB803" s="41"/>
      <c r="AC803" s="41"/>
      <c r="AD803" s="41"/>
      <c r="AE803" s="41"/>
      <c r="AR803" s="180" t="s">
        <v>381</v>
      </c>
      <c r="AT803" s="180" t="s">
        <v>654</v>
      </c>
      <c r="AU803" s="180" t="s">
        <v>158</v>
      </c>
      <c r="AY803" s="22" t="s">
        <v>149</v>
      </c>
      <c r="BE803" s="181">
        <f>IF(N803="základní",J803,0)</f>
        <v>0</v>
      </c>
      <c r="BF803" s="181">
        <f>IF(N803="snížená",J803,0)</f>
        <v>0</v>
      </c>
      <c r="BG803" s="181">
        <f>IF(N803="zákl. přenesená",J803,0)</f>
        <v>0</v>
      </c>
      <c r="BH803" s="181">
        <f>IF(N803="sníž. přenesená",J803,0)</f>
        <v>0</v>
      </c>
      <c r="BI803" s="181">
        <f>IF(N803="nulová",J803,0)</f>
        <v>0</v>
      </c>
      <c r="BJ803" s="22" t="s">
        <v>158</v>
      </c>
      <c r="BK803" s="181">
        <f>ROUND(I803*H803,2)</f>
        <v>0</v>
      </c>
      <c r="BL803" s="22" t="s">
        <v>157</v>
      </c>
      <c r="BM803" s="180" t="s">
        <v>1692</v>
      </c>
    </row>
    <row r="804" s="13" customFormat="1">
      <c r="A804" s="13"/>
      <c r="B804" s="187"/>
      <c r="C804" s="13"/>
      <c r="D804" s="188" t="s">
        <v>162</v>
      </c>
      <c r="E804" s="13"/>
      <c r="F804" s="190" t="s">
        <v>1693</v>
      </c>
      <c r="G804" s="13"/>
      <c r="H804" s="191">
        <v>61.655000000000001</v>
      </c>
      <c r="I804" s="192"/>
      <c r="J804" s="13"/>
      <c r="K804" s="13"/>
      <c r="L804" s="187"/>
      <c r="M804" s="193"/>
      <c r="N804" s="194"/>
      <c r="O804" s="194"/>
      <c r="P804" s="194"/>
      <c r="Q804" s="194"/>
      <c r="R804" s="194"/>
      <c r="S804" s="194"/>
      <c r="T804" s="195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189" t="s">
        <v>162</v>
      </c>
      <c r="AU804" s="189" t="s">
        <v>158</v>
      </c>
      <c r="AV804" s="13" t="s">
        <v>158</v>
      </c>
      <c r="AW804" s="13" t="s">
        <v>4</v>
      </c>
      <c r="AX804" s="13" t="s">
        <v>77</v>
      </c>
      <c r="AY804" s="189" t="s">
        <v>149</v>
      </c>
    </row>
    <row r="805" s="2" customFormat="1" ht="49.05" customHeight="1">
      <c r="A805" s="41"/>
      <c r="B805" s="168"/>
      <c r="C805" s="169" t="s">
        <v>1694</v>
      </c>
      <c r="D805" s="169" t="s">
        <v>152</v>
      </c>
      <c r="E805" s="170" t="s">
        <v>1695</v>
      </c>
      <c r="F805" s="171" t="s">
        <v>1696</v>
      </c>
      <c r="G805" s="172" t="s">
        <v>406</v>
      </c>
      <c r="H805" s="173">
        <v>0.70999999999999996</v>
      </c>
      <c r="I805" s="174"/>
      <c r="J805" s="175">
        <f>ROUND(I805*H805,2)</f>
        <v>0</v>
      </c>
      <c r="K805" s="171" t="s">
        <v>156</v>
      </c>
      <c r="L805" s="42"/>
      <c r="M805" s="176" t="s">
        <v>3</v>
      </c>
      <c r="N805" s="177" t="s">
        <v>41</v>
      </c>
      <c r="O805" s="75"/>
      <c r="P805" s="178">
        <f>O805*H805</f>
        <v>0</v>
      </c>
      <c r="Q805" s="178">
        <v>0</v>
      </c>
      <c r="R805" s="178">
        <f>Q805*H805</f>
        <v>0</v>
      </c>
      <c r="S805" s="178">
        <v>0</v>
      </c>
      <c r="T805" s="179">
        <f>S805*H805</f>
        <v>0</v>
      </c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R805" s="180" t="s">
        <v>157</v>
      </c>
      <c r="AT805" s="180" t="s">
        <v>152</v>
      </c>
      <c r="AU805" s="180" t="s">
        <v>158</v>
      </c>
      <c r="AY805" s="22" t="s">
        <v>149</v>
      </c>
      <c r="BE805" s="181">
        <f>IF(N805="základní",J805,0)</f>
        <v>0</v>
      </c>
      <c r="BF805" s="181">
        <f>IF(N805="snížená",J805,0)</f>
        <v>0</v>
      </c>
      <c r="BG805" s="181">
        <f>IF(N805="zákl. přenesená",J805,0)</f>
        <v>0</v>
      </c>
      <c r="BH805" s="181">
        <f>IF(N805="sníž. přenesená",J805,0)</f>
        <v>0</v>
      </c>
      <c r="BI805" s="181">
        <f>IF(N805="nulová",J805,0)</f>
        <v>0</v>
      </c>
      <c r="BJ805" s="22" t="s">
        <v>158</v>
      </c>
      <c r="BK805" s="181">
        <f>ROUND(I805*H805,2)</f>
        <v>0</v>
      </c>
      <c r="BL805" s="22" t="s">
        <v>157</v>
      </c>
      <c r="BM805" s="180" t="s">
        <v>1697</v>
      </c>
    </row>
    <row r="806" s="2" customFormat="1">
      <c r="A806" s="41"/>
      <c r="B806" s="42"/>
      <c r="C806" s="41"/>
      <c r="D806" s="182" t="s">
        <v>160</v>
      </c>
      <c r="E806" s="41"/>
      <c r="F806" s="183" t="s">
        <v>1698</v>
      </c>
      <c r="G806" s="41"/>
      <c r="H806" s="41"/>
      <c r="I806" s="184"/>
      <c r="J806" s="41"/>
      <c r="K806" s="41"/>
      <c r="L806" s="42"/>
      <c r="M806" s="185"/>
      <c r="N806" s="186"/>
      <c r="O806" s="75"/>
      <c r="P806" s="75"/>
      <c r="Q806" s="75"/>
      <c r="R806" s="75"/>
      <c r="S806" s="75"/>
      <c r="T806" s="76"/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T806" s="22" t="s">
        <v>160</v>
      </c>
      <c r="AU806" s="22" t="s">
        <v>158</v>
      </c>
    </row>
    <row r="807" s="12" customFormat="1" ht="22.8" customHeight="1">
      <c r="A807" s="12"/>
      <c r="B807" s="155"/>
      <c r="C807" s="12"/>
      <c r="D807" s="156" t="s">
        <v>68</v>
      </c>
      <c r="E807" s="166" t="s">
        <v>1699</v>
      </c>
      <c r="F807" s="166" t="s">
        <v>1700</v>
      </c>
      <c r="G807" s="12"/>
      <c r="H807" s="12"/>
      <c r="I807" s="158"/>
      <c r="J807" s="167">
        <f>BK807</f>
        <v>0</v>
      </c>
      <c r="K807" s="12"/>
      <c r="L807" s="155"/>
      <c r="M807" s="160"/>
      <c r="N807" s="161"/>
      <c r="O807" s="161"/>
      <c r="P807" s="162">
        <f>SUM(P808:P835)</f>
        <v>0</v>
      </c>
      <c r="Q807" s="161"/>
      <c r="R807" s="162">
        <f>SUM(R808:R835)</f>
        <v>0.22267144816000001</v>
      </c>
      <c r="S807" s="161"/>
      <c r="T807" s="163">
        <f>SUM(T808:T835)</f>
        <v>0</v>
      </c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R807" s="156" t="s">
        <v>158</v>
      </c>
      <c r="AT807" s="164" t="s">
        <v>68</v>
      </c>
      <c r="AU807" s="164" t="s">
        <v>77</v>
      </c>
      <c r="AY807" s="156" t="s">
        <v>149</v>
      </c>
      <c r="BK807" s="165">
        <f>SUM(BK808:BK835)</f>
        <v>0</v>
      </c>
    </row>
    <row r="808" s="2" customFormat="1" ht="24.15" customHeight="1">
      <c r="A808" s="41"/>
      <c r="B808" s="168"/>
      <c r="C808" s="169" t="s">
        <v>1701</v>
      </c>
      <c r="D808" s="169" t="s">
        <v>152</v>
      </c>
      <c r="E808" s="170" t="s">
        <v>1702</v>
      </c>
      <c r="F808" s="171" t="s">
        <v>1703</v>
      </c>
      <c r="G808" s="172" t="s">
        <v>166</v>
      </c>
      <c r="H808" s="173">
        <v>51.159999999999997</v>
      </c>
      <c r="I808" s="174"/>
      <c r="J808" s="175">
        <f>ROUND(I808*H808,2)</f>
        <v>0</v>
      </c>
      <c r="K808" s="171" t="s">
        <v>156</v>
      </c>
      <c r="L808" s="42"/>
      <c r="M808" s="176" t="s">
        <v>3</v>
      </c>
      <c r="N808" s="177" t="s">
        <v>41</v>
      </c>
      <c r="O808" s="75"/>
      <c r="P808" s="178">
        <f>O808*H808</f>
        <v>0</v>
      </c>
      <c r="Q808" s="178">
        <v>5.7599999999999997E-07</v>
      </c>
      <c r="R808" s="178">
        <f>Q808*H808</f>
        <v>2.9468159999999997E-05</v>
      </c>
      <c r="S808" s="178">
        <v>0</v>
      </c>
      <c r="T808" s="179">
        <f>S808*H808</f>
        <v>0</v>
      </c>
      <c r="U808" s="41"/>
      <c r="V808" s="41"/>
      <c r="W808" s="41"/>
      <c r="X808" s="41"/>
      <c r="Y808" s="41"/>
      <c r="Z808" s="41"/>
      <c r="AA808" s="41"/>
      <c r="AB808" s="41"/>
      <c r="AC808" s="41"/>
      <c r="AD808" s="41"/>
      <c r="AE808" s="41"/>
      <c r="AR808" s="180" t="s">
        <v>157</v>
      </c>
      <c r="AT808" s="180" t="s">
        <v>152</v>
      </c>
      <c r="AU808" s="180" t="s">
        <v>158</v>
      </c>
      <c r="AY808" s="22" t="s">
        <v>149</v>
      </c>
      <c r="BE808" s="181">
        <f>IF(N808="základní",J808,0)</f>
        <v>0</v>
      </c>
      <c r="BF808" s="181">
        <f>IF(N808="snížená",J808,0)</f>
        <v>0</v>
      </c>
      <c r="BG808" s="181">
        <f>IF(N808="zákl. přenesená",J808,0)</f>
        <v>0</v>
      </c>
      <c r="BH808" s="181">
        <f>IF(N808="sníž. přenesená",J808,0)</f>
        <v>0</v>
      </c>
      <c r="BI808" s="181">
        <f>IF(N808="nulová",J808,0)</f>
        <v>0</v>
      </c>
      <c r="BJ808" s="22" t="s">
        <v>158</v>
      </c>
      <c r="BK808" s="181">
        <f>ROUND(I808*H808,2)</f>
        <v>0</v>
      </c>
      <c r="BL808" s="22" t="s">
        <v>157</v>
      </c>
      <c r="BM808" s="180" t="s">
        <v>1704</v>
      </c>
    </row>
    <row r="809" s="2" customFormat="1">
      <c r="A809" s="41"/>
      <c r="B809" s="42"/>
      <c r="C809" s="41"/>
      <c r="D809" s="182" t="s">
        <v>160</v>
      </c>
      <c r="E809" s="41"/>
      <c r="F809" s="183" t="s">
        <v>1705</v>
      </c>
      <c r="G809" s="41"/>
      <c r="H809" s="41"/>
      <c r="I809" s="184"/>
      <c r="J809" s="41"/>
      <c r="K809" s="41"/>
      <c r="L809" s="42"/>
      <c r="M809" s="185"/>
      <c r="N809" s="186"/>
      <c r="O809" s="75"/>
      <c r="P809" s="75"/>
      <c r="Q809" s="75"/>
      <c r="R809" s="75"/>
      <c r="S809" s="75"/>
      <c r="T809" s="76"/>
      <c r="U809" s="41"/>
      <c r="V809" s="41"/>
      <c r="W809" s="41"/>
      <c r="X809" s="41"/>
      <c r="Y809" s="41"/>
      <c r="Z809" s="41"/>
      <c r="AA809" s="41"/>
      <c r="AB809" s="41"/>
      <c r="AC809" s="41"/>
      <c r="AD809" s="41"/>
      <c r="AE809" s="41"/>
      <c r="AT809" s="22" t="s">
        <v>160</v>
      </c>
      <c r="AU809" s="22" t="s">
        <v>158</v>
      </c>
    </row>
    <row r="810" s="13" customFormat="1">
      <c r="A810" s="13"/>
      <c r="B810" s="187"/>
      <c r="C810" s="13"/>
      <c r="D810" s="188" t="s">
        <v>162</v>
      </c>
      <c r="E810" s="189" t="s">
        <v>3</v>
      </c>
      <c r="F810" s="190" t="s">
        <v>461</v>
      </c>
      <c r="G810" s="13"/>
      <c r="H810" s="191">
        <v>51.159999999999997</v>
      </c>
      <c r="I810" s="192"/>
      <c r="J810" s="13"/>
      <c r="K810" s="13"/>
      <c r="L810" s="187"/>
      <c r="M810" s="193"/>
      <c r="N810" s="194"/>
      <c r="O810" s="194"/>
      <c r="P810" s="194"/>
      <c r="Q810" s="194"/>
      <c r="R810" s="194"/>
      <c r="S810" s="194"/>
      <c r="T810" s="195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189" t="s">
        <v>162</v>
      </c>
      <c r="AU810" s="189" t="s">
        <v>158</v>
      </c>
      <c r="AV810" s="13" t="s">
        <v>158</v>
      </c>
      <c r="AW810" s="13" t="s">
        <v>31</v>
      </c>
      <c r="AX810" s="13" t="s">
        <v>77</v>
      </c>
      <c r="AY810" s="189" t="s">
        <v>149</v>
      </c>
    </row>
    <row r="811" s="2" customFormat="1" ht="24.15" customHeight="1">
      <c r="A811" s="41"/>
      <c r="B811" s="168"/>
      <c r="C811" s="169" t="s">
        <v>1706</v>
      </c>
      <c r="D811" s="169" t="s">
        <v>152</v>
      </c>
      <c r="E811" s="170" t="s">
        <v>1707</v>
      </c>
      <c r="F811" s="171" t="s">
        <v>1708</v>
      </c>
      <c r="G811" s="172" t="s">
        <v>166</v>
      </c>
      <c r="H811" s="173">
        <v>51.159999999999997</v>
      </c>
      <c r="I811" s="174"/>
      <c r="J811" s="175">
        <f>ROUND(I811*H811,2)</f>
        <v>0</v>
      </c>
      <c r="K811" s="171" t="s">
        <v>156</v>
      </c>
      <c r="L811" s="42"/>
      <c r="M811" s="176" t="s">
        <v>3</v>
      </c>
      <c r="N811" s="177" t="s">
        <v>41</v>
      </c>
      <c r="O811" s="75"/>
      <c r="P811" s="178">
        <f>O811*H811</f>
        <v>0</v>
      </c>
      <c r="Q811" s="178">
        <v>0</v>
      </c>
      <c r="R811" s="178">
        <f>Q811*H811</f>
        <v>0</v>
      </c>
      <c r="S811" s="178">
        <v>0</v>
      </c>
      <c r="T811" s="179">
        <f>S811*H811</f>
        <v>0</v>
      </c>
      <c r="U811" s="41"/>
      <c r="V811" s="41"/>
      <c r="W811" s="41"/>
      <c r="X811" s="41"/>
      <c r="Y811" s="41"/>
      <c r="Z811" s="41"/>
      <c r="AA811" s="41"/>
      <c r="AB811" s="41"/>
      <c r="AC811" s="41"/>
      <c r="AD811" s="41"/>
      <c r="AE811" s="41"/>
      <c r="AR811" s="180" t="s">
        <v>157</v>
      </c>
      <c r="AT811" s="180" t="s">
        <v>152</v>
      </c>
      <c r="AU811" s="180" t="s">
        <v>158</v>
      </c>
      <c r="AY811" s="22" t="s">
        <v>149</v>
      </c>
      <c r="BE811" s="181">
        <f>IF(N811="základní",J811,0)</f>
        <v>0</v>
      </c>
      <c r="BF811" s="181">
        <f>IF(N811="snížená",J811,0)</f>
        <v>0</v>
      </c>
      <c r="BG811" s="181">
        <f>IF(N811="zákl. přenesená",J811,0)</f>
        <v>0</v>
      </c>
      <c r="BH811" s="181">
        <f>IF(N811="sníž. přenesená",J811,0)</f>
        <v>0</v>
      </c>
      <c r="BI811" s="181">
        <f>IF(N811="nulová",J811,0)</f>
        <v>0</v>
      </c>
      <c r="BJ811" s="22" t="s">
        <v>158</v>
      </c>
      <c r="BK811" s="181">
        <f>ROUND(I811*H811,2)</f>
        <v>0</v>
      </c>
      <c r="BL811" s="22" t="s">
        <v>157</v>
      </c>
      <c r="BM811" s="180" t="s">
        <v>1709</v>
      </c>
    </row>
    <row r="812" s="2" customFormat="1">
      <c r="A812" s="41"/>
      <c r="B812" s="42"/>
      <c r="C812" s="41"/>
      <c r="D812" s="182" t="s">
        <v>160</v>
      </c>
      <c r="E812" s="41"/>
      <c r="F812" s="183" t="s">
        <v>1710</v>
      </c>
      <c r="G812" s="41"/>
      <c r="H812" s="41"/>
      <c r="I812" s="184"/>
      <c r="J812" s="41"/>
      <c r="K812" s="41"/>
      <c r="L812" s="42"/>
      <c r="M812" s="185"/>
      <c r="N812" s="186"/>
      <c r="O812" s="75"/>
      <c r="P812" s="75"/>
      <c r="Q812" s="75"/>
      <c r="R812" s="75"/>
      <c r="S812" s="75"/>
      <c r="T812" s="76"/>
      <c r="U812" s="41"/>
      <c r="V812" s="41"/>
      <c r="W812" s="41"/>
      <c r="X812" s="41"/>
      <c r="Y812" s="41"/>
      <c r="Z812" s="41"/>
      <c r="AA812" s="41"/>
      <c r="AB812" s="41"/>
      <c r="AC812" s="41"/>
      <c r="AD812" s="41"/>
      <c r="AE812" s="41"/>
      <c r="AT812" s="22" t="s">
        <v>160</v>
      </c>
      <c r="AU812" s="22" t="s">
        <v>158</v>
      </c>
    </row>
    <row r="813" s="2" customFormat="1" ht="24.15" customHeight="1">
      <c r="A813" s="41"/>
      <c r="B813" s="168"/>
      <c r="C813" s="169" t="s">
        <v>1711</v>
      </c>
      <c r="D813" s="169" t="s">
        <v>152</v>
      </c>
      <c r="E813" s="170" t="s">
        <v>1712</v>
      </c>
      <c r="F813" s="171" t="s">
        <v>1713</v>
      </c>
      <c r="G813" s="172" t="s">
        <v>166</v>
      </c>
      <c r="H813" s="173">
        <v>51.159999999999997</v>
      </c>
      <c r="I813" s="174"/>
      <c r="J813" s="175">
        <f>ROUND(I813*H813,2)</f>
        <v>0</v>
      </c>
      <c r="K813" s="171" t="s">
        <v>156</v>
      </c>
      <c r="L813" s="42"/>
      <c r="M813" s="176" t="s">
        <v>3</v>
      </c>
      <c r="N813" s="177" t="s">
        <v>41</v>
      </c>
      <c r="O813" s="75"/>
      <c r="P813" s="178">
        <f>O813*H813</f>
        <v>0</v>
      </c>
      <c r="Q813" s="178">
        <v>3.3000000000000003E-05</v>
      </c>
      <c r="R813" s="178">
        <f>Q813*H813</f>
        <v>0.0016882800000000001</v>
      </c>
      <c r="S813" s="178">
        <v>0</v>
      </c>
      <c r="T813" s="179">
        <f>S813*H813</f>
        <v>0</v>
      </c>
      <c r="U813" s="41"/>
      <c r="V813" s="41"/>
      <c r="W813" s="41"/>
      <c r="X813" s="41"/>
      <c r="Y813" s="41"/>
      <c r="Z813" s="41"/>
      <c r="AA813" s="41"/>
      <c r="AB813" s="41"/>
      <c r="AC813" s="41"/>
      <c r="AD813" s="41"/>
      <c r="AE813" s="41"/>
      <c r="AR813" s="180" t="s">
        <v>157</v>
      </c>
      <c r="AT813" s="180" t="s">
        <v>152</v>
      </c>
      <c r="AU813" s="180" t="s">
        <v>158</v>
      </c>
      <c r="AY813" s="22" t="s">
        <v>149</v>
      </c>
      <c r="BE813" s="181">
        <f>IF(N813="základní",J813,0)</f>
        <v>0</v>
      </c>
      <c r="BF813" s="181">
        <f>IF(N813="snížená",J813,0)</f>
        <v>0</v>
      </c>
      <c r="BG813" s="181">
        <f>IF(N813="zákl. přenesená",J813,0)</f>
        <v>0</v>
      </c>
      <c r="BH813" s="181">
        <f>IF(N813="sníž. přenesená",J813,0)</f>
        <v>0</v>
      </c>
      <c r="BI813" s="181">
        <f>IF(N813="nulová",J813,0)</f>
        <v>0</v>
      </c>
      <c r="BJ813" s="22" t="s">
        <v>158</v>
      </c>
      <c r="BK813" s="181">
        <f>ROUND(I813*H813,2)</f>
        <v>0</v>
      </c>
      <c r="BL813" s="22" t="s">
        <v>157</v>
      </c>
      <c r="BM813" s="180" t="s">
        <v>1714</v>
      </c>
    </row>
    <row r="814" s="2" customFormat="1">
      <c r="A814" s="41"/>
      <c r="B814" s="42"/>
      <c r="C814" s="41"/>
      <c r="D814" s="182" t="s">
        <v>160</v>
      </c>
      <c r="E814" s="41"/>
      <c r="F814" s="183" t="s">
        <v>1715</v>
      </c>
      <c r="G814" s="41"/>
      <c r="H814" s="41"/>
      <c r="I814" s="184"/>
      <c r="J814" s="41"/>
      <c r="K814" s="41"/>
      <c r="L814" s="42"/>
      <c r="M814" s="185"/>
      <c r="N814" s="186"/>
      <c r="O814" s="75"/>
      <c r="P814" s="75"/>
      <c r="Q814" s="75"/>
      <c r="R814" s="75"/>
      <c r="S814" s="75"/>
      <c r="T814" s="76"/>
      <c r="U814" s="41"/>
      <c r="V814" s="41"/>
      <c r="W814" s="41"/>
      <c r="X814" s="41"/>
      <c r="Y814" s="41"/>
      <c r="Z814" s="41"/>
      <c r="AA814" s="41"/>
      <c r="AB814" s="41"/>
      <c r="AC814" s="41"/>
      <c r="AD814" s="41"/>
      <c r="AE814" s="41"/>
      <c r="AT814" s="22" t="s">
        <v>160</v>
      </c>
      <c r="AU814" s="22" t="s">
        <v>158</v>
      </c>
    </row>
    <row r="815" s="2" customFormat="1" ht="24.15" customHeight="1">
      <c r="A815" s="41"/>
      <c r="B815" s="168"/>
      <c r="C815" s="169" t="s">
        <v>1716</v>
      </c>
      <c r="D815" s="169" t="s">
        <v>152</v>
      </c>
      <c r="E815" s="170" t="s">
        <v>1717</v>
      </c>
      <c r="F815" s="171" t="s">
        <v>1718</v>
      </c>
      <c r="G815" s="172" t="s">
        <v>166</v>
      </c>
      <c r="H815" s="173">
        <v>51.159999999999997</v>
      </c>
      <c r="I815" s="174"/>
      <c r="J815" s="175">
        <f>ROUND(I815*H815,2)</f>
        <v>0</v>
      </c>
      <c r="K815" s="171" t="s">
        <v>156</v>
      </c>
      <c r="L815" s="42"/>
      <c r="M815" s="176" t="s">
        <v>3</v>
      </c>
      <c r="N815" s="177" t="s">
        <v>41</v>
      </c>
      <c r="O815" s="75"/>
      <c r="P815" s="178">
        <f>O815*H815</f>
        <v>0</v>
      </c>
      <c r="Q815" s="178">
        <v>0.00029999999999999997</v>
      </c>
      <c r="R815" s="178">
        <f>Q815*H815</f>
        <v>0.015347999999999997</v>
      </c>
      <c r="S815" s="178">
        <v>0</v>
      </c>
      <c r="T815" s="179">
        <f>S815*H815</f>
        <v>0</v>
      </c>
      <c r="U815" s="41"/>
      <c r="V815" s="41"/>
      <c r="W815" s="41"/>
      <c r="X815" s="41"/>
      <c r="Y815" s="41"/>
      <c r="Z815" s="41"/>
      <c r="AA815" s="41"/>
      <c r="AB815" s="41"/>
      <c r="AC815" s="41"/>
      <c r="AD815" s="41"/>
      <c r="AE815" s="41"/>
      <c r="AR815" s="180" t="s">
        <v>157</v>
      </c>
      <c r="AT815" s="180" t="s">
        <v>152</v>
      </c>
      <c r="AU815" s="180" t="s">
        <v>158</v>
      </c>
      <c r="AY815" s="22" t="s">
        <v>149</v>
      </c>
      <c r="BE815" s="181">
        <f>IF(N815="základní",J815,0)</f>
        <v>0</v>
      </c>
      <c r="BF815" s="181">
        <f>IF(N815="snížená",J815,0)</f>
        <v>0</v>
      </c>
      <c r="BG815" s="181">
        <f>IF(N815="zákl. přenesená",J815,0)</f>
        <v>0</v>
      </c>
      <c r="BH815" s="181">
        <f>IF(N815="sníž. přenesená",J815,0)</f>
        <v>0</v>
      </c>
      <c r="BI815" s="181">
        <f>IF(N815="nulová",J815,0)</f>
        <v>0</v>
      </c>
      <c r="BJ815" s="22" t="s">
        <v>158</v>
      </c>
      <c r="BK815" s="181">
        <f>ROUND(I815*H815,2)</f>
        <v>0</v>
      </c>
      <c r="BL815" s="22" t="s">
        <v>157</v>
      </c>
      <c r="BM815" s="180" t="s">
        <v>1719</v>
      </c>
    </row>
    <row r="816" s="2" customFormat="1">
      <c r="A816" s="41"/>
      <c r="B816" s="42"/>
      <c r="C816" s="41"/>
      <c r="D816" s="182" t="s">
        <v>160</v>
      </c>
      <c r="E816" s="41"/>
      <c r="F816" s="183" t="s">
        <v>1720</v>
      </c>
      <c r="G816" s="41"/>
      <c r="H816" s="41"/>
      <c r="I816" s="184"/>
      <c r="J816" s="41"/>
      <c r="K816" s="41"/>
      <c r="L816" s="42"/>
      <c r="M816" s="185"/>
      <c r="N816" s="186"/>
      <c r="O816" s="75"/>
      <c r="P816" s="75"/>
      <c r="Q816" s="75"/>
      <c r="R816" s="75"/>
      <c r="S816" s="75"/>
      <c r="T816" s="76"/>
      <c r="U816" s="41"/>
      <c r="V816" s="41"/>
      <c r="W816" s="41"/>
      <c r="X816" s="41"/>
      <c r="Y816" s="41"/>
      <c r="Z816" s="41"/>
      <c r="AA816" s="41"/>
      <c r="AB816" s="41"/>
      <c r="AC816" s="41"/>
      <c r="AD816" s="41"/>
      <c r="AE816" s="41"/>
      <c r="AT816" s="22" t="s">
        <v>160</v>
      </c>
      <c r="AU816" s="22" t="s">
        <v>158</v>
      </c>
    </row>
    <row r="817" s="2" customFormat="1" ht="16.5" customHeight="1">
      <c r="A817" s="41"/>
      <c r="B817" s="168"/>
      <c r="C817" s="224" t="s">
        <v>1721</v>
      </c>
      <c r="D817" s="224" t="s">
        <v>654</v>
      </c>
      <c r="E817" s="225" t="s">
        <v>1722</v>
      </c>
      <c r="F817" s="226" t="s">
        <v>1723</v>
      </c>
      <c r="G817" s="227" t="s">
        <v>166</v>
      </c>
      <c r="H817" s="228">
        <v>56.276000000000003</v>
      </c>
      <c r="I817" s="229"/>
      <c r="J817" s="230">
        <f>ROUND(I817*H817,2)</f>
        <v>0</v>
      </c>
      <c r="K817" s="226" t="s">
        <v>156</v>
      </c>
      <c r="L817" s="231"/>
      <c r="M817" s="232" t="s">
        <v>3</v>
      </c>
      <c r="N817" s="233" t="s">
        <v>41</v>
      </c>
      <c r="O817" s="75"/>
      <c r="P817" s="178">
        <f>O817*H817</f>
        <v>0</v>
      </c>
      <c r="Q817" s="178">
        <v>0.0032000000000000002</v>
      </c>
      <c r="R817" s="178">
        <f>Q817*H817</f>
        <v>0.18008320000000003</v>
      </c>
      <c r="S817" s="178">
        <v>0</v>
      </c>
      <c r="T817" s="179">
        <f>S817*H817</f>
        <v>0</v>
      </c>
      <c r="U817" s="41"/>
      <c r="V817" s="41"/>
      <c r="W817" s="41"/>
      <c r="X817" s="41"/>
      <c r="Y817" s="41"/>
      <c r="Z817" s="41"/>
      <c r="AA817" s="41"/>
      <c r="AB817" s="41"/>
      <c r="AC817" s="41"/>
      <c r="AD817" s="41"/>
      <c r="AE817" s="41"/>
      <c r="AR817" s="180" t="s">
        <v>381</v>
      </c>
      <c r="AT817" s="180" t="s">
        <v>654</v>
      </c>
      <c r="AU817" s="180" t="s">
        <v>158</v>
      </c>
      <c r="AY817" s="22" t="s">
        <v>149</v>
      </c>
      <c r="BE817" s="181">
        <f>IF(N817="základní",J817,0)</f>
        <v>0</v>
      </c>
      <c r="BF817" s="181">
        <f>IF(N817="snížená",J817,0)</f>
        <v>0</v>
      </c>
      <c r="BG817" s="181">
        <f>IF(N817="zákl. přenesená",J817,0)</f>
        <v>0</v>
      </c>
      <c r="BH817" s="181">
        <f>IF(N817="sníž. přenesená",J817,0)</f>
        <v>0</v>
      </c>
      <c r="BI817" s="181">
        <f>IF(N817="nulová",J817,0)</f>
        <v>0</v>
      </c>
      <c r="BJ817" s="22" t="s">
        <v>158</v>
      </c>
      <c r="BK817" s="181">
        <f>ROUND(I817*H817,2)</f>
        <v>0</v>
      </c>
      <c r="BL817" s="22" t="s">
        <v>157</v>
      </c>
      <c r="BM817" s="180" t="s">
        <v>1724</v>
      </c>
    </row>
    <row r="818" s="2" customFormat="1">
      <c r="A818" s="41"/>
      <c r="B818" s="42"/>
      <c r="C818" s="41"/>
      <c r="D818" s="188" t="s">
        <v>626</v>
      </c>
      <c r="E818" s="41"/>
      <c r="F818" s="223" t="s">
        <v>1725</v>
      </c>
      <c r="G818" s="41"/>
      <c r="H818" s="41"/>
      <c r="I818" s="184"/>
      <c r="J818" s="41"/>
      <c r="K818" s="41"/>
      <c r="L818" s="42"/>
      <c r="M818" s="185"/>
      <c r="N818" s="186"/>
      <c r="O818" s="75"/>
      <c r="P818" s="75"/>
      <c r="Q818" s="75"/>
      <c r="R818" s="75"/>
      <c r="S818" s="75"/>
      <c r="T818" s="76"/>
      <c r="U818" s="41"/>
      <c r="V818" s="41"/>
      <c r="W818" s="41"/>
      <c r="X818" s="41"/>
      <c r="Y818" s="41"/>
      <c r="Z818" s="41"/>
      <c r="AA818" s="41"/>
      <c r="AB818" s="41"/>
      <c r="AC818" s="41"/>
      <c r="AD818" s="41"/>
      <c r="AE818" s="41"/>
      <c r="AT818" s="22" t="s">
        <v>626</v>
      </c>
      <c r="AU818" s="22" t="s">
        <v>158</v>
      </c>
    </row>
    <row r="819" s="13" customFormat="1">
      <c r="A819" s="13"/>
      <c r="B819" s="187"/>
      <c r="C819" s="13"/>
      <c r="D819" s="188" t="s">
        <v>162</v>
      </c>
      <c r="E819" s="13"/>
      <c r="F819" s="190" t="s">
        <v>1726</v>
      </c>
      <c r="G819" s="13"/>
      <c r="H819" s="191">
        <v>56.276000000000003</v>
      </c>
      <c r="I819" s="192"/>
      <c r="J819" s="13"/>
      <c r="K819" s="13"/>
      <c r="L819" s="187"/>
      <c r="M819" s="193"/>
      <c r="N819" s="194"/>
      <c r="O819" s="194"/>
      <c r="P819" s="194"/>
      <c r="Q819" s="194"/>
      <c r="R819" s="194"/>
      <c r="S819" s="194"/>
      <c r="T819" s="195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189" t="s">
        <v>162</v>
      </c>
      <c r="AU819" s="189" t="s">
        <v>158</v>
      </c>
      <c r="AV819" s="13" t="s">
        <v>158</v>
      </c>
      <c r="AW819" s="13" t="s">
        <v>4</v>
      </c>
      <c r="AX819" s="13" t="s">
        <v>77</v>
      </c>
      <c r="AY819" s="189" t="s">
        <v>149</v>
      </c>
    </row>
    <row r="820" s="2" customFormat="1" ht="24.15" customHeight="1">
      <c r="A820" s="41"/>
      <c r="B820" s="168"/>
      <c r="C820" s="169" t="s">
        <v>1727</v>
      </c>
      <c r="D820" s="169" t="s">
        <v>152</v>
      </c>
      <c r="E820" s="170" t="s">
        <v>1728</v>
      </c>
      <c r="F820" s="171" t="s">
        <v>1729</v>
      </c>
      <c r="G820" s="172" t="s">
        <v>182</v>
      </c>
      <c r="H820" s="173">
        <v>47.700000000000003</v>
      </c>
      <c r="I820" s="174"/>
      <c r="J820" s="175">
        <f>ROUND(I820*H820,2)</f>
        <v>0</v>
      </c>
      <c r="K820" s="171" t="s">
        <v>156</v>
      </c>
      <c r="L820" s="42"/>
      <c r="M820" s="176" t="s">
        <v>3</v>
      </c>
      <c r="N820" s="177" t="s">
        <v>41</v>
      </c>
      <c r="O820" s="75"/>
      <c r="P820" s="178">
        <f>O820*H820</f>
        <v>0</v>
      </c>
      <c r="Q820" s="178">
        <v>4.5000000000000003E-05</v>
      </c>
      <c r="R820" s="178">
        <f>Q820*H820</f>
        <v>0.0021465000000000004</v>
      </c>
      <c r="S820" s="178">
        <v>0</v>
      </c>
      <c r="T820" s="179">
        <f>S820*H820</f>
        <v>0</v>
      </c>
      <c r="U820" s="41"/>
      <c r="V820" s="41"/>
      <c r="W820" s="41"/>
      <c r="X820" s="41"/>
      <c r="Y820" s="41"/>
      <c r="Z820" s="41"/>
      <c r="AA820" s="41"/>
      <c r="AB820" s="41"/>
      <c r="AC820" s="41"/>
      <c r="AD820" s="41"/>
      <c r="AE820" s="41"/>
      <c r="AR820" s="180" t="s">
        <v>157</v>
      </c>
      <c r="AT820" s="180" t="s">
        <v>152</v>
      </c>
      <c r="AU820" s="180" t="s">
        <v>158</v>
      </c>
      <c r="AY820" s="22" t="s">
        <v>149</v>
      </c>
      <c r="BE820" s="181">
        <f>IF(N820="základní",J820,0)</f>
        <v>0</v>
      </c>
      <c r="BF820" s="181">
        <f>IF(N820="snížená",J820,0)</f>
        <v>0</v>
      </c>
      <c r="BG820" s="181">
        <f>IF(N820="zákl. přenesená",J820,0)</f>
        <v>0</v>
      </c>
      <c r="BH820" s="181">
        <f>IF(N820="sníž. přenesená",J820,0)</f>
        <v>0</v>
      </c>
      <c r="BI820" s="181">
        <f>IF(N820="nulová",J820,0)</f>
        <v>0</v>
      </c>
      <c r="BJ820" s="22" t="s">
        <v>158</v>
      </c>
      <c r="BK820" s="181">
        <f>ROUND(I820*H820,2)</f>
        <v>0</v>
      </c>
      <c r="BL820" s="22" t="s">
        <v>157</v>
      </c>
      <c r="BM820" s="180" t="s">
        <v>1730</v>
      </c>
    </row>
    <row r="821" s="2" customFormat="1">
      <c r="A821" s="41"/>
      <c r="B821" s="42"/>
      <c r="C821" s="41"/>
      <c r="D821" s="182" t="s">
        <v>160</v>
      </c>
      <c r="E821" s="41"/>
      <c r="F821" s="183" t="s">
        <v>1731</v>
      </c>
      <c r="G821" s="41"/>
      <c r="H821" s="41"/>
      <c r="I821" s="184"/>
      <c r="J821" s="41"/>
      <c r="K821" s="41"/>
      <c r="L821" s="42"/>
      <c r="M821" s="185"/>
      <c r="N821" s="186"/>
      <c r="O821" s="75"/>
      <c r="P821" s="75"/>
      <c r="Q821" s="75"/>
      <c r="R821" s="75"/>
      <c r="S821" s="75"/>
      <c r="T821" s="76"/>
      <c r="U821" s="41"/>
      <c r="V821" s="41"/>
      <c r="W821" s="41"/>
      <c r="X821" s="41"/>
      <c r="Y821" s="41"/>
      <c r="Z821" s="41"/>
      <c r="AA821" s="41"/>
      <c r="AB821" s="41"/>
      <c r="AC821" s="41"/>
      <c r="AD821" s="41"/>
      <c r="AE821" s="41"/>
      <c r="AT821" s="22" t="s">
        <v>160</v>
      </c>
      <c r="AU821" s="22" t="s">
        <v>158</v>
      </c>
    </row>
    <row r="822" s="13" customFormat="1">
      <c r="A822" s="13"/>
      <c r="B822" s="187"/>
      <c r="C822" s="13"/>
      <c r="D822" s="188" t="s">
        <v>162</v>
      </c>
      <c r="E822" s="189" t="s">
        <v>3</v>
      </c>
      <c r="F822" s="190" t="s">
        <v>515</v>
      </c>
      <c r="G822" s="13"/>
      <c r="H822" s="191">
        <v>50.200000000000003</v>
      </c>
      <c r="I822" s="192"/>
      <c r="J822" s="13"/>
      <c r="K822" s="13"/>
      <c r="L822" s="187"/>
      <c r="M822" s="193"/>
      <c r="N822" s="194"/>
      <c r="O822" s="194"/>
      <c r="P822" s="194"/>
      <c r="Q822" s="194"/>
      <c r="R822" s="194"/>
      <c r="S822" s="194"/>
      <c r="T822" s="195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189" t="s">
        <v>162</v>
      </c>
      <c r="AU822" s="189" t="s">
        <v>158</v>
      </c>
      <c r="AV822" s="13" t="s">
        <v>158</v>
      </c>
      <c r="AW822" s="13" t="s">
        <v>31</v>
      </c>
      <c r="AX822" s="13" t="s">
        <v>69</v>
      </c>
      <c r="AY822" s="189" t="s">
        <v>149</v>
      </c>
    </row>
    <row r="823" s="13" customFormat="1">
      <c r="A823" s="13"/>
      <c r="B823" s="187"/>
      <c r="C823" s="13"/>
      <c r="D823" s="188" t="s">
        <v>162</v>
      </c>
      <c r="E823" s="189" t="s">
        <v>3</v>
      </c>
      <c r="F823" s="190" t="s">
        <v>1732</v>
      </c>
      <c r="G823" s="13"/>
      <c r="H823" s="191">
        <v>-2.5</v>
      </c>
      <c r="I823" s="192"/>
      <c r="J823" s="13"/>
      <c r="K823" s="13"/>
      <c r="L823" s="187"/>
      <c r="M823" s="193"/>
      <c r="N823" s="194"/>
      <c r="O823" s="194"/>
      <c r="P823" s="194"/>
      <c r="Q823" s="194"/>
      <c r="R823" s="194"/>
      <c r="S823" s="194"/>
      <c r="T823" s="195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189" t="s">
        <v>162</v>
      </c>
      <c r="AU823" s="189" t="s">
        <v>158</v>
      </c>
      <c r="AV823" s="13" t="s">
        <v>158</v>
      </c>
      <c r="AW823" s="13" t="s">
        <v>31</v>
      </c>
      <c r="AX823" s="13" t="s">
        <v>69</v>
      </c>
      <c r="AY823" s="189" t="s">
        <v>149</v>
      </c>
    </row>
    <row r="824" s="14" customFormat="1">
      <c r="A824" s="14"/>
      <c r="B824" s="196"/>
      <c r="C824" s="14"/>
      <c r="D824" s="188" t="s">
        <v>162</v>
      </c>
      <c r="E824" s="197" t="s">
        <v>3</v>
      </c>
      <c r="F824" s="198" t="s">
        <v>196</v>
      </c>
      <c r="G824" s="14"/>
      <c r="H824" s="199">
        <v>47.700000000000003</v>
      </c>
      <c r="I824" s="200"/>
      <c r="J824" s="14"/>
      <c r="K824" s="14"/>
      <c r="L824" s="196"/>
      <c r="M824" s="201"/>
      <c r="N824" s="202"/>
      <c r="O824" s="202"/>
      <c r="P824" s="202"/>
      <c r="Q824" s="202"/>
      <c r="R824" s="202"/>
      <c r="S824" s="202"/>
      <c r="T824" s="203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197" t="s">
        <v>162</v>
      </c>
      <c r="AU824" s="197" t="s">
        <v>158</v>
      </c>
      <c r="AV824" s="14" t="s">
        <v>163</v>
      </c>
      <c r="AW824" s="14" t="s">
        <v>31</v>
      </c>
      <c r="AX824" s="14" t="s">
        <v>77</v>
      </c>
      <c r="AY824" s="197" t="s">
        <v>149</v>
      </c>
    </row>
    <row r="825" s="2" customFormat="1" ht="16.5" customHeight="1">
      <c r="A825" s="41"/>
      <c r="B825" s="168"/>
      <c r="C825" s="224" t="s">
        <v>1733</v>
      </c>
      <c r="D825" s="224" t="s">
        <v>654</v>
      </c>
      <c r="E825" s="225" t="s">
        <v>1722</v>
      </c>
      <c r="F825" s="226" t="s">
        <v>1723</v>
      </c>
      <c r="G825" s="227" t="s">
        <v>166</v>
      </c>
      <c r="H825" s="228">
        <v>7.1550000000000002</v>
      </c>
      <c r="I825" s="229"/>
      <c r="J825" s="230">
        <f>ROUND(I825*H825,2)</f>
        <v>0</v>
      </c>
      <c r="K825" s="226" t="s">
        <v>156</v>
      </c>
      <c r="L825" s="231"/>
      <c r="M825" s="232" t="s">
        <v>3</v>
      </c>
      <c r="N825" s="233" t="s">
        <v>41</v>
      </c>
      <c r="O825" s="75"/>
      <c r="P825" s="178">
        <f>O825*H825</f>
        <v>0</v>
      </c>
      <c r="Q825" s="178">
        <v>0.0032000000000000002</v>
      </c>
      <c r="R825" s="178">
        <f>Q825*H825</f>
        <v>0.022896000000000003</v>
      </c>
      <c r="S825" s="178">
        <v>0</v>
      </c>
      <c r="T825" s="179">
        <f>S825*H825</f>
        <v>0</v>
      </c>
      <c r="U825" s="41"/>
      <c r="V825" s="41"/>
      <c r="W825" s="41"/>
      <c r="X825" s="41"/>
      <c r="Y825" s="41"/>
      <c r="Z825" s="41"/>
      <c r="AA825" s="41"/>
      <c r="AB825" s="41"/>
      <c r="AC825" s="41"/>
      <c r="AD825" s="41"/>
      <c r="AE825" s="41"/>
      <c r="AR825" s="180" t="s">
        <v>381</v>
      </c>
      <c r="AT825" s="180" t="s">
        <v>654</v>
      </c>
      <c r="AU825" s="180" t="s">
        <v>158</v>
      </c>
      <c r="AY825" s="22" t="s">
        <v>149</v>
      </c>
      <c r="BE825" s="181">
        <f>IF(N825="základní",J825,0)</f>
        <v>0</v>
      </c>
      <c r="BF825" s="181">
        <f>IF(N825="snížená",J825,0)</f>
        <v>0</v>
      </c>
      <c r="BG825" s="181">
        <f>IF(N825="zákl. přenesená",J825,0)</f>
        <v>0</v>
      </c>
      <c r="BH825" s="181">
        <f>IF(N825="sníž. přenesená",J825,0)</f>
        <v>0</v>
      </c>
      <c r="BI825" s="181">
        <f>IF(N825="nulová",J825,0)</f>
        <v>0</v>
      </c>
      <c r="BJ825" s="22" t="s">
        <v>158</v>
      </c>
      <c r="BK825" s="181">
        <f>ROUND(I825*H825,2)</f>
        <v>0</v>
      </c>
      <c r="BL825" s="22" t="s">
        <v>157</v>
      </c>
      <c r="BM825" s="180" t="s">
        <v>1734</v>
      </c>
    </row>
    <row r="826" s="2" customFormat="1">
      <c r="A826" s="41"/>
      <c r="B826" s="42"/>
      <c r="C826" s="41"/>
      <c r="D826" s="188" t="s">
        <v>626</v>
      </c>
      <c r="E826" s="41"/>
      <c r="F826" s="223" t="s">
        <v>1725</v>
      </c>
      <c r="G826" s="41"/>
      <c r="H826" s="41"/>
      <c r="I826" s="184"/>
      <c r="J826" s="41"/>
      <c r="K826" s="41"/>
      <c r="L826" s="42"/>
      <c r="M826" s="185"/>
      <c r="N826" s="186"/>
      <c r="O826" s="75"/>
      <c r="P826" s="75"/>
      <c r="Q826" s="75"/>
      <c r="R826" s="75"/>
      <c r="S826" s="75"/>
      <c r="T826" s="76"/>
      <c r="U826" s="41"/>
      <c r="V826" s="41"/>
      <c r="W826" s="41"/>
      <c r="X826" s="41"/>
      <c r="Y826" s="41"/>
      <c r="Z826" s="41"/>
      <c r="AA826" s="41"/>
      <c r="AB826" s="41"/>
      <c r="AC826" s="41"/>
      <c r="AD826" s="41"/>
      <c r="AE826" s="41"/>
      <c r="AT826" s="22" t="s">
        <v>626</v>
      </c>
      <c r="AU826" s="22" t="s">
        <v>158</v>
      </c>
    </row>
    <row r="827" s="13" customFormat="1">
      <c r="A827" s="13"/>
      <c r="B827" s="187"/>
      <c r="C827" s="13"/>
      <c r="D827" s="188" t="s">
        <v>162</v>
      </c>
      <c r="E827" s="13"/>
      <c r="F827" s="190" t="s">
        <v>1735</v>
      </c>
      <c r="G827" s="13"/>
      <c r="H827" s="191">
        <v>7.1550000000000002</v>
      </c>
      <c r="I827" s="192"/>
      <c r="J827" s="13"/>
      <c r="K827" s="13"/>
      <c r="L827" s="187"/>
      <c r="M827" s="193"/>
      <c r="N827" s="194"/>
      <c r="O827" s="194"/>
      <c r="P827" s="194"/>
      <c r="Q827" s="194"/>
      <c r="R827" s="194"/>
      <c r="S827" s="194"/>
      <c r="T827" s="195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189" t="s">
        <v>162</v>
      </c>
      <c r="AU827" s="189" t="s">
        <v>158</v>
      </c>
      <c r="AV827" s="13" t="s">
        <v>158</v>
      </c>
      <c r="AW827" s="13" t="s">
        <v>4</v>
      </c>
      <c r="AX827" s="13" t="s">
        <v>77</v>
      </c>
      <c r="AY827" s="189" t="s">
        <v>149</v>
      </c>
    </row>
    <row r="828" s="2" customFormat="1" ht="21.75" customHeight="1">
      <c r="A828" s="41"/>
      <c r="B828" s="168"/>
      <c r="C828" s="169" t="s">
        <v>1736</v>
      </c>
      <c r="D828" s="169" t="s">
        <v>152</v>
      </c>
      <c r="E828" s="170" t="s">
        <v>1737</v>
      </c>
      <c r="F828" s="171" t="s">
        <v>1738</v>
      </c>
      <c r="G828" s="172" t="s">
        <v>155</v>
      </c>
      <c r="H828" s="173">
        <v>14</v>
      </c>
      <c r="I828" s="174"/>
      <c r="J828" s="175">
        <f>ROUND(I828*H828,2)</f>
        <v>0</v>
      </c>
      <c r="K828" s="171" t="s">
        <v>156</v>
      </c>
      <c r="L828" s="42"/>
      <c r="M828" s="176" t="s">
        <v>3</v>
      </c>
      <c r="N828" s="177" t="s">
        <v>41</v>
      </c>
      <c r="O828" s="75"/>
      <c r="P828" s="178">
        <f>O828*H828</f>
        <v>0</v>
      </c>
      <c r="Q828" s="178">
        <v>3.0000000000000001E-05</v>
      </c>
      <c r="R828" s="178">
        <f>Q828*H828</f>
        <v>0.00042000000000000002</v>
      </c>
      <c r="S828" s="178">
        <v>0</v>
      </c>
      <c r="T828" s="179">
        <f>S828*H828</f>
        <v>0</v>
      </c>
      <c r="U828" s="41"/>
      <c r="V828" s="41"/>
      <c r="W828" s="41"/>
      <c r="X828" s="41"/>
      <c r="Y828" s="41"/>
      <c r="Z828" s="41"/>
      <c r="AA828" s="41"/>
      <c r="AB828" s="41"/>
      <c r="AC828" s="41"/>
      <c r="AD828" s="41"/>
      <c r="AE828" s="41"/>
      <c r="AR828" s="180" t="s">
        <v>157</v>
      </c>
      <c r="AT828" s="180" t="s">
        <v>152</v>
      </c>
      <c r="AU828" s="180" t="s">
        <v>158</v>
      </c>
      <c r="AY828" s="22" t="s">
        <v>149</v>
      </c>
      <c r="BE828" s="181">
        <f>IF(N828="základní",J828,0)</f>
        <v>0</v>
      </c>
      <c r="BF828" s="181">
        <f>IF(N828="snížená",J828,0)</f>
        <v>0</v>
      </c>
      <c r="BG828" s="181">
        <f>IF(N828="zákl. přenesená",J828,0)</f>
        <v>0</v>
      </c>
      <c r="BH828" s="181">
        <f>IF(N828="sníž. přenesená",J828,0)</f>
        <v>0</v>
      </c>
      <c r="BI828" s="181">
        <f>IF(N828="nulová",J828,0)</f>
        <v>0</v>
      </c>
      <c r="BJ828" s="22" t="s">
        <v>158</v>
      </c>
      <c r="BK828" s="181">
        <f>ROUND(I828*H828,2)</f>
        <v>0</v>
      </c>
      <c r="BL828" s="22" t="s">
        <v>157</v>
      </c>
      <c r="BM828" s="180" t="s">
        <v>1739</v>
      </c>
    </row>
    <row r="829" s="2" customFormat="1">
      <c r="A829" s="41"/>
      <c r="B829" s="42"/>
      <c r="C829" s="41"/>
      <c r="D829" s="182" t="s">
        <v>160</v>
      </c>
      <c r="E829" s="41"/>
      <c r="F829" s="183" t="s">
        <v>1740</v>
      </c>
      <c r="G829" s="41"/>
      <c r="H829" s="41"/>
      <c r="I829" s="184"/>
      <c r="J829" s="41"/>
      <c r="K829" s="41"/>
      <c r="L829" s="42"/>
      <c r="M829" s="185"/>
      <c r="N829" s="186"/>
      <c r="O829" s="75"/>
      <c r="P829" s="75"/>
      <c r="Q829" s="75"/>
      <c r="R829" s="75"/>
      <c r="S829" s="75"/>
      <c r="T829" s="76"/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T829" s="22" t="s">
        <v>160</v>
      </c>
      <c r="AU829" s="22" t="s">
        <v>158</v>
      </c>
    </row>
    <row r="830" s="13" customFormat="1">
      <c r="A830" s="13"/>
      <c r="B830" s="187"/>
      <c r="C830" s="13"/>
      <c r="D830" s="188" t="s">
        <v>162</v>
      </c>
      <c r="E830" s="189" t="s">
        <v>3</v>
      </c>
      <c r="F830" s="190" t="s">
        <v>252</v>
      </c>
      <c r="G830" s="13"/>
      <c r="H830" s="191">
        <v>14</v>
      </c>
      <c r="I830" s="192"/>
      <c r="J830" s="13"/>
      <c r="K830" s="13"/>
      <c r="L830" s="187"/>
      <c r="M830" s="193"/>
      <c r="N830" s="194"/>
      <c r="O830" s="194"/>
      <c r="P830" s="194"/>
      <c r="Q830" s="194"/>
      <c r="R830" s="194"/>
      <c r="S830" s="194"/>
      <c r="T830" s="195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189" t="s">
        <v>162</v>
      </c>
      <c r="AU830" s="189" t="s">
        <v>158</v>
      </c>
      <c r="AV830" s="13" t="s">
        <v>158</v>
      </c>
      <c r="AW830" s="13" t="s">
        <v>31</v>
      </c>
      <c r="AX830" s="13" t="s">
        <v>77</v>
      </c>
      <c r="AY830" s="189" t="s">
        <v>149</v>
      </c>
    </row>
    <row r="831" s="2" customFormat="1" ht="21.75" customHeight="1">
      <c r="A831" s="41"/>
      <c r="B831" s="168"/>
      <c r="C831" s="169" t="s">
        <v>1741</v>
      </c>
      <c r="D831" s="169" t="s">
        <v>152</v>
      </c>
      <c r="E831" s="170" t="s">
        <v>1742</v>
      </c>
      <c r="F831" s="171" t="s">
        <v>1743</v>
      </c>
      <c r="G831" s="172" t="s">
        <v>155</v>
      </c>
      <c r="H831" s="173">
        <v>2</v>
      </c>
      <c r="I831" s="174"/>
      <c r="J831" s="175">
        <f>ROUND(I831*H831,2)</f>
        <v>0</v>
      </c>
      <c r="K831" s="171" t="s">
        <v>156</v>
      </c>
      <c r="L831" s="42"/>
      <c r="M831" s="176" t="s">
        <v>3</v>
      </c>
      <c r="N831" s="177" t="s">
        <v>41</v>
      </c>
      <c r="O831" s="75"/>
      <c r="P831" s="178">
        <f>O831*H831</f>
        <v>0</v>
      </c>
      <c r="Q831" s="178">
        <v>3.0000000000000001E-05</v>
      </c>
      <c r="R831" s="178">
        <f>Q831*H831</f>
        <v>6.0000000000000002E-05</v>
      </c>
      <c r="S831" s="178">
        <v>0</v>
      </c>
      <c r="T831" s="179">
        <f>S831*H831</f>
        <v>0</v>
      </c>
      <c r="U831" s="41"/>
      <c r="V831" s="41"/>
      <c r="W831" s="41"/>
      <c r="X831" s="41"/>
      <c r="Y831" s="41"/>
      <c r="Z831" s="41"/>
      <c r="AA831" s="41"/>
      <c r="AB831" s="41"/>
      <c r="AC831" s="41"/>
      <c r="AD831" s="41"/>
      <c r="AE831" s="41"/>
      <c r="AR831" s="180" t="s">
        <v>157</v>
      </c>
      <c r="AT831" s="180" t="s">
        <v>152</v>
      </c>
      <c r="AU831" s="180" t="s">
        <v>158</v>
      </c>
      <c r="AY831" s="22" t="s">
        <v>149</v>
      </c>
      <c r="BE831" s="181">
        <f>IF(N831="základní",J831,0)</f>
        <v>0</v>
      </c>
      <c r="BF831" s="181">
        <f>IF(N831="snížená",J831,0)</f>
        <v>0</v>
      </c>
      <c r="BG831" s="181">
        <f>IF(N831="zákl. přenesená",J831,0)</f>
        <v>0</v>
      </c>
      <c r="BH831" s="181">
        <f>IF(N831="sníž. přenesená",J831,0)</f>
        <v>0</v>
      </c>
      <c r="BI831" s="181">
        <f>IF(N831="nulová",J831,0)</f>
        <v>0</v>
      </c>
      <c r="BJ831" s="22" t="s">
        <v>158</v>
      </c>
      <c r="BK831" s="181">
        <f>ROUND(I831*H831,2)</f>
        <v>0</v>
      </c>
      <c r="BL831" s="22" t="s">
        <v>157</v>
      </c>
      <c r="BM831" s="180" t="s">
        <v>1744</v>
      </c>
    </row>
    <row r="832" s="2" customFormat="1">
      <c r="A832" s="41"/>
      <c r="B832" s="42"/>
      <c r="C832" s="41"/>
      <c r="D832" s="182" t="s">
        <v>160</v>
      </c>
      <c r="E832" s="41"/>
      <c r="F832" s="183" t="s">
        <v>1745</v>
      </c>
      <c r="G832" s="41"/>
      <c r="H832" s="41"/>
      <c r="I832" s="184"/>
      <c r="J832" s="41"/>
      <c r="K832" s="41"/>
      <c r="L832" s="42"/>
      <c r="M832" s="185"/>
      <c r="N832" s="186"/>
      <c r="O832" s="75"/>
      <c r="P832" s="75"/>
      <c r="Q832" s="75"/>
      <c r="R832" s="75"/>
      <c r="S832" s="75"/>
      <c r="T832" s="76"/>
      <c r="U832" s="41"/>
      <c r="V832" s="41"/>
      <c r="W832" s="41"/>
      <c r="X832" s="41"/>
      <c r="Y832" s="41"/>
      <c r="Z832" s="41"/>
      <c r="AA832" s="41"/>
      <c r="AB832" s="41"/>
      <c r="AC832" s="41"/>
      <c r="AD832" s="41"/>
      <c r="AE832" s="41"/>
      <c r="AT832" s="22" t="s">
        <v>160</v>
      </c>
      <c r="AU832" s="22" t="s">
        <v>158</v>
      </c>
    </row>
    <row r="833" s="13" customFormat="1">
      <c r="A833" s="13"/>
      <c r="B833" s="187"/>
      <c r="C833" s="13"/>
      <c r="D833" s="188" t="s">
        <v>162</v>
      </c>
      <c r="E833" s="189" t="s">
        <v>3</v>
      </c>
      <c r="F833" s="190" t="s">
        <v>158</v>
      </c>
      <c r="G833" s="13"/>
      <c r="H833" s="191">
        <v>2</v>
      </c>
      <c r="I833" s="192"/>
      <c r="J833" s="13"/>
      <c r="K833" s="13"/>
      <c r="L833" s="187"/>
      <c r="M833" s="193"/>
      <c r="N833" s="194"/>
      <c r="O833" s="194"/>
      <c r="P833" s="194"/>
      <c r="Q833" s="194"/>
      <c r="R833" s="194"/>
      <c r="S833" s="194"/>
      <c r="T833" s="195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189" t="s">
        <v>162</v>
      </c>
      <c r="AU833" s="189" t="s">
        <v>158</v>
      </c>
      <c r="AV833" s="13" t="s">
        <v>158</v>
      </c>
      <c r="AW833" s="13" t="s">
        <v>31</v>
      </c>
      <c r="AX833" s="13" t="s">
        <v>77</v>
      </c>
      <c r="AY833" s="189" t="s">
        <v>149</v>
      </c>
    </row>
    <row r="834" s="2" customFormat="1" ht="49.05" customHeight="1">
      <c r="A834" s="41"/>
      <c r="B834" s="168"/>
      <c r="C834" s="169" t="s">
        <v>1746</v>
      </c>
      <c r="D834" s="169" t="s">
        <v>152</v>
      </c>
      <c r="E834" s="170" t="s">
        <v>1747</v>
      </c>
      <c r="F834" s="171" t="s">
        <v>1748</v>
      </c>
      <c r="G834" s="172" t="s">
        <v>406</v>
      </c>
      <c r="H834" s="173">
        <v>0.223</v>
      </c>
      <c r="I834" s="174"/>
      <c r="J834" s="175">
        <f>ROUND(I834*H834,2)</f>
        <v>0</v>
      </c>
      <c r="K834" s="171" t="s">
        <v>156</v>
      </c>
      <c r="L834" s="42"/>
      <c r="M834" s="176" t="s">
        <v>3</v>
      </c>
      <c r="N834" s="177" t="s">
        <v>41</v>
      </c>
      <c r="O834" s="75"/>
      <c r="P834" s="178">
        <f>O834*H834</f>
        <v>0</v>
      </c>
      <c r="Q834" s="178">
        <v>0</v>
      </c>
      <c r="R834" s="178">
        <f>Q834*H834</f>
        <v>0</v>
      </c>
      <c r="S834" s="178">
        <v>0</v>
      </c>
      <c r="T834" s="179">
        <f>S834*H834</f>
        <v>0</v>
      </c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R834" s="180" t="s">
        <v>157</v>
      </c>
      <c r="AT834" s="180" t="s">
        <v>152</v>
      </c>
      <c r="AU834" s="180" t="s">
        <v>158</v>
      </c>
      <c r="AY834" s="22" t="s">
        <v>149</v>
      </c>
      <c r="BE834" s="181">
        <f>IF(N834="základní",J834,0)</f>
        <v>0</v>
      </c>
      <c r="BF834" s="181">
        <f>IF(N834="snížená",J834,0)</f>
        <v>0</v>
      </c>
      <c r="BG834" s="181">
        <f>IF(N834="zákl. přenesená",J834,0)</f>
        <v>0</v>
      </c>
      <c r="BH834" s="181">
        <f>IF(N834="sníž. přenesená",J834,0)</f>
        <v>0</v>
      </c>
      <c r="BI834" s="181">
        <f>IF(N834="nulová",J834,0)</f>
        <v>0</v>
      </c>
      <c r="BJ834" s="22" t="s">
        <v>158</v>
      </c>
      <c r="BK834" s="181">
        <f>ROUND(I834*H834,2)</f>
        <v>0</v>
      </c>
      <c r="BL834" s="22" t="s">
        <v>157</v>
      </c>
      <c r="BM834" s="180" t="s">
        <v>1749</v>
      </c>
    </row>
    <row r="835" s="2" customFormat="1">
      <c r="A835" s="41"/>
      <c r="B835" s="42"/>
      <c r="C835" s="41"/>
      <c r="D835" s="182" t="s">
        <v>160</v>
      </c>
      <c r="E835" s="41"/>
      <c r="F835" s="183" t="s">
        <v>1750</v>
      </c>
      <c r="G835" s="41"/>
      <c r="H835" s="41"/>
      <c r="I835" s="184"/>
      <c r="J835" s="41"/>
      <c r="K835" s="41"/>
      <c r="L835" s="42"/>
      <c r="M835" s="185"/>
      <c r="N835" s="186"/>
      <c r="O835" s="75"/>
      <c r="P835" s="75"/>
      <c r="Q835" s="75"/>
      <c r="R835" s="75"/>
      <c r="S835" s="75"/>
      <c r="T835" s="76"/>
      <c r="U835" s="41"/>
      <c r="V835" s="41"/>
      <c r="W835" s="41"/>
      <c r="X835" s="41"/>
      <c r="Y835" s="41"/>
      <c r="Z835" s="41"/>
      <c r="AA835" s="41"/>
      <c r="AB835" s="41"/>
      <c r="AC835" s="41"/>
      <c r="AD835" s="41"/>
      <c r="AE835" s="41"/>
      <c r="AT835" s="22" t="s">
        <v>160</v>
      </c>
      <c r="AU835" s="22" t="s">
        <v>158</v>
      </c>
    </row>
    <row r="836" s="12" customFormat="1" ht="22.8" customHeight="1">
      <c r="A836" s="12"/>
      <c r="B836" s="155"/>
      <c r="C836" s="12"/>
      <c r="D836" s="156" t="s">
        <v>68</v>
      </c>
      <c r="E836" s="166" t="s">
        <v>1751</v>
      </c>
      <c r="F836" s="166" t="s">
        <v>1752</v>
      </c>
      <c r="G836" s="12"/>
      <c r="H836" s="12"/>
      <c r="I836" s="158"/>
      <c r="J836" s="167">
        <f>BK836</f>
        <v>0</v>
      </c>
      <c r="K836" s="12"/>
      <c r="L836" s="155"/>
      <c r="M836" s="160"/>
      <c r="N836" s="161"/>
      <c r="O836" s="161"/>
      <c r="P836" s="162">
        <f>SUM(P837:P881)</f>
        <v>0</v>
      </c>
      <c r="Q836" s="161"/>
      <c r="R836" s="162">
        <f>SUM(R837:R881)</f>
        <v>1.3960514320000002</v>
      </c>
      <c r="S836" s="161"/>
      <c r="T836" s="163">
        <f>SUM(T837:T881)</f>
        <v>0</v>
      </c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R836" s="156" t="s">
        <v>158</v>
      </c>
      <c r="AT836" s="164" t="s">
        <v>68</v>
      </c>
      <c r="AU836" s="164" t="s">
        <v>77</v>
      </c>
      <c r="AY836" s="156" t="s">
        <v>149</v>
      </c>
      <c r="BK836" s="165">
        <f>SUM(BK837:BK881)</f>
        <v>0</v>
      </c>
    </row>
    <row r="837" s="2" customFormat="1" ht="24.15" customHeight="1">
      <c r="A837" s="41"/>
      <c r="B837" s="168"/>
      <c r="C837" s="169" t="s">
        <v>1753</v>
      </c>
      <c r="D837" s="169" t="s">
        <v>152</v>
      </c>
      <c r="E837" s="170" t="s">
        <v>1754</v>
      </c>
      <c r="F837" s="171" t="s">
        <v>1755</v>
      </c>
      <c r="G837" s="172" t="s">
        <v>166</v>
      </c>
      <c r="H837" s="173">
        <v>44.463999999999999</v>
      </c>
      <c r="I837" s="174"/>
      <c r="J837" s="175">
        <f>ROUND(I837*H837,2)</f>
        <v>0</v>
      </c>
      <c r="K837" s="171" t="s">
        <v>156</v>
      </c>
      <c r="L837" s="42"/>
      <c r="M837" s="176" t="s">
        <v>3</v>
      </c>
      <c r="N837" s="177" t="s">
        <v>41</v>
      </c>
      <c r="O837" s="75"/>
      <c r="P837" s="178">
        <f>O837*H837</f>
        <v>0</v>
      </c>
      <c r="Q837" s="178">
        <v>0.00029999999999999997</v>
      </c>
      <c r="R837" s="178">
        <f>Q837*H837</f>
        <v>0.013339199999999999</v>
      </c>
      <c r="S837" s="178">
        <v>0</v>
      </c>
      <c r="T837" s="179">
        <f>S837*H837</f>
        <v>0</v>
      </c>
      <c r="U837" s="41"/>
      <c r="V837" s="41"/>
      <c r="W837" s="41"/>
      <c r="X837" s="41"/>
      <c r="Y837" s="41"/>
      <c r="Z837" s="41"/>
      <c r="AA837" s="41"/>
      <c r="AB837" s="41"/>
      <c r="AC837" s="41"/>
      <c r="AD837" s="41"/>
      <c r="AE837" s="41"/>
      <c r="AR837" s="180" t="s">
        <v>157</v>
      </c>
      <c r="AT837" s="180" t="s">
        <v>152</v>
      </c>
      <c r="AU837" s="180" t="s">
        <v>158</v>
      </c>
      <c r="AY837" s="22" t="s">
        <v>149</v>
      </c>
      <c r="BE837" s="181">
        <f>IF(N837="základní",J837,0)</f>
        <v>0</v>
      </c>
      <c r="BF837" s="181">
        <f>IF(N837="snížená",J837,0)</f>
        <v>0</v>
      </c>
      <c r="BG837" s="181">
        <f>IF(N837="zákl. přenesená",J837,0)</f>
        <v>0</v>
      </c>
      <c r="BH837" s="181">
        <f>IF(N837="sníž. přenesená",J837,0)</f>
        <v>0</v>
      </c>
      <c r="BI837" s="181">
        <f>IF(N837="nulová",J837,0)</f>
        <v>0</v>
      </c>
      <c r="BJ837" s="22" t="s">
        <v>158</v>
      </c>
      <c r="BK837" s="181">
        <f>ROUND(I837*H837,2)</f>
        <v>0</v>
      </c>
      <c r="BL837" s="22" t="s">
        <v>157</v>
      </c>
      <c r="BM837" s="180" t="s">
        <v>1756</v>
      </c>
    </row>
    <row r="838" s="2" customFormat="1">
      <c r="A838" s="41"/>
      <c r="B838" s="42"/>
      <c r="C838" s="41"/>
      <c r="D838" s="182" t="s">
        <v>160</v>
      </c>
      <c r="E838" s="41"/>
      <c r="F838" s="183" t="s">
        <v>1757</v>
      </c>
      <c r="G838" s="41"/>
      <c r="H838" s="41"/>
      <c r="I838" s="184"/>
      <c r="J838" s="41"/>
      <c r="K838" s="41"/>
      <c r="L838" s="42"/>
      <c r="M838" s="185"/>
      <c r="N838" s="186"/>
      <c r="O838" s="75"/>
      <c r="P838" s="75"/>
      <c r="Q838" s="75"/>
      <c r="R838" s="75"/>
      <c r="S838" s="75"/>
      <c r="T838" s="76"/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T838" s="22" t="s">
        <v>160</v>
      </c>
      <c r="AU838" s="22" t="s">
        <v>158</v>
      </c>
    </row>
    <row r="839" s="13" customFormat="1">
      <c r="A839" s="13"/>
      <c r="B839" s="187"/>
      <c r="C839" s="13"/>
      <c r="D839" s="188" t="s">
        <v>162</v>
      </c>
      <c r="E839" s="189" t="s">
        <v>3</v>
      </c>
      <c r="F839" s="190" t="s">
        <v>1758</v>
      </c>
      <c r="G839" s="13"/>
      <c r="H839" s="191">
        <v>44.463999999999999</v>
      </c>
      <c r="I839" s="192"/>
      <c r="J839" s="13"/>
      <c r="K839" s="13"/>
      <c r="L839" s="187"/>
      <c r="M839" s="193"/>
      <c r="N839" s="194"/>
      <c r="O839" s="194"/>
      <c r="P839" s="194"/>
      <c r="Q839" s="194"/>
      <c r="R839" s="194"/>
      <c r="S839" s="194"/>
      <c r="T839" s="195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189" t="s">
        <v>162</v>
      </c>
      <c r="AU839" s="189" t="s">
        <v>158</v>
      </c>
      <c r="AV839" s="13" t="s">
        <v>158</v>
      </c>
      <c r="AW839" s="13" t="s">
        <v>31</v>
      </c>
      <c r="AX839" s="13" t="s">
        <v>77</v>
      </c>
      <c r="AY839" s="189" t="s">
        <v>149</v>
      </c>
    </row>
    <row r="840" s="2" customFormat="1" ht="37.8" customHeight="1">
      <c r="A840" s="41"/>
      <c r="B840" s="168"/>
      <c r="C840" s="169" t="s">
        <v>1759</v>
      </c>
      <c r="D840" s="169" t="s">
        <v>152</v>
      </c>
      <c r="E840" s="170" t="s">
        <v>1760</v>
      </c>
      <c r="F840" s="171" t="s">
        <v>1761</v>
      </c>
      <c r="G840" s="172" t="s">
        <v>166</v>
      </c>
      <c r="H840" s="173">
        <v>44.463999999999999</v>
      </c>
      <c r="I840" s="174"/>
      <c r="J840" s="175">
        <f>ROUND(I840*H840,2)</f>
        <v>0</v>
      </c>
      <c r="K840" s="171" t="s">
        <v>156</v>
      </c>
      <c r="L840" s="42"/>
      <c r="M840" s="176" t="s">
        <v>3</v>
      </c>
      <c r="N840" s="177" t="s">
        <v>41</v>
      </c>
      <c r="O840" s="75"/>
      <c r="P840" s="178">
        <f>O840*H840</f>
        <v>0</v>
      </c>
      <c r="Q840" s="178">
        <v>0.0090880000000000006</v>
      </c>
      <c r="R840" s="178">
        <f>Q840*H840</f>
        <v>0.40408883200000001</v>
      </c>
      <c r="S840" s="178">
        <v>0</v>
      </c>
      <c r="T840" s="179">
        <f>S840*H840</f>
        <v>0</v>
      </c>
      <c r="U840" s="41"/>
      <c r="V840" s="41"/>
      <c r="W840" s="41"/>
      <c r="X840" s="41"/>
      <c r="Y840" s="41"/>
      <c r="Z840" s="41"/>
      <c r="AA840" s="41"/>
      <c r="AB840" s="41"/>
      <c r="AC840" s="41"/>
      <c r="AD840" s="41"/>
      <c r="AE840" s="41"/>
      <c r="AR840" s="180" t="s">
        <v>157</v>
      </c>
      <c r="AT840" s="180" t="s">
        <v>152</v>
      </c>
      <c r="AU840" s="180" t="s">
        <v>158</v>
      </c>
      <c r="AY840" s="22" t="s">
        <v>149</v>
      </c>
      <c r="BE840" s="181">
        <f>IF(N840="základní",J840,0)</f>
        <v>0</v>
      </c>
      <c r="BF840" s="181">
        <f>IF(N840="snížená",J840,0)</f>
        <v>0</v>
      </c>
      <c r="BG840" s="181">
        <f>IF(N840="zákl. přenesená",J840,0)</f>
        <v>0</v>
      </c>
      <c r="BH840" s="181">
        <f>IF(N840="sníž. přenesená",J840,0)</f>
        <v>0</v>
      </c>
      <c r="BI840" s="181">
        <f>IF(N840="nulová",J840,0)</f>
        <v>0</v>
      </c>
      <c r="BJ840" s="22" t="s">
        <v>158</v>
      </c>
      <c r="BK840" s="181">
        <f>ROUND(I840*H840,2)</f>
        <v>0</v>
      </c>
      <c r="BL840" s="22" t="s">
        <v>157</v>
      </c>
      <c r="BM840" s="180" t="s">
        <v>1762</v>
      </c>
    </row>
    <row r="841" s="2" customFormat="1">
      <c r="A841" s="41"/>
      <c r="B841" s="42"/>
      <c r="C841" s="41"/>
      <c r="D841" s="182" t="s">
        <v>160</v>
      </c>
      <c r="E841" s="41"/>
      <c r="F841" s="183" t="s">
        <v>1763</v>
      </c>
      <c r="G841" s="41"/>
      <c r="H841" s="41"/>
      <c r="I841" s="184"/>
      <c r="J841" s="41"/>
      <c r="K841" s="41"/>
      <c r="L841" s="42"/>
      <c r="M841" s="185"/>
      <c r="N841" s="186"/>
      <c r="O841" s="75"/>
      <c r="P841" s="75"/>
      <c r="Q841" s="75"/>
      <c r="R841" s="75"/>
      <c r="S841" s="75"/>
      <c r="T841" s="76"/>
      <c r="U841" s="41"/>
      <c r="V841" s="41"/>
      <c r="W841" s="41"/>
      <c r="X841" s="41"/>
      <c r="Y841" s="41"/>
      <c r="Z841" s="41"/>
      <c r="AA841" s="41"/>
      <c r="AB841" s="41"/>
      <c r="AC841" s="41"/>
      <c r="AD841" s="41"/>
      <c r="AE841" s="41"/>
      <c r="AT841" s="22" t="s">
        <v>160</v>
      </c>
      <c r="AU841" s="22" t="s">
        <v>158</v>
      </c>
    </row>
    <row r="842" s="2" customFormat="1" ht="24.15" customHeight="1">
      <c r="A842" s="41"/>
      <c r="B842" s="168"/>
      <c r="C842" s="224" t="s">
        <v>1764</v>
      </c>
      <c r="D842" s="224" t="s">
        <v>654</v>
      </c>
      <c r="E842" s="225" t="s">
        <v>1765</v>
      </c>
      <c r="F842" s="226" t="s">
        <v>1766</v>
      </c>
      <c r="G842" s="227" t="s">
        <v>166</v>
      </c>
      <c r="H842" s="228">
        <v>48.909999999999997</v>
      </c>
      <c r="I842" s="229"/>
      <c r="J842" s="230">
        <f>ROUND(I842*H842,2)</f>
        <v>0</v>
      </c>
      <c r="K842" s="226" t="s">
        <v>156</v>
      </c>
      <c r="L842" s="231"/>
      <c r="M842" s="232" t="s">
        <v>3</v>
      </c>
      <c r="N842" s="233" t="s">
        <v>41</v>
      </c>
      <c r="O842" s="75"/>
      <c r="P842" s="178">
        <f>O842*H842</f>
        <v>0</v>
      </c>
      <c r="Q842" s="178">
        <v>0.019</v>
      </c>
      <c r="R842" s="178">
        <f>Q842*H842</f>
        <v>0.92928999999999995</v>
      </c>
      <c r="S842" s="178">
        <v>0</v>
      </c>
      <c r="T842" s="179">
        <f>S842*H842</f>
        <v>0</v>
      </c>
      <c r="U842" s="41"/>
      <c r="V842" s="41"/>
      <c r="W842" s="41"/>
      <c r="X842" s="41"/>
      <c r="Y842" s="41"/>
      <c r="Z842" s="41"/>
      <c r="AA842" s="41"/>
      <c r="AB842" s="41"/>
      <c r="AC842" s="41"/>
      <c r="AD842" s="41"/>
      <c r="AE842" s="41"/>
      <c r="AR842" s="180" t="s">
        <v>381</v>
      </c>
      <c r="AT842" s="180" t="s">
        <v>654</v>
      </c>
      <c r="AU842" s="180" t="s">
        <v>158</v>
      </c>
      <c r="AY842" s="22" t="s">
        <v>149</v>
      </c>
      <c r="BE842" s="181">
        <f>IF(N842="základní",J842,0)</f>
        <v>0</v>
      </c>
      <c r="BF842" s="181">
        <f>IF(N842="snížená",J842,0)</f>
        <v>0</v>
      </c>
      <c r="BG842" s="181">
        <f>IF(N842="zákl. přenesená",J842,0)</f>
        <v>0</v>
      </c>
      <c r="BH842" s="181">
        <f>IF(N842="sníž. přenesená",J842,0)</f>
        <v>0</v>
      </c>
      <c r="BI842" s="181">
        <f>IF(N842="nulová",J842,0)</f>
        <v>0</v>
      </c>
      <c r="BJ842" s="22" t="s">
        <v>158</v>
      </c>
      <c r="BK842" s="181">
        <f>ROUND(I842*H842,2)</f>
        <v>0</v>
      </c>
      <c r="BL842" s="22" t="s">
        <v>157</v>
      </c>
      <c r="BM842" s="180" t="s">
        <v>1767</v>
      </c>
    </row>
    <row r="843" s="13" customFormat="1">
      <c r="A843" s="13"/>
      <c r="B843" s="187"/>
      <c r="C843" s="13"/>
      <c r="D843" s="188" t="s">
        <v>162</v>
      </c>
      <c r="E843" s="13"/>
      <c r="F843" s="190" t="s">
        <v>1768</v>
      </c>
      <c r="G843" s="13"/>
      <c r="H843" s="191">
        <v>48.909999999999997</v>
      </c>
      <c r="I843" s="192"/>
      <c r="J843" s="13"/>
      <c r="K843" s="13"/>
      <c r="L843" s="187"/>
      <c r="M843" s="193"/>
      <c r="N843" s="194"/>
      <c r="O843" s="194"/>
      <c r="P843" s="194"/>
      <c r="Q843" s="194"/>
      <c r="R843" s="194"/>
      <c r="S843" s="194"/>
      <c r="T843" s="195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189" t="s">
        <v>162</v>
      </c>
      <c r="AU843" s="189" t="s">
        <v>158</v>
      </c>
      <c r="AV843" s="13" t="s">
        <v>158</v>
      </c>
      <c r="AW843" s="13" t="s">
        <v>4</v>
      </c>
      <c r="AX843" s="13" t="s">
        <v>77</v>
      </c>
      <c r="AY843" s="189" t="s">
        <v>149</v>
      </c>
    </row>
    <row r="844" s="2" customFormat="1" ht="33" customHeight="1">
      <c r="A844" s="41"/>
      <c r="B844" s="168"/>
      <c r="C844" s="169" t="s">
        <v>1769</v>
      </c>
      <c r="D844" s="169" t="s">
        <v>152</v>
      </c>
      <c r="E844" s="170" t="s">
        <v>1770</v>
      </c>
      <c r="F844" s="171" t="s">
        <v>1771</v>
      </c>
      <c r="G844" s="172" t="s">
        <v>182</v>
      </c>
      <c r="H844" s="173">
        <v>9.5999999999999996</v>
      </c>
      <c r="I844" s="174"/>
      <c r="J844" s="175">
        <f>ROUND(I844*H844,2)</f>
        <v>0</v>
      </c>
      <c r="K844" s="171" t="s">
        <v>1772</v>
      </c>
      <c r="L844" s="42"/>
      <c r="M844" s="176" t="s">
        <v>3</v>
      </c>
      <c r="N844" s="177" t="s">
        <v>41</v>
      </c>
      <c r="O844" s="75"/>
      <c r="P844" s="178">
        <f>O844*H844</f>
        <v>0</v>
      </c>
      <c r="Q844" s="178">
        <v>0.00020000000000000001</v>
      </c>
      <c r="R844" s="178">
        <f>Q844*H844</f>
        <v>0.0019200000000000001</v>
      </c>
      <c r="S844" s="178">
        <v>0</v>
      </c>
      <c r="T844" s="179">
        <f>S844*H844</f>
        <v>0</v>
      </c>
      <c r="U844" s="41"/>
      <c r="V844" s="41"/>
      <c r="W844" s="41"/>
      <c r="X844" s="41"/>
      <c r="Y844" s="41"/>
      <c r="Z844" s="41"/>
      <c r="AA844" s="41"/>
      <c r="AB844" s="41"/>
      <c r="AC844" s="41"/>
      <c r="AD844" s="41"/>
      <c r="AE844" s="41"/>
      <c r="AR844" s="180" t="s">
        <v>157</v>
      </c>
      <c r="AT844" s="180" t="s">
        <v>152</v>
      </c>
      <c r="AU844" s="180" t="s">
        <v>158</v>
      </c>
      <c r="AY844" s="22" t="s">
        <v>149</v>
      </c>
      <c r="BE844" s="181">
        <f>IF(N844="základní",J844,0)</f>
        <v>0</v>
      </c>
      <c r="BF844" s="181">
        <f>IF(N844="snížená",J844,0)</f>
        <v>0</v>
      </c>
      <c r="BG844" s="181">
        <f>IF(N844="zákl. přenesená",J844,0)</f>
        <v>0</v>
      </c>
      <c r="BH844" s="181">
        <f>IF(N844="sníž. přenesená",J844,0)</f>
        <v>0</v>
      </c>
      <c r="BI844" s="181">
        <f>IF(N844="nulová",J844,0)</f>
        <v>0</v>
      </c>
      <c r="BJ844" s="22" t="s">
        <v>158</v>
      </c>
      <c r="BK844" s="181">
        <f>ROUND(I844*H844,2)</f>
        <v>0</v>
      </c>
      <c r="BL844" s="22" t="s">
        <v>157</v>
      </c>
      <c r="BM844" s="180" t="s">
        <v>1773</v>
      </c>
    </row>
    <row r="845" s="2" customFormat="1">
      <c r="A845" s="41"/>
      <c r="B845" s="42"/>
      <c r="C845" s="41"/>
      <c r="D845" s="182" t="s">
        <v>160</v>
      </c>
      <c r="E845" s="41"/>
      <c r="F845" s="183" t="s">
        <v>1774</v>
      </c>
      <c r="G845" s="41"/>
      <c r="H845" s="41"/>
      <c r="I845" s="184"/>
      <c r="J845" s="41"/>
      <c r="K845" s="41"/>
      <c r="L845" s="42"/>
      <c r="M845" s="185"/>
      <c r="N845" s="186"/>
      <c r="O845" s="75"/>
      <c r="P845" s="75"/>
      <c r="Q845" s="75"/>
      <c r="R845" s="75"/>
      <c r="S845" s="75"/>
      <c r="T845" s="76"/>
      <c r="U845" s="41"/>
      <c r="V845" s="41"/>
      <c r="W845" s="41"/>
      <c r="X845" s="41"/>
      <c r="Y845" s="41"/>
      <c r="Z845" s="41"/>
      <c r="AA845" s="41"/>
      <c r="AB845" s="41"/>
      <c r="AC845" s="41"/>
      <c r="AD845" s="41"/>
      <c r="AE845" s="41"/>
      <c r="AT845" s="22" t="s">
        <v>160</v>
      </c>
      <c r="AU845" s="22" t="s">
        <v>158</v>
      </c>
    </row>
    <row r="846" s="15" customFormat="1">
      <c r="A846" s="15"/>
      <c r="B846" s="204"/>
      <c r="C846" s="15"/>
      <c r="D846" s="188" t="s">
        <v>162</v>
      </c>
      <c r="E846" s="205" t="s">
        <v>3</v>
      </c>
      <c r="F846" s="206" t="s">
        <v>1775</v>
      </c>
      <c r="G846" s="15"/>
      <c r="H846" s="205" t="s">
        <v>3</v>
      </c>
      <c r="I846" s="207"/>
      <c r="J846" s="15"/>
      <c r="K846" s="15"/>
      <c r="L846" s="204"/>
      <c r="M846" s="208"/>
      <c r="N846" s="209"/>
      <c r="O846" s="209"/>
      <c r="P846" s="209"/>
      <c r="Q846" s="209"/>
      <c r="R846" s="209"/>
      <c r="S846" s="209"/>
      <c r="T846" s="210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05" t="s">
        <v>162</v>
      </c>
      <c r="AU846" s="205" t="s">
        <v>158</v>
      </c>
      <c r="AV846" s="15" t="s">
        <v>77</v>
      </c>
      <c r="AW846" s="15" t="s">
        <v>31</v>
      </c>
      <c r="AX846" s="15" t="s">
        <v>69</v>
      </c>
      <c r="AY846" s="205" t="s">
        <v>149</v>
      </c>
    </row>
    <row r="847" s="13" customFormat="1">
      <c r="A847" s="13"/>
      <c r="B847" s="187"/>
      <c r="C847" s="13"/>
      <c r="D847" s="188" t="s">
        <v>162</v>
      </c>
      <c r="E847" s="189" t="s">
        <v>3</v>
      </c>
      <c r="F847" s="190" t="s">
        <v>1776</v>
      </c>
      <c r="G847" s="13"/>
      <c r="H847" s="191">
        <v>1.8</v>
      </c>
      <c r="I847" s="192"/>
      <c r="J847" s="13"/>
      <c r="K847" s="13"/>
      <c r="L847" s="187"/>
      <c r="M847" s="193"/>
      <c r="N847" s="194"/>
      <c r="O847" s="194"/>
      <c r="P847" s="194"/>
      <c r="Q847" s="194"/>
      <c r="R847" s="194"/>
      <c r="S847" s="194"/>
      <c r="T847" s="195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189" t="s">
        <v>162</v>
      </c>
      <c r="AU847" s="189" t="s">
        <v>158</v>
      </c>
      <c r="AV847" s="13" t="s">
        <v>158</v>
      </c>
      <c r="AW847" s="13" t="s">
        <v>31</v>
      </c>
      <c r="AX847" s="13" t="s">
        <v>69</v>
      </c>
      <c r="AY847" s="189" t="s">
        <v>149</v>
      </c>
    </row>
    <row r="848" s="13" customFormat="1">
      <c r="A848" s="13"/>
      <c r="B848" s="187"/>
      <c r="C848" s="13"/>
      <c r="D848" s="188" t="s">
        <v>162</v>
      </c>
      <c r="E848" s="189" t="s">
        <v>3</v>
      </c>
      <c r="F848" s="190" t="s">
        <v>1777</v>
      </c>
      <c r="G848" s="13"/>
      <c r="H848" s="191">
        <v>3.6000000000000001</v>
      </c>
      <c r="I848" s="192"/>
      <c r="J848" s="13"/>
      <c r="K848" s="13"/>
      <c r="L848" s="187"/>
      <c r="M848" s="193"/>
      <c r="N848" s="194"/>
      <c r="O848" s="194"/>
      <c r="P848" s="194"/>
      <c r="Q848" s="194"/>
      <c r="R848" s="194"/>
      <c r="S848" s="194"/>
      <c r="T848" s="195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189" t="s">
        <v>162</v>
      </c>
      <c r="AU848" s="189" t="s">
        <v>158</v>
      </c>
      <c r="AV848" s="13" t="s">
        <v>158</v>
      </c>
      <c r="AW848" s="13" t="s">
        <v>31</v>
      </c>
      <c r="AX848" s="13" t="s">
        <v>69</v>
      </c>
      <c r="AY848" s="189" t="s">
        <v>149</v>
      </c>
    </row>
    <row r="849" s="13" customFormat="1">
      <c r="A849" s="13"/>
      <c r="B849" s="187"/>
      <c r="C849" s="13"/>
      <c r="D849" s="188" t="s">
        <v>162</v>
      </c>
      <c r="E849" s="189" t="s">
        <v>3</v>
      </c>
      <c r="F849" s="190" t="s">
        <v>1778</v>
      </c>
      <c r="G849" s="13"/>
      <c r="H849" s="191">
        <v>4.2000000000000002</v>
      </c>
      <c r="I849" s="192"/>
      <c r="J849" s="13"/>
      <c r="K849" s="13"/>
      <c r="L849" s="187"/>
      <c r="M849" s="193"/>
      <c r="N849" s="194"/>
      <c r="O849" s="194"/>
      <c r="P849" s="194"/>
      <c r="Q849" s="194"/>
      <c r="R849" s="194"/>
      <c r="S849" s="194"/>
      <c r="T849" s="195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189" t="s">
        <v>162</v>
      </c>
      <c r="AU849" s="189" t="s">
        <v>158</v>
      </c>
      <c r="AV849" s="13" t="s">
        <v>158</v>
      </c>
      <c r="AW849" s="13" t="s">
        <v>31</v>
      </c>
      <c r="AX849" s="13" t="s">
        <v>69</v>
      </c>
      <c r="AY849" s="189" t="s">
        <v>149</v>
      </c>
    </row>
    <row r="850" s="14" customFormat="1">
      <c r="A850" s="14"/>
      <c r="B850" s="196"/>
      <c r="C850" s="14"/>
      <c r="D850" s="188" t="s">
        <v>162</v>
      </c>
      <c r="E850" s="197" t="s">
        <v>3</v>
      </c>
      <c r="F850" s="198" t="s">
        <v>196</v>
      </c>
      <c r="G850" s="14"/>
      <c r="H850" s="199">
        <v>9.5999999999999996</v>
      </c>
      <c r="I850" s="200"/>
      <c r="J850" s="14"/>
      <c r="K850" s="14"/>
      <c r="L850" s="196"/>
      <c r="M850" s="201"/>
      <c r="N850" s="202"/>
      <c r="O850" s="202"/>
      <c r="P850" s="202"/>
      <c r="Q850" s="202"/>
      <c r="R850" s="202"/>
      <c r="S850" s="202"/>
      <c r="T850" s="203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197" t="s">
        <v>162</v>
      </c>
      <c r="AU850" s="197" t="s">
        <v>158</v>
      </c>
      <c r="AV850" s="14" t="s">
        <v>163</v>
      </c>
      <c r="AW850" s="14" t="s">
        <v>31</v>
      </c>
      <c r="AX850" s="14" t="s">
        <v>77</v>
      </c>
      <c r="AY850" s="197" t="s">
        <v>149</v>
      </c>
    </row>
    <row r="851" s="2" customFormat="1" ht="24.15" customHeight="1">
      <c r="A851" s="41"/>
      <c r="B851" s="168"/>
      <c r="C851" s="224" t="s">
        <v>1779</v>
      </c>
      <c r="D851" s="224" t="s">
        <v>654</v>
      </c>
      <c r="E851" s="225" t="s">
        <v>1780</v>
      </c>
      <c r="F851" s="226" t="s">
        <v>1781</v>
      </c>
      <c r="G851" s="227" t="s">
        <v>182</v>
      </c>
      <c r="H851" s="228">
        <v>10.560000000000001</v>
      </c>
      <c r="I851" s="229"/>
      <c r="J851" s="230">
        <f>ROUND(I851*H851,2)</f>
        <v>0</v>
      </c>
      <c r="K851" s="226" t="s">
        <v>156</v>
      </c>
      <c r="L851" s="231"/>
      <c r="M851" s="232" t="s">
        <v>3</v>
      </c>
      <c r="N851" s="233" t="s">
        <v>41</v>
      </c>
      <c r="O851" s="75"/>
      <c r="P851" s="178">
        <f>O851*H851</f>
        <v>0</v>
      </c>
      <c r="Q851" s="178">
        <v>0.00025999999999999998</v>
      </c>
      <c r="R851" s="178">
        <f>Q851*H851</f>
        <v>0.0027456</v>
      </c>
      <c r="S851" s="178">
        <v>0</v>
      </c>
      <c r="T851" s="179">
        <f>S851*H851</f>
        <v>0</v>
      </c>
      <c r="U851" s="41"/>
      <c r="V851" s="41"/>
      <c r="W851" s="41"/>
      <c r="X851" s="41"/>
      <c r="Y851" s="41"/>
      <c r="Z851" s="41"/>
      <c r="AA851" s="41"/>
      <c r="AB851" s="41"/>
      <c r="AC851" s="41"/>
      <c r="AD851" s="41"/>
      <c r="AE851" s="41"/>
      <c r="AR851" s="180" t="s">
        <v>381</v>
      </c>
      <c r="AT851" s="180" t="s">
        <v>654</v>
      </c>
      <c r="AU851" s="180" t="s">
        <v>158</v>
      </c>
      <c r="AY851" s="22" t="s">
        <v>149</v>
      </c>
      <c r="BE851" s="181">
        <f>IF(N851="základní",J851,0)</f>
        <v>0</v>
      </c>
      <c r="BF851" s="181">
        <f>IF(N851="snížená",J851,0)</f>
        <v>0</v>
      </c>
      <c r="BG851" s="181">
        <f>IF(N851="zákl. přenesená",J851,0)</f>
        <v>0</v>
      </c>
      <c r="BH851" s="181">
        <f>IF(N851="sníž. přenesená",J851,0)</f>
        <v>0</v>
      </c>
      <c r="BI851" s="181">
        <f>IF(N851="nulová",J851,0)</f>
        <v>0</v>
      </c>
      <c r="BJ851" s="22" t="s">
        <v>158</v>
      </c>
      <c r="BK851" s="181">
        <f>ROUND(I851*H851,2)</f>
        <v>0</v>
      </c>
      <c r="BL851" s="22" t="s">
        <v>157</v>
      </c>
      <c r="BM851" s="180" t="s">
        <v>1782</v>
      </c>
    </row>
    <row r="852" s="13" customFormat="1">
      <c r="A852" s="13"/>
      <c r="B852" s="187"/>
      <c r="C852" s="13"/>
      <c r="D852" s="188" t="s">
        <v>162</v>
      </c>
      <c r="E852" s="13"/>
      <c r="F852" s="190" t="s">
        <v>1783</v>
      </c>
      <c r="G852" s="13"/>
      <c r="H852" s="191">
        <v>10.560000000000001</v>
      </c>
      <c r="I852" s="192"/>
      <c r="J852" s="13"/>
      <c r="K852" s="13"/>
      <c r="L852" s="187"/>
      <c r="M852" s="193"/>
      <c r="N852" s="194"/>
      <c r="O852" s="194"/>
      <c r="P852" s="194"/>
      <c r="Q852" s="194"/>
      <c r="R852" s="194"/>
      <c r="S852" s="194"/>
      <c r="T852" s="195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189" t="s">
        <v>162</v>
      </c>
      <c r="AU852" s="189" t="s">
        <v>158</v>
      </c>
      <c r="AV852" s="13" t="s">
        <v>158</v>
      </c>
      <c r="AW852" s="13" t="s">
        <v>4</v>
      </c>
      <c r="AX852" s="13" t="s">
        <v>77</v>
      </c>
      <c r="AY852" s="189" t="s">
        <v>149</v>
      </c>
    </row>
    <row r="853" s="2" customFormat="1" ht="24.15" customHeight="1">
      <c r="A853" s="41"/>
      <c r="B853" s="168"/>
      <c r="C853" s="169" t="s">
        <v>1784</v>
      </c>
      <c r="D853" s="169" t="s">
        <v>152</v>
      </c>
      <c r="E853" s="170" t="s">
        <v>1785</v>
      </c>
      <c r="F853" s="171" t="s">
        <v>1786</v>
      </c>
      <c r="G853" s="172" t="s">
        <v>182</v>
      </c>
      <c r="H853" s="173">
        <v>50.619999999999997</v>
      </c>
      <c r="I853" s="174"/>
      <c r="J853" s="175">
        <f>ROUND(I853*H853,2)</f>
        <v>0</v>
      </c>
      <c r="K853" s="171" t="s">
        <v>156</v>
      </c>
      <c r="L853" s="42"/>
      <c r="M853" s="176" t="s">
        <v>3</v>
      </c>
      <c r="N853" s="177" t="s">
        <v>41</v>
      </c>
      <c r="O853" s="75"/>
      <c r="P853" s="178">
        <f>O853*H853</f>
        <v>0</v>
      </c>
      <c r="Q853" s="178">
        <v>9.0000000000000006E-05</v>
      </c>
      <c r="R853" s="178">
        <f>Q853*H853</f>
        <v>0.0045558000000000005</v>
      </c>
      <c r="S853" s="178">
        <v>0</v>
      </c>
      <c r="T853" s="179">
        <f>S853*H853</f>
        <v>0</v>
      </c>
      <c r="U853" s="41"/>
      <c r="V853" s="41"/>
      <c r="W853" s="41"/>
      <c r="X853" s="41"/>
      <c r="Y853" s="41"/>
      <c r="Z853" s="41"/>
      <c r="AA853" s="41"/>
      <c r="AB853" s="41"/>
      <c r="AC853" s="41"/>
      <c r="AD853" s="41"/>
      <c r="AE853" s="41"/>
      <c r="AR853" s="180" t="s">
        <v>157</v>
      </c>
      <c r="AT853" s="180" t="s">
        <v>152</v>
      </c>
      <c r="AU853" s="180" t="s">
        <v>158</v>
      </c>
      <c r="AY853" s="22" t="s">
        <v>149</v>
      </c>
      <c r="BE853" s="181">
        <f>IF(N853="základní",J853,0)</f>
        <v>0</v>
      </c>
      <c r="BF853" s="181">
        <f>IF(N853="snížená",J853,0)</f>
        <v>0</v>
      </c>
      <c r="BG853" s="181">
        <f>IF(N853="zákl. přenesená",J853,0)</f>
        <v>0</v>
      </c>
      <c r="BH853" s="181">
        <f>IF(N853="sníž. přenesená",J853,0)</f>
        <v>0</v>
      </c>
      <c r="BI853" s="181">
        <f>IF(N853="nulová",J853,0)</f>
        <v>0</v>
      </c>
      <c r="BJ853" s="22" t="s">
        <v>158</v>
      </c>
      <c r="BK853" s="181">
        <f>ROUND(I853*H853,2)</f>
        <v>0</v>
      </c>
      <c r="BL853" s="22" t="s">
        <v>157</v>
      </c>
      <c r="BM853" s="180" t="s">
        <v>1787</v>
      </c>
    </row>
    <row r="854" s="2" customFormat="1">
      <c r="A854" s="41"/>
      <c r="B854" s="42"/>
      <c r="C854" s="41"/>
      <c r="D854" s="182" t="s">
        <v>160</v>
      </c>
      <c r="E854" s="41"/>
      <c r="F854" s="183" t="s">
        <v>1788</v>
      </c>
      <c r="G854" s="41"/>
      <c r="H854" s="41"/>
      <c r="I854" s="184"/>
      <c r="J854" s="41"/>
      <c r="K854" s="41"/>
      <c r="L854" s="42"/>
      <c r="M854" s="185"/>
      <c r="N854" s="186"/>
      <c r="O854" s="75"/>
      <c r="P854" s="75"/>
      <c r="Q854" s="75"/>
      <c r="R854" s="75"/>
      <c r="S854" s="75"/>
      <c r="T854" s="76"/>
      <c r="U854" s="41"/>
      <c r="V854" s="41"/>
      <c r="W854" s="41"/>
      <c r="X854" s="41"/>
      <c r="Y854" s="41"/>
      <c r="Z854" s="41"/>
      <c r="AA854" s="41"/>
      <c r="AB854" s="41"/>
      <c r="AC854" s="41"/>
      <c r="AD854" s="41"/>
      <c r="AE854" s="41"/>
      <c r="AT854" s="22" t="s">
        <v>160</v>
      </c>
      <c r="AU854" s="22" t="s">
        <v>158</v>
      </c>
    </row>
    <row r="855" s="13" customFormat="1">
      <c r="A855" s="13"/>
      <c r="B855" s="187"/>
      <c r="C855" s="13"/>
      <c r="D855" s="188" t="s">
        <v>162</v>
      </c>
      <c r="E855" s="189" t="s">
        <v>3</v>
      </c>
      <c r="F855" s="190" t="s">
        <v>499</v>
      </c>
      <c r="G855" s="13"/>
      <c r="H855" s="191">
        <v>14.1</v>
      </c>
      <c r="I855" s="192"/>
      <c r="J855" s="13"/>
      <c r="K855" s="13"/>
      <c r="L855" s="187"/>
      <c r="M855" s="193"/>
      <c r="N855" s="194"/>
      <c r="O855" s="194"/>
      <c r="P855" s="194"/>
      <c r="Q855" s="194"/>
      <c r="R855" s="194"/>
      <c r="S855" s="194"/>
      <c r="T855" s="195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189" t="s">
        <v>162</v>
      </c>
      <c r="AU855" s="189" t="s">
        <v>158</v>
      </c>
      <c r="AV855" s="13" t="s">
        <v>158</v>
      </c>
      <c r="AW855" s="13" t="s">
        <v>31</v>
      </c>
      <c r="AX855" s="13" t="s">
        <v>69</v>
      </c>
      <c r="AY855" s="189" t="s">
        <v>149</v>
      </c>
    </row>
    <row r="856" s="13" customFormat="1">
      <c r="A856" s="13"/>
      <c r="B856" s="187"/>
      <c r="C856" s="13"/>
      <c r="D856" s="188" t="s">
        <v>162</v>
      </c>
      <c r="E856" s="189" t="s">
        <v>3</v>
      </c>
      <c r="F856" s="190" t="s">
        <v>502</v>
      </c>
      <c r="G856" s="13"/>
      <c r="H856" s="191">
        <v>9.5999999999999996</v>
      </c>
      <c r="I856" s="192"/>
      <c r="J856" s="13"/>
      <c r="K856" s="13"/>
      <c r="L856" s="187"/>
      <c r="M856" s="193"/>
      <c r="N856" s="194"/>
      <c r="O856" s="194"/>
      <c r="P856" s="194"/>
      <c r="Q856" s="194"/>
      <c r="R856" s="194"/>
      <c r="S856" s="194"/>
      <c r="T856" s="195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189" t="s">
        <v>162</v>
      </c>
      <c r="AU856" s="189" t="s">
        <v>158</v>
      </c>
      <c r="AV856" s="13" t="s">
        <v>158</v>
      </c>
      <c r="AW856" s="13" t="s">
        <v>31</v>
      </c>
      <c r="AX856" s="13" t="s">
        <v>69</v>
      </c>
      <c r="AY856" s="189" t="s">
        <v>149</v>
      </c>
    </row>
    <row r="857" s="13" customFormat="1">
      <c r="A857" s="13"/>
      <c r="B857" s="187"/>
      <c r="C857" s="13"/>
      <c r="D857" s="188" t="s">
        <v>162</v>
      </c>
      <c r="E857" s="189" t="s">
        <v>3</v>
      </c>
      <c r="F857" s="190" t="s">
        <v>1789</v>
      </c>
      <c r="G857" s="13"/>
      <c r="H857" s="191">
        <v>26.920000000000002</v>
      </c>
      <c r="I857" s="192"/>
      <c r="J857" s="13"/>
      <c r="K857" s="13"/>
      <c r="L857" s="187"/>
      <c r="M857" s="193"/>
      <c r="N857" s="194"/>
      <c r="O857" s="194"/>
      <c r="P857" s="194"/>
      <c r="Q857" s="194"/>
      <c r="R857" s="194"/>
      <c r="S857" s="194"/>
      <c r="T857" s="195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189" t="s">
        <v>162</v>
      </c>
      <c r="AU857" s="189" t="s">
        <v>158</v>
      </c>
      <c r="AV857" s="13" t="s">
        <v>158</v>
      </c>
      <c r="AW857" s="13" t="s">
        <v>31</v>
      </c>
      <c r="AX857" s="13" t="s">
        <v>69</v>
      </c>
      <c r="AY857" s="189" t="s">
        <v>149</v>
      </c>
    </row>
    <row r="858" s="14" customFormat="1">
      <c r="A858" s="14"/>
      <c r="B858" s="196"/>
      <c r="C858" s="14"/>
      <c r="D858" s="188" t="s">
        <v>162</v>
      </c>
      <c r="E858" s="197" t="s">
        <v>3</v>
      </c>
      <c r="F858" s="198" t="s">
        <v>196</v>
      </c>
      <c r="G858" s="14"/>
      <c r="H858" s="199">
        <v>50.619999999999997</v>
      </c>
      <c r="I858" s="200"/>
      <c r="J858" s="14"/>
      <c r="K858" s="14"/>
      <c r="L858" s="196"/>
      <c r="M858" s="201"/>
      <c r="N858" s="202"/>
      <c r="O858" s="202"/>
      <c r="P858" s="202"/>
      <c r="Q858" s="202"/>
      <c r="R858" s="202"/>
      <c r="S858" s="202"/>
      <c r="T858" s="203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197" t="s">
        <v>162</v>
      </c>
      <c r="AU858" s="197" t="s">
        <v>158</v>
      </c>
      <c r="AV858" s="14" t="s">
        <v>163</v>
      </c>
      <c r="AW858" s="14" t="s">
        <v>31</v>
      </c>
      <c r="AX858" s="14" t="s">
        <v>77</v>
      </c>
      <c r="AY858" s="197" t="s">
        <v>149</v>
      </c>
    </row>
    <row r="859" s="2" customFormat="1" ht="24.15" customHeight="1">
      <c r="A859" s="41"/>
      <c r="B859" s="168"/>
      <c r="C859" s="169" t="s">
        <v>1790</v>
      </c>
      <c r="D859" s="169" t="s">
        <v>152</v>
      </c>
      <c r="E859" s="170" t="s">
        <v>1791</v>
      </c>
      <c r="F859" s="171" t="s">
        <v>1792</v>
      </c>
      <c r="G859" s="172" t="s">
        <v>155</v>
      </c>
      <c r="H859" s="173">
        <v>24</v>
      </c>
      <c r="I859" s="174"/>
      <c r="J859" s="175">
        <f>ROUND(I859*H859,2)</f>
        <v>0</v>
      </c>
      <c r="K859" s="171" t="s">
        <v>156</v>
      </c>
      <c r="L859" s="42"/>
      <c r="M859" s="176" t="s">
        <v>3</v>
      </c>
      <c r="N859" s="177" t="s">
        <v>41</v>
      </c>
      <c r="O859" s="75"/>
      <c r="P859" s="178">
        <f>O859*H859</f>
        <v>0</v>
      </c>
      <c r="Q859" s="178">
        <v>0</v>
      </c>
      <c r="R859" s="178">
        <f>Q859*H859</f>
        <v>0</v>
      </c>
      <c r="S859" s="178">
        <v>0</v>
      </c>
      <c r="T859" s="179">
        <f>S859*H859</f>
        <v>0</v>
      </c>
      <c r="U859" s="41"/>
      <c r="V859" s="41"/>
      <c r="W859" s="41"/>
      <c r="X859" s="41"/>
      <c r="Y859" s="41"/>
      <c r="Z859" s="41"/>
      <c r="AA859" s="41"/>
      <c r="AB859" s="41"/>
      <c r="AC859" s="41"/>
      <c r="AD859" s="41"/>
      <c r="AE859" s="41"/>
      <c r="AR859" s="180" t="s">
        <v>157</v>
      </c>
      <c r="AT859" s="180" t="s">
        <v>152</v>
      </c>
      <c r="AU859" s="180" t="s">
        <v>158</v>
      </c>
      <c r="AY859" s="22" t="s">
        <v>149</v>
      </c>
      <c r="BE859" s="181">
        <f>IF(N859="základní",J859,0)</f>
        <v>0</v>
      </c>
      <c r="BF859" s="181">
        <f>IF(N859="snížená",J859,0)</f>
        <v>0</v>
      </c>
      <c r="BG859" s="181">
        <f>IF(N859="zákl. přenesená",J859,0)</f>
        <v>0</v>
      </c>
      <c r="BH859" s="181">
        <f>IF(N859="sníž. přenesená",J859,0)</f>
        <v>0</v>
      </c>
      <c r="BI859" s="181">
        <f>IF(N859="nulová",J859,0)</f>
        <v>0</v>
      </c>
      <c r="BJ859" s="22" t="s">
        <v>158</v>
      </c>
      <c r="BK859" s="181">
        <f>ROUND(I859*H859,2)</f>
        <v>0</v>
      </c>
      <c r="BL859" s="22" t="s">
        <v>157</v>
      </c>
      <c r="BM859" s="180" t="s">
        <v>1793</v>
      </c>
    </row>
    <row r="860" s="2" customFormat="1">
      <c r="A860" s="41"/>
      <c r="B860" s="42"/>
      <c r="C860" s="41"/>
      <c r="D860" s="182" t="s">
        <v>160</v>
      </c>
      <c r="E860" s="41"/>
      <c r="F860" s="183" t="s">
        <v>1794</v>
      </c>
      <c r="G860" s="41"/>
      <c r="H860" s="41"/>
      <c r="I860" s="184"/>
      <c r="J860" s="41"/>
      <c r="K860" s="41"/>
      <c r="L860" s="42"/>
      <c r="M860" s="185"/>
      <c r="N860" s="186"/>
      <c r="O860" s="75"/>
      <c r="P860" s="75"/>
      <c r="Q860" s="75"/>
      <c r="R860" s="75"/>
      <c r="S860" s="75"/>
      <c r="T860" s="76"/>
      <c r="U860" s="41"/>
      <c r="V860" s="41"/>
      <c r="W860" s="41"/>
      <c r="X860" s="41"/>
      <c r="Y860" s="41"/>
      <c r="Z860" s="41"/>
      <c r="AA860" s="41"/>
      <c r="AB860" s="41"/>
      <c r="AC860" s="41"/>
      <c r="AD860" s="41"/>
      <c r="AE860" s="41"/>
      <c r="AT860" s="22" t="s">
        <v>160</v>
      </c>
      <c r="AU860" s="22" t="s">
        <v>158</v>
      </c>
    </row>
    <row r="861" s="13" customFormat="1">
      <c r="A861" s="13"/>
      <c r="B861" s="187"/>
      <c r="C861" s="13"/>
      <c r="D861" s="188" t="s">
        <v>162</v>
      </c>
      <c r="E861" s="189" t="s">
        <v>3</v>
      </c>
      <c r="F861" s="190" t="s">
        <v>1795</v>
      </c>
      <c r="G861" s="13"/>
      <c r="H861" s="191">
        <v>6</v>
      </c>
      <c r="I861" s="192"/>
      <c r="J861" s="13"/>
      <c r="K861" s="13"/>
      <c r="L861" s="187"/>
      <c r="M861" s="193"/>
      <c r="N861" s="194"/>
      <c r="O861" s="194"/>
      <c r="P861" s="194"/>
      <c r="Q861" s="194"/>
      <c r="R861" s="194"/>
      <c r="S861" s="194"/>
      <c r="T861" s="195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189" t="s">
        <v>162</v>
      </c>
      <c r="AU861" s="189" t="s">
        <v>158</v>
      </c>
      <c r="AV861" s="13" t="s">
        <v>158</v>
      </c>
      <c r="AW861" s="13" t="s">
        <v>31</v>
      </c>
      <c r="AX861" s="13" t="s">
        <v>69</v>
      </c>
      <c r="AY861" s="189" t="s">
        <v>149</v>
      </c>
    </row>
    <row r="862" s="13" customFormat="1">
      <c r="A862" s="13"/>
      <c r="B862" s="187"/>
      <c r="C862" s="13"/>
      <c r="D862" s="188" t="s">
        <v>162</v>
      </c>
      <c r="E862" s="189" t="s">
        <v>3</v>
      </c>
      <c r="F862" s="190" t="s">
        <v>1796</v>
      </c>
      <c r="G862" s="13"/>
      <c r="H862" s="191">
        <v>4</v>
      </c>
      <c r="I862" s="192"/>
      <c r="J862" s="13"/>
      <c r="K862" s="13"/>
      <c r="L862" s="187"/>
      <c r="M862" s="193"/>
      <c r="N862" s="194"/>
      <c r="O862" s="194"/>
      <c r="P862" s="194"/>
      <c r="Q862" s="194"/>
      <c r="R862" s="194"/>
      <c r="S862" s="194"/>
      <c r="T862" s="195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189" t="s">
        <v>162</v>
      </c>
      <c r="AU862" s="189" t="s">
        <v>158</v>
      </c>
      <c r="AV862" s="13" t="s">
        <v>158</v>
      </c>
      <c r="AW862" s="13" t="s">
        <v>31</v>
      </c>
      <c r="AX862" s="13" t="s">
        <v>69</v>
      </c>
      <c r="AY862" s="189" t="s">
        <v>149</v>
      </c>
    </row>
    <row r="863" s="13" customFormat="1">
      <c r="A863" s="13"/>
      <c r="B863" s="187"/>
      <c r="C863" s="13"/>
      <c r="D863" s="188" t="s">
        <v>162</v>
      </c>
      <c r="E863" s="189" t="s">
        <v>3</v>
      </c>
      <c r="F863" s="190" t="s">
        <v>1797</v>
      </c>
      <c r="G863" s="13"/>
      <c r="H863" s="191">
        <v>12</v>
      </c>
      <c r="I863" s="192"/>
      <c r="J863" s="13"/>
      <c r="K863" s="13"/>
      <c r="L863" s="187"/>
      <c r="M863" s="193"/>
      <c r="N863" s="194"/>
      <c r="O863" s="194"/>
      <c r="P863" s="194"/>
      <c r="Q863" s="194"/>
      <c r="R863" s="194"/>
      <c r="S863" s="194"/>
      <c r="T863" s="195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189" t="s">
        <v>162</v>
      </c>
      <c r="AU863" s="189" t="s">
        <v>158</v>
      </c>
      <c r="AV863" s="13" t="s">
        <v>158</v>
      </c>
      <c r="AW863" s="13" t="s">
        <v>31</v>
      </c>
      <c r="AX863" s="13" t="s">
        <v>69</v>
      </c>
      <c r="AY863" s="189" t="s">
        <v>149</v>
      </c>
    </row>
    <row r="864" s="13" customFormat="1">
      <c r="A864" s="13"/>
      <c r="B864" s="187"/>
      <c r="C864" s="13"/>
      <c r="D864" s="188" t="s">
        <v>162</v>
      </c>
      <c r="E864" s="189" t="s">
        <v>3</v>
      </c>
      <c r="F864" s="190" t="s">
        <v>1798</v>
      </c>
      <c r="G864" s="13"/>
      <c r="H864" s="191">
        <v>2</v>
      </c>
      <c r="I864" s="192"/>
      <c r="J864" s="13"/>
      <c r="K864" s="13"/>
      <c r="L864" s="187"/>
      <c r="M864" s="193"/>
      <c r="N864" s="194"/>
      <c r="O864" s="194"/>
      <c r="P864" s="194"/>
      <c r="Q864" s="194"/>
      <c r="R864" s="194"/>
      <c r="S864" s="194"/>
      <c r="T864" s="195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189" t="s">
        <v>162</v>
      </c>
      <c r="AU864" s="189" t="s">
        <v>158</v>
      </c>
      <c r="AV864" s="13" t="s">
        <v>158</v>
      </c>
      <c r="AW864" s="13" t="s">
        <v>31</v>
      </c>
      <c r="AX864" s="13" t="s">
        <v>69</v>
      </c>
      <c r="AY864" s="189" t="s">
        <v>149</v>
      </c>
    </row>
    <row r="865" s="14" customFormat="1">
      <c r="A865" s="14"/>
      <c r="B865" s="196"/>
      <c r="C865" s="14"/>
      <c r="D865" s="188" t="s">
        <v>162</v>
      </c>
      <c r="E865" s="197" t="s">
        <v>3</v>
      </c>
      <c r="F865" s="198" t="s">
        <v>196</v>
      </c>
      <c r="G865" s="14"/>
      <c r="H865" s="199">
        <v>24</v>
      </c>
      <c r="I865" s="200"/>
      <c r="J865" s="14"/>
      <c r="K865" s="14"/>
      <c r="L865" s="196"/>
      <c r="M865" s="201"/>
      <c r="N865" s="202"/>
      <c r="O865" s="202"/>
      <c r="P865" s="202"/>
      <c r="Q865" s="202"/>
      <c r="R865" s="202"/>
      <c r="S865" s="202"/>
      <c r="T865" s="203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197" t="s">
        <v>162</v>
      </c>
      <c r="AU865" s="197" t="s">
        <v>158</v>
      </c>
      <c r="AV865" s="14" t="s">
        <v>163</v>
      </c>
      <c r="AW865" s="14" t="s">
        <v>31</v>
      </c>
      <c r="AX865" s="14" t="s">
        <v>77</v>
      </c>
      <c r="AY865" s="197" t="s">
        <v>149</v>
      </c>
    </row>
    <row r="866" s="2" customFormat="1" ht="24.15" customHeight="1">
      <c r="A866" s="41"/>
      <c r="B866" s="168"/>
      <c r="C866" s="169" t="s">
        <v>1799</v>
      </c>
      <c r="D866" s="169" t="s">
        <v>152</v>
      </c>
      <c r="E866" s="170" t="s">
        <v>1800</v>
      </c>
      <c r="F866" s="171" t="s">
        <v>1801</v>
      </c>
      <c r="G866" s="172" t="s">
        <v>155</v>
      </c>
      <c r="H866" s="173">
        <v>2</v>
      </c>
      <c r="I866" s="174"/>
      <c r="J866" s="175">
        <f>ROUND(I866*H866,2)</f>
        <v>0</v>
      </c>
      <c r="K866" s="171" t="s">
        <v>156</v>
      </c>
      <c r="L866" s="42"/>
      <c r="M866" s="176" t="s">
        <v>3</v>
      </c>
      <c r="N866" s="177" t="s">
        <v>41</v>
      </c>
      <c r="O866" s="75"/>
      <c r="P866" s="178">
        <f>O866*H866</f>
        <v>0</v>
      </c>
      <c r="Q866" s="178">
        <v>0</v>
      </c>
      <c r="R866" s="178">
        <f>Q866*H866</f>
        <v>0</v>
      </c>
      <c r="S866" s="178">
        <v>0</v>
      </c>
      <c r="T866" s="179">
        <f>S866*H866</f>
        <v>0</v>
      </c>
      <c r="U866" s="41"/>
      <c r="V866" s="41"/>
      <c r="W866" s="41"/>
      <c r="X866" s="41"/>
      <c r="Y866" s="41"/>
      <c r="Z866" s="41"/>
      <c r="AA866" s="41"/>
      <c r="AB866" s="41"/>
      <c r="AC866" s="41"/>
      <c r="AD866" s="41"/>
      <c r="AE866" s="41"/>
      <c r="AR866" s="180" t="s">
        <v>157</v>
      </c>
      <c r="AT866" s="180" t="s">
        <v>152</v>
      </c>
      <c r="AU866" s="180" t="s">
        <v>158</v>
      </c>
      <c r="AY866" s="22" t="s">
        <v>149</v>
      </c>
      <c r="BE866" s="181">
        <f>IF(N866="základní",J866,0)</f>
        <v>0</v>
      </c>
      <c r="BF866" s="181">
        <f>IF(N866="snížená",J866,0)</f>
        <v>0</v>
      </c>
      <c r="BG866" s="181">
        <f>IF(N866="zákl. přenesená",J866,0)</f>
        <v>0</v>
      </c>
      <c r="BH866" s="181">
        <f>IF(N866="sníž. přenesená",J866,0)</f>
        <v>0</v>
      </c>
      <c r="BI866" s="181">
        <f>IF(N866="nulová",J866,0)</f>
        <v>0</v>
      </c>
      <c r="BJ866" s="22" t="s">
        <v>158</v>
      </c>
      <c r="BK866" s="181">
        <f>ROUND(I866*H866,2)</f>
        <v>0</v>
      </c>
      <c r="BL866" s="22" t="s">
        <v>157</v>
      </c>
      <c r="BM866" s="180" t="s">
        <v>1802</v>
      </c>
    </row>
    <row r="867" s="2" customFormat="1">
      <c r="A867" s="41"/>
      <c r="B867" s="42"/>
      <c r="C867" s="41"/>
      <c r="D867" s="182" t="s">
        <v>160</v>
      </c>
      <c r="E867" s="41"/>
      <c r="F867" s="183" t="s">
        <v>1803</v>
      </c>
      <c r="G867" s="41"/>
      <c r="H867" s="41"/>
      <c r="I867" s="184"/>
      <c r="J867" s="41"/>
      <c r="K867" s="41"/>
      <c r="L867" s="42"/>
      <c r="M867" s="185"/>
      <c r="N867" s="186"/>
      <c r="O867" s="75"/>
      <c r="P867" s="75"/>
      <c r="Q867" s="75"/>
      <c r="R867" s="75"/>
      <c r="S867" s="75"/>
      <c r="T867" s="76"/>
      <c r="U867" s="41"/>
      <c r="V867" s="41"/>
      <c r="W867" s="41"/>
      <c r="X867" s="41"/>
      <c r="Y867" s="41"/>
      <c r="Z867" s="41"/>
      <c r="AA867" s="41"/>
      <c r="AB867" s="41"/>
      <c r="AC867" s="41"/>
      <c r="AD867" s="41"/>
      <c r="AE867" s="41"/>
      <c r="AT867" s="22" t="s">
        <v>160</v>
      </c>
      <c r="AU867" s="22" t="s">
        <v>158</v>
      </c>
    </row>
    <row r="868" s="13" customFormat="1">
      <c r="A868" s="13"/>
      <c r="B868" s="187"/>
      <c r="C868" s="13"/>
      <c r="D868" s="188" t="s">
        <v>162</v>
      </c>
      <c r="E868" s="189" t="s">
        <v>3</v>
      </c>
      <c r="F868" s="190" t="s">
        <v>1804</v>
      </c>
      <c r="G868" s="13"/>
      <c r="H868" s="191">
        <v>2</v>
      </c>
      <c r="I868" s="192"/>
      <c r="J868" s="13"/>
      <c r="K868" s="13"/>
      <c r="L868" s="187"/>
      <c r="M868" s="193"/>
      <c r="N868" s="194"/>
      <c r="O868" s="194"/>
      <c r="P868" s="194"/>
      <c r="Q868" s="194"/>
      <c r="R868" s="194"/>
      <c r="S868" s="194"/>
      <c r="T868" s="195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189" t="s">
        <v>162</v>
      </c>
      <c r="AU868" s="189" t="s">
        <v>158</v>
      </c>
      <c r="AV868" s="13" t="s">
        <v>158</v>
      </c>
      <c r="AW868" s="13" t="s">
        <v>31</v>
      </c>
      <c r="AX868" s="13" t="s">
        <v>77</v>
      </c>
      <c r="AY868" s="189" t="s">
        <v>149</v>
      </c>
    </row>
    <row r="869" s="2" customFormat="1" ht="33" customHeight="1">
      <c r="A869" s="41"/>
      <c r="B869" s="168"/>
      <c r="C869" s="169" t="s">
        <v>1805</v>
      </c>
      <c r="D869" s="169" t="s">
        <v>152</v>
      </c>
      <c r="E869" s="170" t="s">
        <v>1806</v>
      </c>
      <c r="F869" s="171" t="s">
        <v>1807</v>
      </c>
      <c r="G869" s="172" t="s">
        <v>155</v>
      </c>
      <c r="H869" s="173">
        <v>1</v>
      </c>
      <c r="I869" s="174"/>
      <c r="J869" s="175">
        <f>ROUND(I869*H869,2)</f>
        <v>0</v>
      </c>
      <c r="K869" s="171" t="s">
        <v>156</v>
      </c>
      <c r="L869" s="42"/>
      <c r="M869" s="176" t="s">
        <v>3</v>
      </c>
      <c r="N869" s="177" t="s">
        <v>41</v>
      </c>
      <c r="O869" s="75"/>
      <c r="P869" s="178">
        <f>O869*H869</f>
        <v>0</v>
      </c>
      <c r="Q869" s="178">
        <v>0.00020000000000000001</v>
      </c>
      <c r="R869" s="178">
        <f>Q869*H869</f>
        <v>0.00020000000000000001</v>
      </c>
      <c r="S869" s="178">
        <v>0</v>
      </c>
      <c r="T869" s="179">
        <f>S869*H869</f>
        <v>0</v>
      </c>
      <c r="U869" s="41"/>
      <c r="V869" s="41"/>
      <c r="W869" s="41"/>
      <c r="X869" s="41"/>
      <c r="Y869" s="41"/>
      <c r="Z869" s="41"/>
      <c r="AA869" s="41"/>
      <c r="AB869" s="41"/>
      <c r="AC869" s="41"/>
      <c r="AD869" s="41"/>
      <c r="AE869" s="41"/>
      <c r="AR869" s="180" t="s">
        <v>157</v>
      </c>
      <c r="AT869" s="180" t="s">
        <v>152</v>
      </c>
      <c r="AU869" s="180" t="s">
        <v>158</v>
      </c>
      <c r="AY869" s="22" t="s">
        <v>149</v>
      </c>
      <c r="BE869" s="181">
        <f>IF(N869="základní",J869,0)</f>
        <v>0</v>
      </c>
      <c r="BF869" s="181">
        <f>IF(N869="snížená",J869,0)</f>
        <v>0</v>
      </c>
      <c r="BG869" s="181">
        <f>IF(N869="zákl. přenesená",J869,0)</f>
        <v>0</v>
      </c>
      <c r="BH869" s="181">
        <f>IF(N869="sníž. přenesená",J869,0)</f>
        <v>0</v>
      </c>
      <c r="BI869" s="181">
        <f>IF(N869="nulová",J869,0)</f>
        <v>0</v>
      </c>
      <c r="BJ869" s="22" t="s">
        <v>158</v>
      </c>
      <c r="BK869" s="181">
        <f>ROUND(I869*H869,2)</f>
        <v>0</v>
      </c>
      <c r="BL869" s="22" t="s">
        <v>157</v>
      </c>
      <c r="BM869" s="180" t="s">
        <v>1808</v>
      </c>
    </row>
    <row r="870" s="2" customFormat="1">
      <c r="A870" s="41"/>
      <c r="B870" s="42"/>
      <c r="C870" s="41"/>
      <c r="D870" s="182" t="s">
        <v>160</v>
      </c>
      <c r="E870" s="41"/>
      <c r="F870" s="183" t="s">
        <v>1809</v>
      </c>
      <c r="G870" s="41"/>
      <c r="H870" s="41"/>
      <c r="I870" s="184"/>
      <c r="J870" s="41"/>
      <c r="K870" s="41"/>
      <c r="L870" s="42"/>
      <c r="M870" s="185"/>
      <c r="N870" s="186"/>
      <c r="O870" s="75"/>
      <c r="P870" s="75"/>
      <c r="Q870" s="75"/>
      <c r="R870" s="75"/>
      <c r="S870" s="75"/>
      <c r="T870" s="76"/>
      <c r="U870" s="41"/>
      <c r="V870" s="41"/>
      <c r="W870" s="41"/>
      <c r="X870" s="41"/>
      <c r="Y870" s="41"/>
      <c r="Z870" s="41"/>
      <c r="AA870" s="41"/>
      <c r="AB870" s="41"/>
      <c r="AC870" s="41"/>
      <c r="AD870" s="41"/>
      <c r="AE870" s="41"/>
      <c r="AT870" s="22" t="s">
        <v>160</v>
      </c>
      <c r="AU870" s="22" t="s">
        <v>158</v>
      </c>
    </row>
    <row r="871" s="13" customFormat="1">
      <c r="A871" s="13"/>
      <c r="B871" s="187"/>
      <c r="C871" s="13"/>
      <c r="D871" s="188" t="s">
        <v>162</v>
      </c>
      <c r="E871" s="189" t="s">
        <v>3</v>
      </c>
      <c r="F871" s="190" t="s">
        <v>1810</v>
      </c>
      <c r="G871" s="13"/>
      <c r="H871" s="191">
        <v>1</v>
      </c>
      <c r="I871" s="192"/>
      <c r="J871" s="13"/>
      <c r="K871" s="13"/>
      <c r="L871" s="187"/>
      <c r="M871" s="193"/>
      <c r="N871" s="194"/>
      <c r="O871" s="194"/>
      <c r="P871" s="194"/>
      <c r="Q871" s="194"/>
      <c r="R871" s="194"/>
      <c r="S871" s="194"/>
      <c r="T871" s="195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189" t="s">
        <v>162</v>
      </c>
      <c r="AU871" s="189" t="s">
        <v>158</v>
      </c>
      <c r="AV871" s="13" t="s">
        <v>158</v>
      </c>
      <c r="AW871" s="13" t="s">
        <v>31</v>
      </c>
      <c r="AX871" s="13" t="s">
        <v>77</v>
      </c>
      <c r="AY871" s="189" t="s">
        <v>149</v>
      </c>
    </row>
    <row r="872" s="2" customFormat="1" ht="16.5" customHeight="1">
      <c r="A872" s="41"/>
      <c r="B872" s="168"/>
      <c r="C872" s="224" t="s">
        <v>1811</v>
      </c>
      <c r="D872" s="224" t="s">
        <v>654</v>
      </c>
      <c r="E872" s="225" t="s">
        <v>1812</v>
      </c>
      <c r="F872" s="226" t="s">
        <v>1813</v>
      </c>
      <c r="G872" s="227" t="s">
        <v>155</v>
      </c>
      <c r="H872" s="228">
        <v>1</v>
      </c>
      <c r="I872" s="229"/>
      <c r="J872" s="230">
        <f>ROUND(I872*H872,2)</f>
        <v>0</v>
      </c>
      <c r="K872" s="226" t="s">
        <v>1246</v>
      </c>
      <c r="L872" s="231"/>
      <c r="M872" s="232" t="s">
        <v>3</v>
      </c>
      <c r="N872" s="233" t="s">
        <v>41</v>
      </c>
      <c r="O872" s="75"/>
      <c r="P872" s="178">
        <f>O872*H872</f>
        <v>0</v>
      </c>
      <c r="Q872" s="178">
        <v>0</v>
      </c>
      <c r="R872" s="178">
        <f>Q872*H872</f>
        <v>0</v>
      </c>
      <c r="S872" s="178">
        <v>0</v>
      </c>
      <c r="T872" s="179">
        <f>S872*H872</f>
        <v>0</v>
      </c>
      <c r="U872" s="41"/>
      <c r="V872" s="41"/>
      <c r="W872" s="41"/>
      <c r="X872" s="41"/>
      <c r="Y872" s="41"/>
      <c r="Z872" s="41"/>
      <c r="AA872" s="41"/>
      <c r="AB872" s="41"/>
      <c r="AC872" s="41"/>
      <c r="AD872" s="41"/>
      <c r="AE872" s="41"/>
      <c r="AR872" s="180" t="s">
        <v>381</v>
      </c>
      <c r="AT872" s="180" t="s">
        <v>654</v>
      </c>
      <c r="AU872" s="180" t="s">
        <v>158</v>
      </c>
      <c r="AY872" s="22" t="s">
        <v>149</v>
      </c>
      <c r="BE872" s="181">
        <f>IF(N872="základní",J872,0)</f>
        <v>0</v>
      </c>
      <c r="BF872" s="181">
        <f>IF(N872="snížená",J872,0)</f>
        <v>0</v>
      </c>
      <c r="BG872" s="181">
        <f>IF(N872="zákl. přenesená",J872,0)</f>
        <v>0</v>
      </c>
      <c r="BH872" s="181">
        <f>IF(N872="sníž. přenesená",J872,0)</f>
        <v>0</v>
      </c>
      <c r="BI872" s="181">
        <f>IF(N872="nulová",J872,0)</f>
        <v>0</v>
      </c>
      <c r="BJ872" s="22" t="s">
        <v>158</v>
      </c>
      <c r="BK872" s="181">
        <f>ROUND(I872*H872,2)</f>
        <v>0</v>
      </c>
      <c r="BL872" s="22" t="s">
        <v>157</v>
      </c>
      <c r="BM872" s="180" t="s">
        <v>1814</v>
      </c>
    </row>
    <row r="873" s="2" customFormat="1" ht="24.15" customHeight="1">
      <c r="A873" s="41"/>
      <c r="B873" s="168"/>
      <c r="C873" s="169" t="s">
        <v>1815</v>
      </c>
      <c r="D873" s="169" t="s">
        <v>152</v>
      </c>
      <c r="E873" s="170" t="s">
        <v>1816</v>
      </c>
      <c r="F873" s="171" t="s">
        <v>1817</v>
      </c>
      <c r="G873" s="172" t="s">
        <v>182</v>
      </c>
      <c r="H873" s="173">
        <v>6</v>
      </c>
      <c r="I873" s="174"/>
      <c r="J873" s="175">
        <f>ROUND(I873*H873,2)</f>
        <v>0</v>
      </c>
      <c r="K873" s="171" t="s">
        <v>156</v>
      </c>
      <c r="L873" s="42"/>
      <c r="M873" s="176" t="s">
        <v>3</v>
      </c>
      <c r="N873" s="177" t="s">
        <v>41</v>
      </c>
      <c r="O873" s="75"/>
      <c r="P873" s="178">
        <f>O873*H873</f>
        <v>0</v>
      </c>
      <c r="Q873" s="178">
        <v>0.00095200000000000005</v>
      </c>
      <c r="R873" s="178">
        <f>Q873*H873</f>
        <v>0.0057120000000000001</v>
      </c>
      <c r="S873" s="178">
        <v>0</v>
      </c>
      <c r="T873" s="179">
        <f>S873*H873</f>
        <v>0</v>
      </c>
      <c r="U873" s="41"/>
      <c r="V873" s="41"/>
      <c r="W873" s="41"/>
      <c r="X873" s="41"/>
      <c r="Y873" s="41"/>
      <c r="Z873" s="41"/>
      <c r="AA873" s="41"/>
      <c r="AB873" s="41"/>
      <c r="AC873" s="41"/>
      <c r="AD873" s="41"/>
      <c r="AE873" s="41"/>
      <c r="AR873" s="180" t="s">
        <v>157</v>
      </c>
      <c r="AT873" s="180" t="s">
        <v>152</v>
      </c>
      <c r="AU873" s="180" t="s">
        <v>158</v>
      </c>
      <c r="AY873" s="22" t="s">
        <v>149</v>
      </c>
      <c r="BE873" s="181">
        <f>IF(N873="základní",J873,0)</f>
        <v>0</v>
      </c>
      <c r="BF873" s="181">
        <f>IF(N873="snížená",J873,0)</f>
        <v>0</v>
      </c>
      <c r="BG873" s="181">
        <f>IF(N873="zákl. přenesená",J873,0)</f>
        <v>0</v>
      </c>
      <c r="BH873" s="181">
        <f>IF(N873="sníž. přenesená",J873,0)</f>
        <v>0</v>
      </c>
      <c r="BI873" s="181">
        <f>IF(N873="nulová",J873,0)</f>
        <v>0</v>
      </c>
      <c r="BJ873" s="22" t="s">
        <v>158</v>
      </c>
      <c r="BK873" s="181">
        <f>ROUND(I873*H873,2)</f>
        <v>0</v>
      </c>
      <c r="BL873" s="22" t="s">
        <v>157</v>
      </c>
      <c r="BM873" s="180" t="s">
        <v>1818</v>
      </c>
    </row>
    <row r="874" s="2" customFormat="1">
      <c r="A874" s="41"/>
      <c r="B874" s="42"/>
      <c r="C874" s="41"/>
      <c r="D874" s="182" t="s">
        <v>160</v>
      </c>
      <c r="E874" s="41"/>
      <c r="F874" s="183" t="s">
        <v>1819</v>
      </c>
      <c r="G874" s="41"/>
      <c r="H874" s="41"/>
      <c r="I874" s="184"/>
      <c r="J874" s="41"/>
      <c r="K874" s="41"/>
      <c r="L874" s="42"/>
      <c r="M874" s="185"/>
      <c r="N874" s="186"/>
      <c r="O874" s="75"/>
      <c r="P874" s="75"/>
      <c r="Q874" s="75"/>
      <c r="R874" s="75"/>
      <c r="S874" s="75"/>
      <c r="T874" s="76"/>
      <c r="U874" s="41"/>
      <c r="V874" s="41"/>
      <c r="W874" s="41"/>
      <c r="X874" s="41"/>
      <c r="Y874" s="41"/>
      <c r="Z874" s="41"/>
      <c r="AA874" s="41"/>
      <c r="AB874" s="41"/>
      <c r="AC874" s="41"/>
      <c r="AD874" s="41"/>
      <c r="AE874" s="41"/>
      <c r="AT874" s="22" t="s">
        <v>160</v>
      </c>
      <c r="AU874" s="22" t="s">
        <v>158</v>
      </c>
    </row>
    <row r="875" s="13" customFormat="1">
      <c r="A875" s="13"/>
      <c r="B875" s="187"/>
      <c r="C875" s="13"/>
      <c r="D875" s="188" t="s">
        <v>162</v>
      </c>
      <c r="E875" s="189" t="s">
        <v>3</v>
      </c>
      <c r="F875" s="190" t="s">
        <v>1820</v>
      </c>
      <c r="G875" s="13"/>
      <c r="H875" s="191">
        <v>1.8</v>
      </c>
      <c r="I875" s="192"/>
      <c r="J875" s="13"/>
      <c r="K875" s="13"/>
      <c r="L875" s="187"/>
      <c r="M875" s="193"/>
      <c r="N875" s="194"/>
      <c r="O875" s="194"/>
      <c r="P875" s="194"/>
      <c r="Q875" s="194"/>
      <c r="R875" s="194"/>
      <c r="S875" s="194"/>
      <c r="T875" s="195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189" t="s">
        <v>162</v>
      </c>
      <c r="AU875" s="189" t="s">
        <v>158</v>
      </c>
      <c r="AV875" s="13" t="s">
        <v>158</v>
      </c>
      <c r="AW875" s="13" t="s">
        <v>31</v>
      </c>
      <c r="AX875" s="13" t="s">
        <v>69</v>
      </c>
      <c r="AY875" s="189" t="s">
        <v>149</v>
      </c>
    </row>
    <row r="876" s="13" customFormat="1">
      <c r="A876" s="13"/>
      <c r="B876" s="187"/>
      <c r="C876" s="13"/>
      <c r="D876" s="188" t="s">
        <v>162</v>
      </c>
      <c r="E876" s="189" t="s">
        <v>3</v>
      </c>
      <c r="F876" s="190" t="s">
        <v>1821</v>
      </c>
      <c r="G876" s="13"/>
      <c r="H876" s="191">
        <v>4.2000000000000002</v>
      </c>
      <c r="I876" s="192"/>
      <c r="J876" s="13"/>
      <c r="K876" s="13"/>
      <c r="L876" s="187"/>
      <c r="M876" s="193"/>
      <c r="N876" s="194"/>
      <c r="O876" s="194"/>
      <c r="P876" s="194"/>
      <c r="Q876" s="194"/>
      <c r="R876" s="194"/>
      <c r="S876" s="194"/>
      <c r="T876" s="195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189" t="s">
        <v>162</v>
      </c>
      <c r="AU876" s="189" t="s">
        <v>158</v>
      </c>
      <c r="AV876" s="13" t="s">
        <v>158</v>
      </c>
      <c r="AW876" s="13" t="s">
        <v>31</v>
      </c>
      <c r="AX876" s="13" t="s">
        <v>69</v>
      </c>
      <c r="AY876" s="189" t="s">
        <v>149</v>
      </c>
    </row>
    <row r="877" s="14" customFormat="1">
      <c r="A877" s="14"/>
      <c r="B877" s="196"/>
      <c r="C877" s="14"/>
      <c r="D877" s="188" t="s">
        <v>162</v>
      </c>
      <c r="E877" s="197" t="s">
        <v>3</v>
      </c>
      <c r="F877" s="198" t="s">
        <v>196</v>
      </c>
      <c r="G877" s="14"/>
      <c r="H877" s="199">
        <v>6</v>
      </c>
      <c r="I877" s="200"/>
      <c r="J877" s="14"/>
      <c r="K877" s="14"/>
      <c r="L877" s="196"/>
      <c r="M877" s="201"/>
      <c r="N877" s="202"/>
      <c r="O877" s="202"/>
      <c r="P877" s="202"/>
      <c r="Q877" s="202"/>
      <c r="R877" s="202"/>
      <c r="S877" s="202"/>
      <c r="T877" s="203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197" t="s">
        <v>162</v>
      </c>
      <c r="AU877" s="197" t="s">
        <v>158</v>
      </c>
      <c r="AV877" s="14" t="s">
        <v>163</v>
      </c>
      <c r="AW877" s="14" t="s">
        <v>31</v>
      </c>
      <c r="AX877" s="14" t="s">
        <v>77</v>
      </c>
      <c r="AY877" s="197" t="s">
        <v>149</v>
      </c>
    </row>
    <row r="878" s="2" customFormat="1" ht="24.15" customHeight="1">
      <c r="A878" s="41"/>
      <c r="B878" s="168"/>
      <c r="C878" s="224" t="s">
        <v>1822</v>
      </c>
      <c r="D878" s="224" t="s">
        <v>654</v>
      </c>
      <c r="E878" s="225" t="s">
        <v>1765</v>
      </c>
      <c r="F878" s="226" t="s">
        <v>1766</v>
      </c>
      <c r="G878" s="227" t="s">
        <v>166</v>
      </c>
      <c r="H878" s="228">
        <v>1.8</v>
      </c>
      <c r="I878" s="229"/>
      <c r="J878" s="230">
        <f>ROUND(I878*H878,2)</f>
        <v>0</v>
      </c>
      <c r="K878" s="226" t="s">
        <v>156</v>
      </c>
      <c r="L878" s="231"/>
      <c r="M878" s="232" t="s">
        <v>3</v>
      </c>
      <c r="N878" s="233" t="s">
        <v>41</v>
      </c>
      <c r="O878" s="75"/>
      <c r="P878" s="178">
        <f>O878*H878</f>
        <v>0</v>
      </c>
      <c r="Q878" s="178">
        <v>0.019</v>
      </c>
      <c r="R878" s="178">
        <f>Q878*H878</f>
        <v>0.034200000000000001</v>
      </c>
      <c r="S878" s="178">
        <v>0</v>
      </c>
      <c r="T878" s="179">
        <f>S878*H878</f>
        <v>0</v>
      </c>
      <c r="U878" s="41"/>
      <c r="V878" s="41"/>
      <c r="W878" s="41"/>
      <c r="X878" s="41"/>
      <c r="Y878" s="41"/>
      <c r="Z878" s="41"/>
      <c r="AA878" s="41"/>
      <c r="AB878" s="41"/>
      <c r="AC878" s="41"/>
      <c r="AD878" s="41"/>
      <c r="AE878" s="41"/>
      <c r="AR878" s="180" t="s">
        <v>381</v>
      </c>
      <c r="AT878" s="180" t="s">
        <v>654</v>
      </c>
      <c r="AU878" s="180" t="s">
        <v>158</v>
      </c>
      <c r="AY878" s="22" t="s">
        <v>149</v>
      </c>
      <c r="BE878" s="181">
        <f>IF(N878="základní",J878,0)</f>
        <v>0</v>
      </c>
      <c r="BF878" s="181">
        <f>IF(N878="snížená",J878,0)</f>
        <v>0</v>
      </c>
      <c r="BG878" s="181">
        <f>IF(N878="zákl. přenesená",J878,0)</f>
        <v>0</v>
      </c>
      <c r="BH878" s="181">
        <f>IF(N878="sníž. přenesená",J878,0)</f>
        <v>0</v>
      </c>
      <c r="BI878" s="181">
        <f>IF(N878="nulová",J878,0)</f>
        <v>0</v>
      </c>
      <c r="BJ878" s="22" t="s">
        <v>158</v>
      </c>
      <c r="BK878" s="181">
        <f>ROUND(I878*H878,2)</f>
        <v>0</v>
      </c>
      <c r="BL878" s="22" t="s">
        <v>157</v>
      </c>
      <c r="BM878" s="180" t="s">
        <v>1823</v>
      </c>
    </row>
    <row r="879" s="13" customFormat="1">
      <c r="A879" s="13"/>
      <c r="B879" s="187"/>
      <c r="C879" s="13"/>
      <c r="D879" s="188" t="s">
        <v>162</v>
      </c>
      <c r="E879" s="13"/>
      <c r="F879" s="190" t="s">
        <v>1824</v>
      </c>
      <c r="G879" s="13"/>
      <c r="H879" s="191">
        <v>1.8</v>
      </c>
      <c r="I879" s="192"/>
      <c r="J879" s="13"/>
      <c r="K879" s="13"/>
      <c r="L879" s="187"/>
      <c r="M879" s="193"/>
      <c r="N879" s="194"/>
      <c r="O879" s="194"/>
      <c r="P879" s="194"/>
      <c r="Q879" s="194"/>
      <c r="R879" s="194"/>
      <c r="S879" s="194"/>
      <c r="T879" s="195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189" t="s">
        <v>162</v>
      </c>
      <c r="AU879" s="189" t="s">
        <v>158</v>
      </c>
      <c r="AV879" s="13" t="s">
        <v>158</v>
      </c>
      <c r="AW879" s="13" t="s">
        <v>4</v>
      </c>
      <c r="AX879" s="13" t="s">
        <v>77</v>
      </c>
      <c r="AY879" s="189" t="s">
        <v>149</v>
      </c>
    </row>
    <row r="880" s="2" customFormat="1" ht="49.05" customHeight="1">
      <c r="A880" s="41"/>
      <c r="B880" s="168"/>
      <c r="C880" s="169" t="s">
        <v>1825</v>
      </c>
      <c r="D880" s="169" t="s">
        <v>152</v>
      </c>
      <c r="E880" s="170" t="s">
        <v>1826</v>
      </c>
      <c r="F880" s="171" t="s">
        <v>1827</v>
      </c>
      <c r="G880" s="172" t="s">
        <v>406</v>
      </c>
      <c r="H880" s="173">
        <v>1.3959999999999999</v>
      </c>
      <c r="I880" s="174"/>
      <c r="J880" s="175">
        <f>ROUND(I880*H880,2)</f>
        <v>0</v>
      </c>
      <c r="K880" s="171" t="s">
        <v>156</v>
      </c>
      <c r="L880" s="42"/>
      <c r="M880" s="176" t="s">
        <v>3</v>
      </c>
      <c r="N880" s="177" t="s">
        <v>41</v>
      </c>
      <c r="O880" s="75"/>
      <c r="P880" s="178">
        <f>O880*H880</f>
        <v>0</v>
      </c>
      <c r="Q880" s="178">
        <v>0</v>
      </c>
      <c r="R880" s="178">
        <f>Q880*H880</f>
        <v>0</v>
      </c>
      <c r="S880" s="178">
        <v>0</v>
      </c>
      <c r="T880" s="179">
        <f>S880*H880</f>
        <v>0</v>
      </c>
      <c r="U880" s="41"/>
      <c r="V880" s="41"/>
      <c r="W880" s="41"/>
      <c r="X880" s="41"/>
      <c r="Y880" s="41"/>
      <c r="Z880" s="41"/>
      <c r="AA880" s="41"/>
      <c r="AB880" s="41"/>
      <c r="AC880" s="41"/>
      <c r="AD880" s="41"/>
      <c r="AE880" s="41"/>
      <c r="AR880" s="180" t="s">
        <v>157</v>
      </c>
      <c r="AT880" s="180" t="s">
        <v>152</v>
      </c>
      <c r="AU880" s="180" t="s">
        <v>158</v>
      </c>
      <c r="AY880" s="22" t="s">
        <v>149</v>
      </c>
      <c r="BE880" s="181">
        <f>IF(N880="základní",J880,0)</f>
        <v>0</v>
      </c>
      <c r="BF880" s="181">
        <f>IF(N880="snížená",J880,0)</f>
        <v>0</v>
      </c>
      <c r="BG880" s="181">
        <f>IF(N880="zákl. přenesená",J880,0)</f>
        <v>0</v>
      </c>
      <c r="BH880" s="181">
        <f>IF(N880="sníž. přenesená",J880,0)</f>
        <v>0</v>
      </c>
      <c r="BI880" s="181">
        <f>IF(N880="nulová",J880,0)</f>
        <v>0</v>
      </c>
      <c r="BJ880" s="22" t="s">
        <v>158</v>
      </c>
      <c r="BK880" s="181">
        <f>ROUND(I880*H880,2)</f>
        <v>0</v>
      </c>
      <c r="BL880" s="22" t="s">
        <v>157</v>
      </c>
      <c r="BM880" s="180" t="s">
        <v>1828</v>
      </c>
    </row>
    <row r="881" s="2" customFormat="1">
      <c r="A881" s="41"/>
      <c r="B881" s="42"/>
      <c r="C881" s="41"/>
      <c r="D881" s="182" t="s">
        <v>160</v>
      </c>
      <c r="E881" s="41"/>
      <c r="F881" s="183" t="s">
        <v>1829</v>
      </c>
      <c r="G881" s="41"/>
      <c r="H881" s="41"/>
      <c r="I881" s="184"/>
      <c r="J881" s="41"/>
      <c r="K881" s="41"/>
      <c r="L881" s="42"/>
      <c r="M881" s="185"/>
      <c r="N881" s="186"/>
      <c r="O881" s="75"/>
      <c r="P881" s="75"/>
      <c r="Q881" s="75"/>
      <c r="R881" s="75"/>
      <c r="S881" s="75"/>
      <c r="T881" s="76"/>
      <c r="U881" s="41"/>
      <c r="V881" s="41"/>
      <c r="W881" s="41"/>
      <c r="X881" s="41"/>
      <c r="Y881" s="41"/>
      <c r="Z881" s="41"/>
      <c r="AA881" s="41"/>
      <c r="AB881" s="41"/>
      <c r="AC881" s="41"/>
      <c r="AD881" s="41"/>
      <c r="AE881" s="41"/>
      <c r="AT881" s="22" t="s">
        <v>160</v>
      </c>
      <c r="AU881" s="22" t="s">
        <v>158</v>
      </c>
    </row>
    <row r="882" s="12" customFormat="1" ht="22.8" customHeight="1">
      <c r="A882" s="12"/>
      <c r="B882" s="155"/>
      <c r="C882" s="12"/>
      <c r="D882" s="156" t="s">
        <v>68</v>
      </c>
      <c r="E882" s="166" t="s">
        <v>1830</v>
      </c>
      <c r="F882" s="166" t="s">
        <v>1831</v>
      </c>
      <c r="G882" s="12"/>
      <c r="H882" s="12"/>
      <c r="I882" s="158"/>
      <c r="J882" s="167">
        <f>BK882</f>
        <v>0</v>
      </c>
      <c r="K882" s="12"/>
      <c r="L882" s="155"/>
      <c r="M882" s="160"/>
      <c r="N882" s="161"/>
      <c r="O882" s="161"/>
      <c r="P882" s="162">
        <f>SUM(P883:P894)</f>
        <v>0</v>
      </c>
      <c r="Q882" s="161"/>
      <c r="R882" s="162">
        <f>SUM(R883:R894)</f>
        <v>0.0069350500000000008</v>
      </c>
      <c r="S882" s="161"/>
      <c r="T882" s="163">
        <f>SUM(T883:T894)</f>
        <v>0</v>
      </c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R882" s="156" t="s">
        <v>158</v>
      </c>
      <c r="AT882" s="164" t="s">
        <v>68</v>
      </c>
      <c r="AU882" s="164" t="s">
        <v>77</v>
      </c>
      <c r="AY882" s="156" t="s">
        <v>149</v>
      </c>
      <c r="BK882" s="165">
        <f>SUM(BK883:BK894)</f>
        <v>0</v>
      </c>
    </row>
    <row r="883" s="2" customFormat="1" ht="37.8" customHeight="1">
      <c r="A883" s="41"/>
      <c r="B883" s="168"/>
      <c r="C883" s="169" t="s">
        <v>1832</v>
      </c>
      <c r="D883" s="169" t="s">
        <v>152</v>
      </c>
      <c r="E883" s="170" t="s">
        <v>1833</v>
      </c>
      <c r="F883" s="171" t="s">
        <v>1834</v>
      </c>
      <c r="G883" s="172" t="s">
        <v>166</v>
      </c>
      <c r="H883" s="173">
        <v>13.085000000000001</v>
      </c>
      <c r="I883" s="174"/>
      <c r="J883" s="175">
        <f>ROUND(I883*H883,2)</f>
        <v>0</v>
      </c>
      <c r="K883" s="171" t="s">
        <v>156</v>
      </c>
      <c r="L883" s="42"/>
      <c r="M883" s="176" t="s">
        <v>3</v>
      </c>
      <c r="N883" s="177" t="s">
        <v>41</v>
      </c>
      <c r="O883" s="75"/>
      <c r="P883" s="178">
        <f>O883*H883</f>
        <v>0</v>
      </c>
      <c r="Q883" s="178">
        <v>2.0000000000000002E-05</v>
      </c>
      <c r="R883" s="178">
        <f>Q883*H883</f>
        <v>0.00026170000000000002</v>
      </c>
      <c r="S883" s="178">
        <v>0</v>
      </c>
      <c r="T883" s="179">
        <f>S883*H883</f>
        <v>0</v>
      </c>
      <c r="U883" s="41"/>
      <c r="V883" s="41"/>
      <c r="W883" s="41"/>
      <c r="X883" s="41"/>
      <c r="Y883" s="41"/>
      <c r="Z883" s="41"/>
      <c r="AA883" s="41"/>
      <c r="AB883" s="41"/>
      <c r="AC883" s="41"/>
      <c r="AD883" s="41"/>
      <c r="AE883" s="41"/>
      <c r="AR883" s="180" t="s">
        <v>157</v>
      </c>
      <c r="AT883" s="180" t="s">
        <v>152</v>
      </c>
      <c r="AU883" s="180" t="s">
        <v>158</v>
      </c>
      <c r="AY883" s="22" t="s">
        <v>149</v>
      </c>
      <c r="BE883" s="181">
        <f>IF(N883="základní",J883,0)</f>
        <v>0</v>
      </c>
      <c r="BF883" s="181">
        <f>IF(N883="snížená",J883,0)</f>
        <v>0</v>
      </c>
      <c r="BG883" s="181">
        <f>IF(N883="zákl. přenesená",J883,0)</f>
        <v>0</v>
      </c>
      <c r="BH883" s="181">
        <f>IF(N883="sníž. přenesená",J883,0)</f>
        <v>0</v>
      </c>
      <c r="BI883" s="181">
        <f>IF(N883="nulová",J883,0)</f>
        <v>0</v>
      </c>
      <c r="BJ883" s="22" t="s">
        <v>158</v>
      </c>
      <c r="BK883" s="181">
        <f>ROUND(I883*H883,2)</f>
        <v>0</v>
      </c>
      <c r="BL883" s="22" t="s">
        <v>157</v>
      </c>
      <c r="BM883" s="180" t="s">
        <v>1835</v>
      </c>
    </row>
    <row r="884" s="2" customFormat="1">
      <c r="A884" s="41"/>
      <c r="B884" s="42"/>
      <c r="C884" s="41"/>
      <c r="D884" s="182" t="s">
        <v>160</v>
      </c>
      <c r="E884" s="41"/>
      <c r="F884" s="183" t="s">
        <v>1836</v>
      </c>
      <c r="G884" s="41"/>
      <c r="H884" s="41"/>
      <c r="I884" s="184"/>
      <c r="J884" s="41"/>
      <c r="K884" s="41"/>
      <c r="L884" s="42"/>
      <c r="M884" s="185"/>
      <c r="N884" s="186"/>
      <c r="O884" s="75"/>
      <c r="P884" s="75"/>
      <c r="Q884" s="75"/>
      <c r="R884" s="75"/>
      <c r="S884" s="75"/>
      <c r="T884" s="76"/>
      <c r="U884" s="41"/>
      <c r="V884" s="41"/>
      <c r="W884" s="41"/>
      <c r="X884" s="41"/>
      <c r="Y884" s="41"/>
      <c r="Z884" s="41"/>
      <c r="AA884" s="41"/>
      <c r="AB884" s="41"/>
      <c r="AC884" s="41"/>
      <c r="AD884" s="41"/>
      <c r="AE884" s="41"/>
      <c r="AT884" s="22" t="s">
        <v>160</v>
      </c>
      <c r="AU884" s="22" t="s">
        <v>158</v>
      </c>
    </row>
    <row r="885" s="15" customFormat="1">
      <c r="A885" s="15"/>
      <c r="B885" s="204"/>
      <c r="C885" s="15"/>
      <c r="D885" s="188" t="s">
        <v>162</v>
      </c>
      <c r="E885" s="205" t="s">
        <v>3</v>
      </c>
      <c r="F885" s="206" t="s">
        <v>1837</v>
      </c>
      <c r="G885" s="15"/>
      <c r="H885" s="205" t="s">
        <v>3</v>
      </c>
      <c r="I885" s="207"/>
      <c r="J885" s="15"/>
      <c r="K885" s="15"/>
      <c r="L885" s="204"/>
      <c r="M885" s="208"/>
      <c r="N885" s="209"/>
      <c r="O885" s="209"/>
      <c r="P885" s="209"/>
      <c r="Q885" s="209"/>
      <c r="R885" s="209"/>
      <c r="S885" s="209"/>
      <c r="T885" s="210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T885" s="205" t="s">
        <v>162</v>
      </c>
      <c r="AU885" s="205" t="s">
        <v>158</v>
      </c>
      <c r="AV885" s="15" t="s">
        <v>77</v>
      </c>
      <c r="AW885" s="15" t="s">
        <v>31</v>
      </c>
      <c r="AX885" s="15" t="s">
        <v>69</v>
      </c>
      <c r="AY885" s="205" t="s">
        <v>149</v>
      </c>
    </row>
    <row r="886" s="13" customFormat="1">
      <c r="A886" s="13"/>
      <c r="B886" s="187"/>
      <c r="C886" s="13"/>
      <c r="D886" s="188" t="s">
        <v>162</v>
      </c>
      <c r="E886" s="189" t="s">
        <v>3</v>
      </c>
      <c r="F886" s="190" t="s">
        <v>1838</v>
      </c>
      <c r="G886" s="13"/>
      <c r="H886" s="191">
        <v>3.48</v>
      </c>
      <c r="I886" s="192"/>
      <c r="J886" s="13"/>
      <c r="K886" s="13"/>
      <c r="L886" s="187"/>
      <c r="M886" s="193"/>
      <c r="N886" s="194"/>
      <c r="O886" s="194"/>
      <c r="P886" s="194"/>
      <c r="Q886" s="194"/>
      <c r="R886" s="194"/>
      <c r="S886" s="194"/>
      <c r="T886" s="195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189" t="s">
        <v>162</v>
      </c>
      <c r="AU886" s="189" t="s">
        <v>158</v>
      </c>
      <c r="AV886" s="13" t="s">
        <v>158</v>
      </c>
      <c r="AW886" s="13" t="s">
        <v>31</v>
      </c>
      <c r="AX886" s="13" t="s">
        <v>69</v>
      </c>
      <c r="AY886" s="189" t="s">
        <v>149</v>
      </c>
    </row>
    <row r="887" s="13" customFormat="1">
      <c r="A887" s="13"/>
      <c r="B887" s="187"/>
      <c r="C887" s="13"/>
      <c r="D887" s="188" t="s">
        <v>162</v>
      </c>
      <c r="E887" s="189" t="s">
        <v>3</v>
      </c>
      <c r="F887" s="190" t="s">
        <v>1839</v>
      </c>
      <c r="G887" s="13"/>
      <c r="H887" s="191">
        <v>3.5550000000000002</v>
      </c>
      <c r="I887" s="192"/>
      <c r="J887" s="13"/>
      <c r="K887" s="13"/>
      <c r="L887" s="187"/>
      <c r="M887" s="193"/>
      <c r="N887" s="194"/>
      <c r="O887" s="194"/>
      <c r="P887" s="194"/>
      <c r="Q887" s="194"/>
      <c r="R887" s="194"/>
      <c r="S887" s="194"/>
      <c r="T887" s="195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189" t="s">
        <v>162</v>
      </c>
      <c r="AU887" s="189" t="s">
        <v>158</v>
      </c>
      <c r="AV887" s="13" t="s">
        <v>158</v>
      </c>
      <c r="AW887" s="13" t="s">
        <v>31</v>
      </c>
      <c r="AX887" s="13" t="s">
        <v>69</v>
      </c>
      <c r="AY887" s="189" t="s">
        <v>149</v>
      </c>
    </row>
    <row r="888" s="13" customFormat="1">
      <c r="A888" s="13"/>
      <c r="B888" s="187"/>
      <c r="C888" s="13"/>
      <c r="D888" s="188" t="s">
        <v>162</v>
      </c>
      <c r="E888" s="189" t="s">
        <v>3</v>
      </c>
      <c r="F888" s="190" t="s">
        <v>1840</v>
      </c>
      <c r="G888" s="13"/>
      <c r="H888" s="191">
        <v>6.0499999999999998</v>
      </c>
      <c r="I888" s="192"/>
      <c r="J888" s="13"/>
      <c r="K888" s="13"/>
      <c r="L888" s="187"/>
      <c r="M888" s="193"/>
      <c r="N888" s="194"/>
      <c r="O888" s="194"/>
      <c r="P888" s="194"/>
      <c r="Q888" s="194"/>
      <c r="R888" s="194"/>
      <c r="S888" s="194"/>
      <c r="T888" s="195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189" t="s">
        <v>162</v>
      </c>
      <c r="AU888" s="189" t="s">
        <v>158</v>
      </c>
      <c r="AV888" s="13" t="s">
        <v>158</v>
      </c>
      <c r="AW888" s="13" t="s">
        <v>31</v>
      </c>
      <c r="AX888" s="13" t="s">
        <v>69</v>
      </c>
      <c r="AY888" s="189" t="s">
        <v>149</v>
      </c>
    </row>
    <row r="889" s="14" customFormat="1">
      <c r="A889" s="14"/>
      <c r="B889" s="196"/>
      <c r="C889" s="14"/>
      <c r="D889" s="188" t="s">
        <v>162</v>
      </c>
      <c r="E889" s="197" t="s">
        <v>3</v>
      </c>
      <c r="F889" s="198" t="s">
        <v>196</v>
      </c>
      <c r="G889" s="14"/>
      <c r="H889" s="199">
        <v>13.085000000000001</v>
      </c>
      <c r="I889" s="200"/>
      <c r="J889" s="14"/>
      <c r="K889" s="14"/>
      <c r="L889" s="196"/>
      <c r="M889" s="201"/>
      <c r="N889" s="202"/>
      <c r="O889" s="202"/>
      <c r="P889" s="202"/>
      <c r="Q889" s="202"/>
      <c r="R889" s="202"/>
      <c r="S889" s="202"/>
      <c r="T889" s="203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197" t="s">
        <v>162</v>
      </c>
      <c r="AU889" s="197" t="s">
        <v>158</v>
      </c>
      <c r="AV889" s="14" t="s">
        <v>163</v>
      </c>
      <c r="AW889" s="14" t="s">
        <v>31</v>
      </c>
      <c r="AX889" s="14" t="s">
        <v>77</v>
      </c>
      <c r="AY889" s="197" t="s">
        <v>149</v>
      </c>
    </row>
    <row r="890" s="2" customFormat="1" ht="24.15" customHeight="1">
      <c r="A890" s="41"/>
      <c r="B890" s="168"/>
      <c r="C890" s="169" t="s">
        <v>1841</v>
      </c>
      <c r="D890" s="169" t="s">
        <v>152</v>
      </c>
      <c r="E890" s="170" t="s">
        <v>1842</v>
      </c>
      <c r="F890" s="171" t="s">
        <v>1843</v>
      </c>
      <c r="G890" s="172" t="s">
        <v>166</v>
      </c>
      <c r="H890" s="173">
        <v>13.085000000000001</v>
      </c>
      <c r="I890" s="174"/>
      <c r="J890" s="175">
        <f>ROUND(I890*H890,2)</f>
        <v>0</v>
      </c>
      <c r="K890" s="171" t="s">
        <v>156</v>
      </c>
      <c r="L890" s="42"/>
      <c r="M890" s="176" t="s">
        <v>3</v>
      </c>
      <c r="N890" s="177" t="s">
        <v>41</v>
      </c>
      <c r="O890" s="75"/>
      <c r="P890" s="178">
        <f>O890*H890</f>
        <v>0</v>
      </c>
      <c r="Q890" s="178">
        <v>0.00017000000000000001</v>
      </c>
      <c r="R890" s="178">
        <f>Q890*H890</f>
        <v>0.0022244500000000002</v>
      </c>
      <c r="S890" s="178">
        <v>0</v>
      </c>
      <c r="T890" s="179">
        <f>S890*H890</f>
        <v>0</v>
      </c>
      <c r="U890" s="41"/>
      <c r="V890" s="41"/>
      <c r="W890" s="41"/>
      <c r="X890" s="41"/>
      <c r="Y890" s="41"/>
      <c r="Z890" s="41"/>
      <c r="AA890" s="41"/>
      <c r="AB890" s="41"/>
      <c r="AC890" s="41"/>
      <c r="AD890" s="41"/>
      <c r="AE890" s="41"/>
      <c r="AR890" s="180" t="s">
        <v>157</v>
      </c>
      <c r="AT890" s="180" t="s">
        <v>152</v>
      </c>
      <c r="AU890" s="180" t="s">
        <v>158</v>
      </c>
      <c r="AY890" s="22" t="s">
        <v>149</v>
      </c>
      <c r="BE890" s="181">
        <f>IF(N890="základní",J890,0)</f>
        <v>0</v>
      </c>
      <c r="BF890" s="181">
        <f>IF(N890="snížená",J890,0)</f>
        <v>0</v>
      </c>
      <c r="BG890" s="181">
        <f>IF(N890="zákl. přenesená",J890,0)</f>
        <v>0</v>
      </c>
      <c r="BH890" s="181">
        <f>IF(N890="sníž. přenesená",J890,0)</f>
        <v>0</v>
      </c>
      <c r="BI890" s="181">
        <f>IF(N890="nulová",J890,0)</f>
        <v>0</v>
      </c>
      <c r="BJ890" s="22" t="s">
        <v>158</v>
      </c>
      <c r="BK890" s="181">
        <f>ROUND(I890*H890,2)</f>
        <v>0</v>
      </c>
      <c r="BL890" s="22" t="s">
        <v>157</v>
      </c>
      <c r="BM890" s="180" t="s">
        <v>1844</v>
      </c>
    </row>
    <row r="891" s="2" customFormat="1">
      <c r="A891" s="41"/>
      <c r="B891" s="42"/>
      <c r="C891" s="41"/>
      <c r="D891" s="182" t="s">
        <v>160</v>
      </c>
      <c r="E891" s="41"/>
      <c r="F891" s="183" t="s">
        <v>1845</v>
      </c>
      <c r="G891" s="41"/>
      <c r="H891" s="41"/>
      <c r="I891" s="184"/>
      <c r="J891" s="41"/>
      <c r="K891" s="41"/>
      <c r="L891" s="42"/>
      <c r="M891" s="185"/>
      <c r="N891" s="186"/>
      <c r="O891" s="75"/>
      <c r="P891" s="75"/>
      <c r="Q891" s="75"/>
      <c r="R891" s="75"/>
      <c r="S891" s="75"/>
      <c r="T891" s="76"/>
      <c r="U891" s="41"/>
      <c r="V891" s="41"/>
      <c r="W891" s="41"/>
      <c r="X891" s="41"/>
      <c r="Y891" s="41"/>
      <c r="Z891" s="41"/>
      <c r="AA891" s="41"/>
      <c r="AB891" s="41"/>
      <c r="AC891" s="41"/>
      <c r="AD891" s="41"/>
      <c r="AE891" s="41"/>
      <c r="AT891" s="22" t="s">
        <v>160</v>
      </c>
      <c r="AU891" s="22" t="s">
        <v>158</v>
      </c>
    </row>
    <row r="892" s="2" customFormat="1" ht="24.15" customHeight="1">
      <c r="A892" s="41"/>
      <c r="B892" s="168"/>
      <c r="C892" s="169" t="s">
        <v>1846</v>
      </c>
      <c r="D892" s="169" t="s">
        <v>152</v>
      </c>
      <c r="E892" s="170" t="s">
        <v>1847</v>
      </c>
      <c r="F892" s="171" t="s">
        <v>1848</v>
      </c>
      <c r="G892" s="172" t="s">
        <v>166</v>
      </c>
      <c r="H892" s="173">
        <v>26.170000000000002</v>
      </c>
      <c r="I892" s="174"/>
      <c r="J892" s="175">
        <f>ROUND(I892*H892,2)</f>
        <v>0</v>
      </c>
      <c r="K892" s="171" t="s">
        <v>156</v>
      </c>
      <c r="L892" s="42"/>
      <c r="M892" s="176" t="s">
        <v>3</v>
      </c>
      <c r="N892" s="177" t="s">
        <v>41</v>
      </c>
      <c r="O892" s="75"/>
      <c r="P892" s="178">
        <f>O892*H892</f>
        <v>0</v>
      </c>
      <c r="Q892" s="178">
        <v>0.00017000000000000001</v>
      </c>
      <c r="R892" s="178">
        <f>Q892*H892</f>
        <v>0.0044489000000000004</v>
      </c>
      <c r="S892" s="178">
        <v>0</v>
      </c>
      <c r="T892" s="179">
        <f>S892*H892</f>
        <v>0</v>
      </c>
      <c r="U892" s="41"/>
      <c r="V892" s="41"/>
      <c r="W892" s="41"/>
      <c r="X892" s="41"/>
      <c r="Y892" s="41"/>
      <c r="Z892" s="41"/>
      <c r="AA892" s="41"/>
      <c r="AB892" s="41"/>
      <c r="AC892" s="41"/>
      <c r="AD892" s="41"/>
      <c r="AE892" s="41"/>
      <c r="AR892" s="180" t="s">
        <v>157</v>
      </c>
      <c r="AT892" s="180" t="s">
        <v>152</v>
      </c>
      <c r="AU892" s="180" t="s">
        <v>158</v>
      </c>
      <c r="AY892" s="22" t="s">
        <v>149</v>
      </c>
      <c r="BE892" s="181">
        <f>IF(N892="základní",J892,0)</f>
        <v>0</v>
      </c>
      <c r="BF892" s="181">
        <f>IF(N892="snížená",J892,0)</f>
        <v>0</v>
      </c>
      <c r="BG892" s="181">
        <f>IF(N892="zákl. přenesená",J892,0)</f>
        <v>0</v>
      </c>
      <c r="BH892" s="181">
        <f>IF(N892="sníž. přenesená",J892,0)</f>
        <v>0</v>
      </c>
      <c r="BI892" s="181">
        <f>IF(N892="nulová",J892,0)</f>
        <v>0</v>
      </c>
      <c r="BJ892" s="22" t="s">
        <v>158</v>
      </c>
      <c r="BK892" s="181">
        <f>ROUND(I892*H892,2)</f>
        <v>0</v>
      </c>
      <c r="BL892" s="22" t="s">
        <v>157</v>
      </c>
      <c r="BM892" s="180" t="s">
        <v>1849</v>
      </c>
    </row>
    <row r="893" s="2" customFormat="1">
      <c r="A893" s="41"/>
      <c r="B893" s="42"/>
      <c r="C893" s="41"/>
      <c r="D893" s="182" t="s">
        <v>160</v>
      </c>
      <c r="E893" s="41"/>
      <c r="F893" s="183" t="s">
        <v>1850</v>
      </c>
      <c r="G893" s="41"/>
      <c r="H893" s="41"/>
      <c r="I893" s="184"/>
      <c r="J893" s="41"/>
      <c r="K893" s="41"/>
      <c r="L893" s="42"/>
      <c r="M893" s="185"/>
      <c r="N893" s="186"/>
      <c r="O893" s="75"/>
      <c r="P893" s="75"/>
      <c r="Q893" s="75"/>
      <c r="R893" s="75"/>
      <c r="S893" s="75"/>
      <c r="T893" s="76"/>
      <c r="U893" s="41"/>
      <c r="V893" s="41"/>
      <c r="W893" s="41"/>
      <c r="X893" s="41"/>
      <c r="Y893" s="41"/>
      <c r="Z893" s="41"/>
      <c r="AA893" s="41"/>
      <c r="AB893" s="41"/>
      <c r="AC893" s="41"/>
      <c r="AD893" s="41"/>
      <c r="AE893" s="41"/>
      <c r="AT893" s="22" t="s">
        <v>160</v>
      </c>
      <c r="AU893" s="22" t="s">
        <v>158</v>
      </c>
    </row>
    <row r="894" s="13" customFormat="1">
      <c r="A894" s="13"/>
      <c r="B894" s="187"/>
      <c r="C894" s="13"/>
      <c r="D894" s="188" t="s">
        <v>162</v>
      </c>
      <c r="E894" s="13"/>
      <c r="F894" s="190" t="s">
        <v>1851</v>
      </c>
      <c r="G894" s="13"/>
      <c r="H894" s="191">
        <v>26.170000000000002</v>
      </c>
      <c r="I894" s="192"/>
      <c r="J894" s="13"/>
      <c r="K894" s="13"/>
      <c r="L894" s="187"/>
      <c r="M894" s="193"/>
      <c r="N894" s="194"/>
      <c r="O894" s="194"/>
      <c r="P894" s="194"/>
      <c r="Q894" s="194"/>
      <c r="R894" s="194"/>
      <c r="S894" s="194"/>
      <c r="T894" s="195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189" t="s">
        <v>162</v>
      </c>
      <c r="AU894" s="189" t="s">
        <v>158</v>
      </c>
      <c r="AV894" s="13" t="s">
        <v>158</v>
      </c>
      <c r="AW894" s="13" t="s">
        <v>4</v>
      </c>
      <c r="AX894" s="13" t="s">
        <v>77</v>
      </c>
      <c r="AY894" s="189" t="s">
        <v>149</v>
      </c>
    </row>
    <row r="895" s="12" customFormat="1" ht="22.8" customHeight="1">
      <c r="A895" s="12"/>
      <c r="B895" s="155"/>
      <c r="C895" s="12"/>
      <c r="D895" s="156" t="s">
        <v>68</v>
      </c>
      <c r="E895" s="166" t="s">
        <v>1852</v>
      </c>
      <c r="F895" s="166" t="s">
        <v>1853</v>
      </c>
      <c r="G895" s="12"/>
      <c r="H895" s="12"/>
      <c r="I895" s="158"/>
      <c r="J895" s="167">
        <f>BK895</f>
        <v>0</v>
      </c>
      <c r="K895" s="12"/>
      <c r="L895" s="155"/>
      <c r="M895" s="160"/>
      <c r="N895" s="161"/>
      <c r="O895" s="161"/>
      <c r="P895" s="162">
        <f>SUM(P896:P931)</f>
        <v>0</v>
      </c>
      <c r="Q895" s="161"/>
      <c r="R895" s="162">
        <f>SUM(R896:R931)</f>
        <v>0.31142927806069998</v>
      </c>
      <c r="S895" s="161"/>
      <c r="T895" s="163">
        <f>SUM(T896:T931)</f>
        <v>0.0081479399999999994</v>
      </c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R895" s="156" t="s">
        <v>158</v>
      </c>
      <c r="AT895" s="164" t="s">
        <v>68</v>
      </c>
      <c r="AU895" s="164" t="s">
        <v>77</v>
      </c>
      <c r="AY895" s="156" t="s">
        <v>149</v>
      </c>
      <c r="BK895" s="165">
        <f>SUM(BK896:BK931)</f>
        <v>0</v>
      </c>
    </row>
    <row r="896" s="2" customFormat="1" ht="24.15" customHeight="1">
      <c r="A896" s="41"/>
      <c r="B896" s="168"/>
      <c r="C896" s="169" t="s">
        <v>1854</v>
      </c>
      <c r="D896" s="169" t="s">
        <v>152</v>
      </c>
      <c r="E896" s="170" t="s">
        <v>1855</v>
      </c>
      <c r="F896" s="171" t="s">
        <v>1856</v>
      </c>
      <c r="G896" s="172" t="s">
        <v>166</v>
      </c>
      <c r="H896" s="173">
        <v>502.75999999999999</v>
      </c>
      <c r="I896" s="174"/>
      <c r="J896" s="175">
        <f>ROUND(I896*H896,2)</f>
        <v>0</v>
      </c>
      <c r="K896" s="171" t="s">
        <v>156</v>
      </c>
      <c r="L896" s="42"/>
      <c r="M896" s="176" t="s">
        <v>3</v>
      </c>
      <c r="N896" s="177" t="s">
        <v>41</v>
      </c>
      <c r="O896" s="75"/>
      <c r="P896" s="178">
        <f>O896*H896</f>
        <v>0</v>
      </c>
      <c r="Q896" s="178">
        <v>0</v>
      </c>
      <c r="R896" s="178">
        <f>Q896*H896</f>
        <v>0</v>
      </c>
      <c r="S896" s="178">
        <v>0</v>
      </c>
      <c r="T896" s="179">
        <f>S896*H896</f>
        <v>0</v>
      </c>
      <c r="U896" s="41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R896" s="180" t="s">
        <v>157</v>
      </c>
      <c r="AT896" s="180" t="s">
        <v>152</v>
      </c>
      <c r="AU896" s="180" t="s">
        <v>158</v>
      </c>
      <c r="AY896" s="22" t="s">
        <v>149</v>
      </c>
      <c r="BE896" s="181">
        <f>IF(N896="základní",J896,0)</f>
        <v>0</v>
      </c>
      <c r="BF896" s="181">
        <f>IF(N896="snížená",J896,0)</f>
        <v>0</v>
      </c>
      <c r="BG896" s="181">
        <f>IF(N896="zákl. přenesená",J896,0)</f>
        <v>0</v>
      </c>
      <c r="BH896" s="181">
        <f>IF(N896="sníž. přenesená",J896,0)</f>
        <v>0</v>
      </c>
      <c r="BI896" s="181">
        <f>IF(N896="nulová",J896,0)</f>
        <v>0</v>
      </c>
      <c r="BJ896" s="22" t="s">
        <v>158</v>
      </c>
      <c r="BK896" s="181">
        <f>ROUND(I896*H896,2)</f>
        <v>0</v>
      </c>
      <c r="BL896" s="22" t="s">
        <v>157</v>
      </c>
      <c r="BM896" s="180" t="s">
        <v>1857</v>
      </c>
    </row>
    <row r="897" s="2" customFormat="1">
      <c r="A897" s="41"/>
      <c r="B897" s="42"/>
      <c r="C897" s="41"/>
      <c r="D897" s="182" t="s">
        <v>160</v>
      </c>
      <c r="E897" s="41"/>
      <c r="F897" s="183" t="s">
        <v>1858</v>
      </c>
      <c r="G897" s="41"/>
      <c r="H897" s="41"/>
      <c r="I897" s="184"/>
      <c r="J897" s="41"/>
      <c r="K897" s="41"/>
      <c r="L897" s="42"/>
      <c r="M897" s="185"/>
      <c r="N897" s="186"/>
      <c r="O897" s="75"/>
      <c r="P897" s="75"/>
      <c r="Q897" s="75"/>
      <c r="R897" s="75"/>
      <c r="S897" s="75"/>
      <c r="T897" s="76"/>
      <c r="U897" s="41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T897" s="22" t="s">
        <v>160</v>
      </c>
      <c r="AU897" s="22" t="s">
        <v>158</v>
      </c>
    </row>
    <row r="898" s="13" customFormat="1">
      <c r="A898" s="13"/>
      <c r="B898" s="187"/>
      <c r="C898" s="13"/>
      <c r="D898" s="188" t="s">
        <v>162</v>
      </c>
      <c r="E898" s="189" t="s">
        <v>3</v>
      </c>
      <c r="F898" s="190" t="s">
        <v>1859</v>
      </c>
      <c r="G898" s="13"/>
      <c r="H898" s="191">
        <v>326.99599999999998</v>
      </c>
      <c r="I898" s="192"/>
      <c r="J898" s="13"/>
      <c r="K898" s="13"/>
      <c r="L898" s="187"/>
      <c r="M898" s="193"/>
      <c r="N898" s="194"/>
      <c r="O898" s="194"/>
      <c r="P898" s="194"/>
      <c r="Q898" s="194"/>
      <c r="R898" s="194"/>
      <c r="S898" s="194"/>
      <c r="T898" s="195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189" t="s">
        <v>162</v>
      </c>
      <c r="AU898" s="189" t="s">
        <v>158</v>
      </c>
      <c r="AV898" s="13" t="s">
        <v>158</v>
      </c>
      <c r="AW898" s="13" t="s">
        <v>31</v>
      </c>
      <c r="AX898" s="13" t="s">
        <v>69</v>
      </c>
      <c r="AY898" s="189" t="s">
        <v>149</v>
      </c>
    </row>
    <row r="899" s="13" customFormat="1">
      <c r="A899" s="13"/>
      <c r="B899" s="187"/>
      <c r="C899" s="13"/>
      <c r="D899" s="188" t="s">
        <v>162</v>
      </c>
      <c r="E899" s="189" t="s">
        <v>3</v>
      </c>
      <c r="F899" s="190" t="s">
        <v>1860</v>
      </c>
      <c r="G899" s="13"/>
      <c r="H899" s="191">
        <v>80.079999999999998</v>
      </c>
      <c r="I899" s="192"/>
      <c r="J899" s="13"/>
      <c r="K899" s="13"/>
      <c r="L899" s="187"/>
      <c r="M899" s="193"/>
      <c r="N899" s="194"/>
      <c r="O899" s="194"/>
      <c r="P899" s="194"/>
      <c r="Q899" s="194"/>
      <c r="R899" s="194"/>
      <c r="S899" s="194"/>
      <c r="T899" s="195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189" t="s">
        <v>162</v>
      </c>
      <c r="AU899" s="189" t="s">
        <v>158</v>
      </c>
      <c r="AV899" s="13" t="s">
        <v>158</v>
      </c>
      <c r="AW899" s="13" t="s">
        <v>31</v>
      </c>
      <c r="AX899" s="13" t="s">
        <v>69</v>
      </c>
      <c r="AY899" s="189" t="s">
        <v>149</v>
      </c>
    </row>
    <row r="900" s="13" customFormat="1">
      <c r="A900" s="13"/>
      <c r="B900" s="187"/>
      <c r="C900" s="13"/>
      <c r="D900" s="188" t="s">
        <v>162</v>
      </c>
      <c r="E900" s="189" t="s">
        <v>3</v>
      </c>
      <c r="F900" s="190" t="s">
        <v>1861</v>
      </c>
      <c r="G900" s="13"/>
      <c r="H900" s="191">
        <v>69.632000000000005</v>
      </c>
      <c r="I900" s="192"/>
      <c r="J900" s="13"/>
      <c r="K900" s="13"/>
      <c r="L900" s="187"/>
      <c r="M900" s="193"/>
      <c r="N900" s="194"/>
      <c r="O900" s="194"/>
      <c r="P900" s="194"/>
      <c r="Q900" s="194"/>
      <c r="R900" s="194"/>
      <c r="S900" s="194"/>
      <c r="T900" s="195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189" t="s">
        <v>162</v>
      </c>
      <c r="AU900" s="189" t="s">
        <v>158</v>
      </c>
      <c r="AV900" s="13" t="s">
        <v>158</v>
      </c>
      <c r="AW900" s="13" t="s">
        <v>31</v>
      </c>
      <c r="AX900" s="13" t="s">
        <v>69</v>
      </c>
      <c r="AY900" s="189" t="s">
        <v>149</v>
      </c>
    </row>
    <row r="901" s="13" customFormat="1">
      <c r="A901" s="13"/>
      <c r="B901" s="187"/>
      <c r="C901" s="13"/>
      <c r="D901" s="188" t="s">
        <v>162</v>
      </c>
      <c r="E901" s="189" t="s">
        <v>3</v>
      </c>
      <c r="F901" s="190" t="s">
        <v>485</v>
      </c>
      <c r="G901" s="13"/>
      <c r="H901" s="191">
        <v>26.052</v>
      </c>
      <c r="I901" s="192"/>
      <c r="J901" s="13"/>
      <c r="K901" s="13"/>
      <c r="L901" s="187"/>
      <c r="M901" s="193"/>
      <c r="N901" s="194"/>
      <c r="O901" s="194"/>
      <c r="P901" s="194"/>
      <c r="Q901" s="194"/>
      <c r="R901" s="194"/>
      <c r="S901" s="194"/>
      <c r="T901" s="195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189" t="s">
        <v>162</v>
      </c>
      <c r="AU901" s="189" t="s">
        <v>158</v>
      </c>
      <c r="AV901" s="13" t="s">
        <v>158</v>
      </c>
      <c r="AW901" s="13" t="s">
        <v>31</v>
      </c>
      <c r="AX901" s="13" t="s">
        <v>69</v>
      </c>
      <c r="AY901" s="189" t="s">
        <v>149</v>
      </c>
    </row>
    <row r="902" s="14" customFormat="1">
      <c r="A902" s="14"/>
      <c r="B902" s="196"/>
      <c r="C902" s="14"/>
      <c r="D902" s="188" t="s">
        <v>162</v>
      </c>
      <c r="E902" s="197" t="s">
        <v>3</v>
      </c>
      <c r="F902" s="198" t="s">
        <v>196</v>
      </c>
      <c r="G902" s="14"/>
      <c r="H902" s="199">
        <v>502.75999999999999</v>
      </c>
      <c r="I902" s="200"/>
      <c r="J902" s="14"/>
      <c r="K902" s="14"/>
      <c r="L902" s="196"/>
      <c r="M902" s="201"/>
      <c r="N902" s="202"/>
      <c r="O902" s="202"/>
      <c r="P902" s="202"/>
      <c r="Q902" s="202"/>
      <c r="R902" s="202"/>
      <c r="S902" s="202"/>
      <c r="T902" s="203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197" t="s">
        <v>162</v>
      </c>
      <c r="AU902" s="197" t="s">
        <v>158</v>
      </c>
      <c r="AV902" s="14" t="s">
        <v>163</v>
      </c>
      <c r="AW902" s="14" t="s">
        <v>31</v>
      </c>
      <c r="AX902" s="14" t="s">
        <v>77</v>
      </c>
      <c r="AY902" s="197" t="s">
        <v>149</v>
      </c>
    </row>
    <row r="903" s="2" customFormat="1" ht="33" customHeight="1">
      <c r="A903" s="41"/>
      <c r="B903" s="168"/>
      <c r="C903" s="169" t="s">
        <v>1862</v>
      </c>
      <c r="D903" s="169" t="s">
        <v>152</v>
      </c>
      <c r="E903" s="170" t="s">
        <v>1863</v>
      </c>
      <c r="F903" s="171" t="s">
        <v>1864</v>
      </c>
      <c r="G903" s="172" t="s">
        <v>166</v>
      </c>
      <c r="H903" s="173">
        <v>502.75999999999999</v>
      </c>
      <c r="I903" s="174"/>
      <c r="J903" s="175">
        <f>ROUND(I903*H903,2)</f>
        <v>0</v>
      </c>
      <c r="K903" s="171" t="s">
        <v>156</v>
      </c>
      <c r="L903" s="42"/>
      <c r="M903" s="176" t="s">
        <v>3</v>
      </c>
      <c r="N903" s="177" t="s">
        <v>41</v>
      </c>
      <c r="O903" s="75"/>
      <c r="P903" s="178">
        <f>O903*H903</f>
        <v>0</v>
      </c>
      <c r="Q903" s="178">
        <v>0.00020799999999999999</v>
      </c>
      <c r="R903" s="178">
        <f>Q903*H903</f>
        <v>0.10457407999999999</v>
      </c>
      <c r="S903" s="178">
        <v>0</v>
      </c>
      <c r="T903" s="179">
        <f>S903*H903</f>
        <v>0</v>
      </c>
      <c r="U903" s="41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R903" s="180" t="s">
        <v>157</v>
      </c>
      <c r="AT903" s="180" t="s">
        <v>152</v>
      </c>
      <c r="AU903" s="180" t="s">
        <v>158</v>
      </c>
      <c r="AY903" s="22" t="s">
        <v>149</v>
      </c>
      <c r="BE903" s="181">
        <f>IF(N903="základní",J903,0)</f>
        <v>0</v>
      </c>
      <c r="BF903" s="181">
        <f>IF(N903="snížená",J903,0)</f>
        <v>0</v>
      </c>
      <c r="BG903" s="181">
        <f>IF(N903="zákl. přenesená",J903,0)</f>
        <v>0</v>
      </c>
      <c r="BH903" s="181">
        <f>IF(N903="sníž. přenesená",J903,0)</f>
        <v>0</v>
      </c>
      <c r="BI903" s="181">
        <f>IF(N903="nulová",J903,0)</f>
        <v>0</v>
      </c>
      <c r="BJ903" s="22" t="s">
        <v>158</v>
      </c>
      <c r="BK903" s="181">
        <f>ROUND(I903*H903,2)</f>
        <v>0</v>
      </c>
      <c r="BL903" s="22" t="s">
        <v>157</v>
      </c>
      <c r="BM903" s="180" t="s">
        <v>1865</v>
      </c>
    </row>
    <row r="904" s="2" customFormat="1">
      <c r="A904" s="41"/>
      <c r="B904" s="42"/>
      <c r="C904" s="41"/>
      <c r="D904" s="182" t="s">
        <v>160</v>
      </c>
      <c r="E904" s="41"/>
      <c r="F904" s="183" t="s">
        <v>1866</v>
      </c>
      <c r="G904" s="41"/>
      <c r="H904" s="41"/>
      <c r="I904" s="184"/>
      <c r="J904" s="41"/>
      <c r="K904" s="41"/>
      <c r="L904" s="42"/>
      <c r="M904" s="185"/>
      <c r="N904" s="186"/>
      <c r="O904" s="75"/>
      <c r="P904" s="75"/>
      <c r="Q904" s="75"/>
      <c r="R904" s="75"/>
      <c r="S904" s="75"/>
      <c r="T904" s="76"/>
      <c r="U904" s="41"/>
      <c r="V904" s="41"/>
      <c r="W904" s="41"/>
      <c r="X904" s="41"/>
      <c r="Y904" s="41"/>
      <c r="Z904" s="41"/>
      <c r="AA904" s="41"/>
      <c r="AB904" s="41"/>
      <c r="AC904" s="41"/>
      <c r="AD904" s="41"/>
      <c r="AE904" s="41"/>
      <c r="AT904" s="22" t="s">
        <v>160</v>
      </c>
      <c r="AU904" s="22" t="s">
        <v>158</v>
      </c>
    </row>
    <row r="905" s="2" customFormat="1" ht="37.8" customHeight="1">
      <c r="A905" s="41"/>
      <c r="B905" s="168"/>
      <c r="C905" s="169" t="s">
        <v>1867</v>
      </c>
      <c r="D905" s="169" t="s">
        <v>152</v>
      </c>
      <c r="E905" s="170" t="s">
        <v>1868</v>
      </c>
      <c r="F905" s="171" t="s">
        <v>1869</v>
      </c>
      <c r="G905" s="172" t="s">
        <v>166</v>
      </c>
      <c r="H905" s="173">
        <v>502.75999999999999</v>
      </c>
      <c r="I905" s="174"/>
      <c r="J905" s="175">
        <f>ROUND(I905*H905,2)</f>
        <v>0</v>
      </c>
      <c r="K905" s="171" t="s">
        <v>156</v>
      </c>
      <c r="L905" s="42"/>
      <c r="M905" s="176" t="s">
        <v>3</v>
      </c>
      <c r="N905" s="177" t="s">
        <v>41</v>
      </c>
      <c r="O905" s="75"/>
      <c r="P905" s="178">
        <f>O905*H905</f>
        <v>0</v>
      </c>
      <c r="Q905" s="178">
        <v>0.00028499999999999999</v>
      </c>
      <c r="R905" s="178">
        <f>Q905*H905</f>
        <v>0.14328659999999999</v>
      </c>
      <c r="S905" s="178">
        <v>0</v>
      </c>
      <c r="T905" s="179">
        <f>S905*H905</f>
        <v>0</v>
      </c>
      <c r="U905" s="41"/>
      <c r="V905" s="41"/>
      <c r="W905" s="41"/>
      <c r="X905" s="41"/>
      <c r="Y905" s="41"/>
      <c r="Z905" s="41"/>
      <c r="AA905" s="41"/>
      <c r="AB905" s="41"/>
      <c r="AC905" s="41"/>
      <c r="AD905" s="41"/>
      <c r="AE905" s="41"/>
      <c r="AR905" s="180" t="s">
        <v>157</v>
      </c>
      <c r="AT905" s="180" t="s">
        <v>152</v>
      </c>
      <c r="AU905" s="180" t="s">
        <v>158</v>
      </c>
      <c r="AY905" s="22" t="s">
        <v>149</v>
      </c>
      <c r="BE905" s="181">
        <f>IF(N905="základní",J905,0)</f>
        <v>0</v>
      </c>
      <c r="BF905" s="181">
        <f>IF(N905="snížená",J905,0)</f>
        <v>0</v>
      </c>
      <c r="BG905" s="181">
        <f>IF(N905="zákl. přenesená",J905,0)</f>
        <v>0</v>
      </c>
      <c r="BH905" s="181">
        <f>IF(N905="sníž. přenesená",J905,0)</f>
        <v>0</v>
      </c>
      <c r="BI905" s="181">
        <f>IF(N905="nulová",J905,0)</f>
        <v>0</v>
      </c>
      <c r="BJ905" s="22" t="s">
        <v>158</v>
      </c>
      <c r="BK905" s="181">
        <f>ROUND(I905*H905,2)</f>
        <v>0</v>
      </c>
      <c r="BL905" s="22" t="s">
        <v>157</v>
      </c>
      <c r="BM905" s="180" t="s">
        <v>1870</v>
      </c>
    </row>
    <row r="906" s="2" customFormat="1">
      <c r="A906" s="41"/>
      <c r="B906" s="42"/>
      <c r="C906" s="41"/>
      <c r="D906" s="182" t="s">
        <v>160</v>
      </c>
      <c r="E906" s="41"/>
      <c r="F906" s="183" t="s">
        <v>1871</v>
      </c>
      <c r="G906" s="41"/>
      <c r="H906" s="41"/>
      <c r="I906" s="184"/>
      <c r="J906" s="41"/>
      <c r="K906" s="41"/>
      <c r="L906" s="42"/>
      <c r="M906" s="185"/>
      <c r="N906" s="186"/>
      <c r="O906" s="75"/>
      <c r="P906" s="75"/>
      <c r="Q906" s="75"/>
      <c r="R906" s="75"/>
      <c r="S906" s="75"/>
      <c r="T906" s="76"/>
      <c r="U906" s="41"/>
      <c r="V906" s="41"/>
      <c r="W906" s="41"/>
      <c r="X906" s="41"/>
      <c r="Y906" s="41"/>
      <c r="Z906" s="41"/>
      <c r="AA906" s="41"/>
      <c r="AB906" s="41"/>
      <c r="AC906" s="41"/>
      <c r="AD906" s="41"/>
      <c r="AE906" s="41"/>
      <c r="AT906" s="22" t="s">
        <v>160</v>
      </c>
      <c r="AU906" s="22" t="s">
        <v>158</v>
      </c>
    </row>
    <row r="907" s="2" customFormat="1" ht="33" customHeight="1">
      <c r="A907" s="41"/>
      <c r="B907" s="168"/>
      <c r="C907" s="169" t="s">
        <v>1872</v>
      </c>
      <c r="D907" s="169" t="s">
        <v>152</v>
      </c>
      <c r="E907" s="170" t="s">
        <v>1873</v>
      </c>
      <c r="F907" s="171" t="s">
        <v>1874</v>
      </c>
      <c r="G907" s="172" t="s">
        <v>182</v>
      </c>
      <c r="H907" s="173">
        <v>330.19299999999998</v>
      </c>
      <c r="I907" s="174"/>
      <c r="J907" s="175">
        <f>ROUND(I907*H907,2)</f>
        <v>0</v>
      </c>
      <c r="K907" s="171" t="s">
        <v>156</v>
      </c>
      <c r="L907" s="42"/>
      <c r="M907" s="176" t="s">
        <v>3</v>
      </c>
      <c r="N907" s="177" t="s">
        <v>41</v>
      </c>
      <c r="O907" s="75"/>
      <c r="P907" s="178">
        <f>O907*H907</f>
        <v>0</v>
      </c>
      <c r="Q907" s="178">
        <v>1.1559899999999999E-05</v>
      </c>
      <c r="R907" s="178">
        <f>Q907*H907</f>
        <v>0.0038169980606999995</v>
      </c>
      <c r="S907" s="178">
        <v>0</v>
      </c>
      <c r="T907" s="179">
        <f>S907*H907</f>
        <v>0</v>
      </c>
      <c r="U907" s="41"/>
      <c r="V907" s="41"/>
      <c r="W907" s="41"/>
      <c r="X907" s="41"/>
      <c r="Y907" s="41"/>
      <c r="Z907" s="41"/>
      <c r="AA907" s="41"/>
      <c r="AB907" s="41"/>
      <c r="AC907" s="41"/>
      <c r="AD907" s="41"/>
      <c r="AE907" s="41"/>
      <c r="AR907" s="180" t="s">
        <v>157</v>
      </c>
      <c r="AT907" s="180" t="s">
        <v>152</v>
      </c>
      <c r="AU907" s="180" t="s">
        <v>158</v>
      </c>
      <c r="AY907" s="22" t="s">
        <v>149</v>
      </c>
      <c r="BE907" s="181">
        <f>IF(N907="základní",J907,0)</f>
        <v>0</v>
      </c>
      <c r="BF907" s="181">
        <f>IF(N907="snížená",J907,0)</f>
        <v>0</v>
      </c>
      <c r="BG907" s="181">
        <f>IF(N907="zákl. přenesená",J907,0)</f>
        <v>0</v>
      </c>
      <c r="BH907" s="181">
        <f>IF(N907="sníž. přenesená",J907,0)</f>
        <v>0</v>
      </c>
      <c r="BI907" s="181">
        <f>IF(N907="nulová",J907,0)</f>
        <v>0</v>
      </c>
      <c r="BJ907" s="22" t="s">
        <v>158</v>
      </c>
      <c r="BK907" s="181">
        <f>ROUND(I907*H907,2)</f>
        <v>0</v>
      </c>
      <c r="BL907" s="22" t="s">
        <v>157</v>
      </c>
      <c r="BM907" s="180" t="s">
        <v>1875</v>
      </c>
    </row>
    <row r="908" s="2" customFormat="1">
      <c r="A908" s="41"/>
      <c r="B908" s="42"/>
      <c r="C908" s="41"/>
      <c r="D908" s="182" t="s">
        <v>160</v>
      </c>
      <c r="E908" s="41"/>
      <c r="F908" s="183" t="s">
        <v>1876</v>
      </c>
      <c r="G908" s="41"/>
      <c r="H908" s="41"/>
      <c r="I908" s="184"/>
      <c r="J908" s="41"/>
      <c r="K908" s="41"/>
      <c r="L908" s="42"/>
      <c r="M908" s="185"/>
      <c r="N908" s="186"/>
      <c r="O908" s="75"/>
      <c r="P908" s="75"/>
      <c r="Q908" s="75"/>
      <c r="R908" s="75"/>
      <c r="S908" s="75"/>
      <c r="T908" s="76"/>
      <c r="U908" s="41"/>
      <c r="V908" s="41"/>
      <c r="W908" s="41"/>
      <c r="X908" s="41"/>
      <c r="Y908" s="41"/>
      <c r="Z908" s="41"/>
      <c r="AA908" s="41"/>
      <c r="AB908" s="41"/>
      <c r="AC908" s="41"/>
      <c r="AD908" s="41"/>
      <c r="AE908" s="41"/>
      <c r="AT908" s="22" t="s">
        <v>160</v>
      </c>
      <c r="AU908" s="22" t="s">
        <v>158</v>
      </c>
    </row>
    <row r="909" s="13" customFormat="1">
      <c r="A909" s="13"/>
      <c r="B909" s="187"/>
      <c r="C909" s="13"/>
      <c r="D909" s="188" t="s">
        <v>162</v>
      </c>
      <c r="E909" s="189" t="s">
        <v>3</v>
      </c>
      <c r="F909" s="190" t="s">
        <v>1877</v>
      </c>
      <c r="G909" s="13"/>
      <c r="H909" s="191">
        <v>181.38</v>
      </c>
      <c r="I909" s="192"/>
      <c r="J909" s="13"/>
      <c r="K909" s="13"/>
      <c r="L909" s="187"/>
      <c r="M909" s="193"/>
      <c r="N909" s="194"/>
      <c r="O909" s="194"/>
      <c r="P909" s="194"/>
      <c r="Q909" s="194"/>
      <c r="R909" s="194"/>
      <c r="S909" s="194"/>
      <c r="T909" s="195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189" t="s">
        <v>162</v>
      </c>
      <c r="AU909" s="189" t="s">
        <v>158</v>
      </c>
      <c r="AV909" s="13" t="s">
        <v>158</v>
      </c>
      <c r="AW909" s="13" t="s">
        <v>31</v>
      </c>
      <c r="AX909" s="13" t="s">
        <v>69</v>
      </c>
      <c r="AY909" s="189" t="s">
        <v>149</v>
      </c>
    </row>
    <row r="910" s="13" customFormat="1">
      <c r="A910" s="13"/>
      <c r="B910" s="187"/>
      <c r="C910" s="13"/>
      <c r="D910" s="188" t="s">
        <v>162</v>
      </c>
      <c r="E910" s="189" t="s">
        <v>3</v>
      </c>
      <c r="F910" s="190" t="s">
        <v>1878</v>
      </c>
      <c r="G910" s="13"/>
      <c r="H910" s="191">
        <v>127.145</v>
      </c>
      <c r="I910" s="192"/>
      <c r="J910" s="13"/>
      <c r="K910" s="13"/>
      <c r="L910" s="187"/>
      <c r="M910" s="193"/>
      <c r="N910" s="194"/>
      <c r="O910" s="194"/>
      <c r="P910" s="194"/>
      <c r="Q910" s="194"/>
      <c r="R910" s="194"/>
      <c r="S910" s="194"/>
      <c r="T910" s="195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189" t="s">
        <v>162</v>
      </c>
      <c r="AU910" s="189" t="s">
        <v>158</v>
      </c>
      <c r="AV910" s="13" t="s">
        <v>158</v>
      </c>
      <c r="AW910" s="13" t="s">
        <v>31</v>
      </c>
      <c r="AX910" s="13" t="s">
        <v>69</v>
      </c>
      <c r="AY910" s="189" t="s">
        <v>149</v>
      </c>
    </row>
    <row r="911" s="13" customFormat="1">
      <c r="A911" s="13"/>
      <c r="B911" s="187"/>
      <c r="C911" s="13"/>
      <c r="D911" s="188" t="s">
        <v>162</v>
      </c>
      <c r="E911" s="189" t="s">
        <v>3</v>
      </c>
      <c r="F911" s="190" t="s">
        <v>1879</v>
      </c>
      <c r="G911" s="13"/>
      <c r="H911" s="191">
        <v>21.667999999999999</v>
      </c>
      <c r="I911" s="192"/>
      <c r="J911" s="13"/>
      <c r="K911" s="13"/>
      <c r="L911" s="187"/>
      <c r="M911" s="193"/>
      <c r="N911" s="194"/>
      <c r="O911" s="194"/>
      <c r="P911" s="194"/>
      <c r="Q911" s="194"/>
      <c r="R911" s="194"/>
      <c r="S911" s="194"/>
      <c r="T911" s="195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189" t="s">
        <v>162</v>
      </c>
      <c r="AU911" s="189" t="s">
        <v>158</v>
      </c>
      <c r="AV911" s="13" t="s">
        <v>158</v>
      </c>
      <c r="AW911" s="13" t="s">
        <v>31</v>
      </c>
      <c r="AX911" s="13" t="s">
        <v>69</v>
      </c>
      <c r="AY911" s="189" t="s">
        <v>149</v>
      </c>
    </row>
    <row r="912" s="14" customFormat="1">
      <c r="A912" s="14"/>
      <c r="B912" s="196"/>
      <c r="C912" s="14"/>
      <c r="D912" s="188" t="s">
        <v>162</v>
      </c>
      <c r="E912" s="197" t="s">
        <v>3</v>
      </c>
      <c r="F912" s="198" t="s">
        <v>196</v>
      </c>
      <c r="G912" s="14"/>
      <c r="H912" s="199">
        <v>330.19299999999998</v>
      </c>
      <c r="I912" s="200"/>
      <c r="J912" s="14"/>
      <c r="K912" s="14"/>
      <c r="L912" s="196"/>
      <c r="M912" s="201"/>
      <c r="N912" s="202"/>
      <c r="O912" s="202"/>
      <c r="P912" s="202"/>
      <c r="Q912" s="202"/>
      <c r="R912" s="202"/>
      <c r="S912" s="202"/>
      <c r="T912" s="203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197" t="s">
        <v>162</v>
      </c>
      <c r="AU912" s="197" t="s">
        <v>158</v>
      </c>
      <c r="AV912" s="14" t="s">
        <v>163</v>
      </c>
      <c r="AW912" s="14" t="s">
        <v>31</v>
      </c>
      <c r="AX912" s="14" t="s">
        <v>77</v>
      </c>
      <c r="AY912" s="197" t="s">
        <v>149</v>
      </c>
    </row>
    <row r="913" s="2" customFormat="1" ht="37.8" customHeight="1">
      <c r="A913" s="41"/>
      <c r="B913" s="168"/>
      <c r="C913" s="169" t="s">
        <v>1880</v>
      </c>
      <c r="D913" s="169" t="s">
        <v>152</v>
      </c>
      <c r="E913" s="170" t="s">
        <v>1881</v>
      </c>
      <c r="F913" s="171" t="s">
        <v>1882</v>
      </c>
      <c r="G913" s="172" t="s">
        <v>182</v>
      </c>
      <c r="H913" s="173">
        <v>36.113</v>
      </c>
      <c r="I913" s="174"/>
      <c r="J913" s="175">
        <f>ROUND(I913*H913,2)</f>
        <v>0</v>
      </c>
      <c r="K913" s="171" t="s">
        <v>156</v>
      </c>
      <c r="L913" s="42"/>
      <c r="M913" s="176" t="s">
        <v>3</v>
      </c>
      <c r="N913" s="177" t="s">
        <v>41</v>
      </c>
      <c r="O913" s="75"/>
      <c r="P913" s="178">
        <f>O913*H913</f>
        <v>0</v>
      </c>
      <c r="Q913" s="178">
        <v>0</v>
      </c>
      <c r="R913" s="178">
        <f>Q913*H913</f>
        <v>0</v>
      </c>
      <c r="S913" s="178">
        <v>0</v>
      </c>
      <c r="T913" s="179">
        <f>S913*H913</f>
        <v>0</v>
      </c>
      <c r="U913" s="41"/>
      <c r="V913" s="41"/>
      <c r="W913" s="41"/>
      <c r="X913" s="41"/>
      <c r="Y913" s="41"/>
      <c r="Z913" s="41"/>
      <c r="AA913" s="41"/>
      <c r="AB913" s="41"/>
      <c r="AC913" s="41"/>
      <c r="AD913" s="41"/>
      <c r="AE913" s="41"/>
      <c r="AR913" s="180" t="s">
        <v>157</v>
      </c>
      <c r="AT913" s="180" t="s">
        <v>152</v>
      </c>
      <c r="AU913" s="180" t="s">
        <v>158</v>
      </c>
      <c r="AY913" s="22" t="s">
        <v>149</v>
      </c>
      <c r="BE913" s="181">
        <f>IF(N913="základní",J913,0)</f>
        <v>0</v>
      </c>
      <c r="BF913" s="181">
        <f>IF(N913="snížená",J913,0)</f>
        <v>0</v>
      </c>
      <c r="BG913" s="181">
        <f>IF(N913="zákl. přenesená",J913,0)</f>
        <v>0</v>
      </c>
      <c r="BH913" s="181">
        <f>IF(N913="sníž. přenesená",J913,0)</f>
        <v>0</v>
      </c>
      <c r="BI913" s="181">
        <f>IF(N913="nulová",J913,0)</f>
        <v>0</v>
      </c>
      <c r="BJ913" s="22" t="s">
        <v>158</v>
      </c>
      <c r="BK913" s="181">
        <f>ROUND(I913*H913,2)</f>
        <v>0</v>
      </c>
      <c r="BL913" s="22" t="s">
        <v>157</v>
      </c>
      <c r="BM913" s="180" t="s">
        <v>1883</v>
      </c>
    </row>
    <row r="914" s="2" customFormat="1">
      <c r="A914" s="41"/>
      <c r="B914" s="42"/>
      <c r="C914" s="41"/>
      <c r="D914" s="182" t="s">
        <v>160</v>
      </c>
      <c r="E914" s="41"/>
      <c r="F914" s="183" t="s">
        <v>1884</v>
      </c>
      <c r="G914" s="41"/>
      <c r="H914" s="41"/>
      <c r="I914" s="184"/>
      <c r="J914" s="41"/>
      <c r="K914" s="41"/>
      <c r="L914" s="42"/>
      <c r="M914" s="185"/>
      <c r="N914" s="186"/>
      <c r="O914" s="75"/>
      <c r="P914" s="75"/>
      <c r="Q914" s="75"/>
      <c r="R914" s="75"/>
      <c r="S914" s="75"/>
      <c r="T914" s="76"/>
      <c r="U914" s="41"/>
      <c r="V914" s="41"/>
      <c r="W914" s="41"/>
      <c r="X914" s="41"/>
      <c r="Y914" s="41"/>
      <c r="Z914" s="41"/>
      <c r="AA914" s="41"/>
      <c r="AB914" s="41"/>
      <c r="AC914" s="41"/>
      <c r="AD914" s="41"/>
      <c r="AE914" s="41"/>
      <c r="AT914" s="22" t="s">
        <v>160</v>
      </c>
      <c r="AU914" s="22" t="s">
        <v>158</v>
      </c>
    </row>
    <row r="915" s="13" customFormat="1">
      <c r="A915" s="13"/>
      <c r="B915" s="187"/>
      <c r="C915" s="13"/>
      <c r="D915" s="188" t="s">
        <v>162</v>
      </c>
      <c r="E915" s="189" t="s">
        <v>3</v>
      </c>
      <c r="F915" s="190" t="s">
        <v>1885</v>
      </c>
      <c r="G915" s="13"/>
      <c r="H915" s="191">
        <v>36.113</v>
      </c>
      <c r="I915" s="192"/>
      <c r="J915" s="13"/>
      <c r="K915" s="13"/>
      <c r="L915" s="187"/>
      <c r="M915" s="193"/>
      <c r="N915" s="194"/>
      <c r="O915" s="194"/>
      <c r="P915" s="194"/>
      <c r="Q915" s="194"/>
      <c r="R915" s="194"/>
      <c r="S915" s="194"/>
      <c r="T915" s="195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189" t="s">
        <v>162</v>
      </c>
      <c r="AU915" s="189" t="s">
        <v>158</v>
      </c>
      <c r="AV915" s="13" t="s">
        <v>158</v>
      </c>
      <c r="AW915" s="13" t="s">
        <v>31</v>
      </c>
      <c r="AX915" s="13" t="s">
        <v>77</v>
      </c>
      <c r="AY915" s="189" t="s">
        <v>149</v>
      </c>
    </row>
    <row r="916" s="2" customFormat="1" ht="24.15" customHeight="1">
      <c r="A916" s="41"/>
      <c r="B916" s="168"/>
      <c r="C916" s="224" t="s">
        <v>1886</v>
      </c>
      <c r="D916" s="224" t="s">
        <v>654</v>
      </c>
      <c r="E916" s="225" t="s">
        <v>1887</v>
      </c>
      <c r="F916" s="226" t="s">
        <v>1888</v>
      </c>
      <c r="G916" s="227" t="s">
        <v>182</v>
      </c>
      <c r="H916" s="228">
        <v>39.723999999999997</v>
      </c>
      <c r="I916" s="229"/>
      <c r="J916" s="230">
        <f>ROUND(I916*H916,2)</f>
        <v>0</v>
      </c>
      <c r="K916" s="226" t="s">
        <v>156</v>
      </c>
      <c r="L916" s="231"/>
      <c r="M916" s="232" t="s">
        <v>3</v>
      </c>
      <c r="N916" s="233" t="s">
        <v>41</v>
      </c>
      <c r="O916" s="75"/>
      <c r="P916" s="178">
        <f>O916*H916</f>
        <v>0</v>
      </c>
      <c r="Q916" s="178">
        <v>0</v>
      </c>
      <c r="R916" s="178">
        <f>Q916*H916</f>
        <v>0</v>
      </c>
      <c r="S916" s="178">
        <v>0</v>
      </c>
      <c r="T916" s="179">
        <f>S916*H916</f>
        <v>0</v>
      </c>
      <c r="U916" s="41"/>
      <c r="V916" s="41"/>
      <c r="W916" s="41"/>
      <c r="X916" s="41"/>
      <c r="Y916" s="41"/>
      <c r="Z916" s="41"/>
      <c r="AA916" s="41"/>
      <c r="AB916" s="41"/>
      <c r="AC916" s="41"/>
      <c r="AD916" s="41"/>
      <c r="AE916" s="41"/>
      <c r="AR916" s="180" t="s">
        <v>381</v>
      </c>
      <c r="AT916" s="180" t="s">
        <v>654</v>
      </c>
      <c r="AU916" s="180" t="s">
        <v>158</v>
      </c>
      <c r="AY916" s="22" t="s">
        <v>149</v>
      </c>
      <c r="BE916" s="181">
        <f>IF(N916="základní",J916,0)</f>
        <v>0</v>
      </c>
      <c r="BF916" s="181">
        <f>IF(N916="snížená",J916,0)</f>
        <v>0</v>
      </c>
      <c r="BG916" s="181">
        <f>IF(N916="zákl. přenesená",J916,0)</f>
        <v>0</v>
      </c>
      <c r="BH916" s="181">
        <f>IF(N916="sníž. přenesená",J916,0)</f>
        <v>0</v>
      </c>
      <c r="BI916" s="181">
        <f>IF(N916="nulová",J916,0)</f>
        <v>0</v>
      </c>
      <c r="BJ916" s="22" t="s">
        <v>158</v>
      </c>
      <c r="BK916" s="181">
        <f>ROUND(I916*H916,2)</f>
        <v>0</v>
      </c>
      <c r="BL916" s="22" t="s">
        <v>157</v>
      </c>
      <c r="BM916" s="180" t="s">
        <v>1889</v>
      </c>
    </row>
    <row r="917" s="13" customFormat="1">
      <c r="A917" s="13"/>
      <c r="B917" s="187"/>
      <c r="C917" s="13"/>
      <c r="D917" s="188" t="s">
        <v>162</v>
      </c>
      <c r="E917" s="13"/>
      <c r="F917" s="190" t="s">
        <v>1890</v>
      </c>
      <c r="G917" s="13"/>
      <c r="H917" s="191">
        <v>39.723999999999997</v>
      </c>
      <c r="I917" s="192"/>
      <c r="J917" s="13"/>
      <c r="K917" s="13"/>
      <c r="L917" s="187"/>
      <c r="M917" s="193"/>
      <c r="N917" s="194"/>
      <c r="O917" s="194"/>
      <c r="P917" s="194"/>
      <c r="Q917" s="194"/>
      <c r="R917" s="194"/>
      <c r="S917" s="194"/>
      <c r="T917" s="195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189" t="s">
        <v>162</v>
      </c>
      <c r="AU917" s="189" t="s">
        <v>158</v>
      </c>
      <c r="AV917" s="13" t="s">
        <v>158</v>
      </c>
      <c r="AW917" s="13" t="s">
        <v>4</v>
      </c>
      <c r="AX917" s="13" t="s">
        <v>77</v>
      </c>
      <c r="AY917" s="189" t="s">
        <v>149</v>
      </c>
    </row>
    <row r="918" s="2" customFormat="1" ht="24.15" customHeight="1">
      <c r="A918" s="41"/>
      <c r="B918" s="168"/>
      <c r="C918" s="169" t="s">
        <v>1891</v>
      </c>
      <c r="D918" s="169" t="s">
        <v>152</v>
      </c>
      <c r="E918" s="170" t="s">
        <v>1892</v>
      </c>
      <c r="F918" s="171" t="s">
        <v>1893</v>
      </c>
      <c r="G918" s="172" t="s">
        <v>166</v>
      </c>
      <c r="H918" s="173">
        <v>144.44999999999999</v>
      </c>
      <c r="I918" s="174"/>
      <c r="J918" s="175">
        <f>ROUND(I918*H918,2)</f>
        <v>0</v>
      </c>
      <c r="K918" s="171" t="s">
        <v>156</v>
      </c>
      <c r="L918" s="42"/>
      <c r="M918" s="176" t="s">
        <v>3</v>
      </c>
      <c r="N918" s="177" t="s">
        <v>41</v>
      </c>
      <c r="O918" s="75"/>
      <c r="P918" s="178">
        <f>O918*H918</f>
        <v>0</v>
      </c>
      <c r="Q918" s="178">
        <v>0</v>
      </c>
      <c r="R918" s="178">
        <f>Q918*H918</f>
        <v>0</v>
      </c>
      <c r="S918" s="178">
        <v>3.0000000000000001E-05</v>
      </c>
      <c r="T918" s="179">
        <f>S918*H918</f>
        <v>0.0043334999999999997</v>
      </c>
      <c r="U918" s="41"/>
      <c r="V918" s="41"/>
      <c r="W918" s="41"/>
      <c r="X918" s="41"/>
      <c r="Y918" s="41"/>
      <c r="Z918" s="41"/>
      <c r="AA918" s="41"/>
      <c r="AB918" s="41"/>
      <c r="AC918" s="41"/>
      <c r="AD918" s="41"/>
      <c r="AE918" s="41"/>
      <c r="AR918" s="180" t="s">
        <v>157</v>
      </c>
      <c r="AT918" s="180" t="s">
        <v>152</v>
      </c>
      <c r="AU918" s="180" t="s">
        <v>158</v>
      </c>
      <c r="AY918" s="22" t="s">
        <v>149</v>
      </c>
      <c r="BE918" s="181">
        <f>IF(N918="základní",J918,0)</f>
        <v>0</v>
      </c>
      <c r="BF918" s="181">
        <f>IF(N918="snížená",J918,0)</f>
        <v>0</v>
      </c>
      <c r="BG918" s="181">
        <f>IF(N918="zákl. přenesená",J918,0)</f>
        <v>0</v>
      </c>
      <c r="BH918" s="181">
        <f>IF(N918="sníž. přenesená",J918,0)</f>
        <v>0</v>
      </c>
      <c r="BI918" s="181">
        <f>IF(N918="nulová",J918,0)</f>
        <v>0</v>
      </c>
      <c r="BJ918" s="22" t="s">
        <v>158</v>
      </c>
      <c r="BK918" s="181">
        <f>ROUND(I918*H918,2)</f>
        <v>0</v>
      </c>
      <c r="BL918" s="22" t="s">
        <v>157</v>
      </c>
      <c r="BM918" s="180" t="s">
        <v>1894</v>
      </c>
    </row>
    <row r="919" s="2" customFormat="1">
      <c r="A919" s="41"/>
      <c r="B919" s="42"/>
      <c r="C919" s="41"/>
      <c r="D919" s="182" t="s">
        <v>160</v>
      </c>
      <c r="E919" s="41"/>
      <c r="F919" s="183" t="s">
        <v>1895</v>
      </c>
      <c r="G919" s="41"/>
      <c r="H919" s="41"/>
      <c r="I919" s="184"/>
      <c r="J919" s="41"/>
      <c r="K919" s="41"/>
      <c r="L919" s="42"/>
      <c r="M919" s="185"/>
      <c r="N919" s="186"/>
      <c r="O919" s="75"/>
      <c r="P919" s="75"/>
      <c r="Q919" s="75"/>
      <c r="R919" s="75"/>
      <c r="S919" s="75"/>
      <c r="T919" s="76"/>
      <c r="U919" s="41"/>
      <c r="V919" s="41"/>
      <c r="W919" s="41"/>
      <c r="X919" s="41"/>
      <c r="Y919" s="41"/>
      <c r="Z919" s="41"/>
      <c r="AA919" s="41"/>
      <c r="AB919" s="41"/>
      <c r="AC919" s="41"/>
      <c r="AD919" s="41"/>
      <c r="AE919" s="41"/>
      <c r="AT919" s="22" t="s">
        <v>160</v>
      </c>
      <c r="AU919" s="22" t="s">
        <v>158</v>
      </c>
    </row>
    <row r="920" s="13" customFormat="1">
      <c r="A920" s="13"/>
      <c r="B920" s="187"/>
      <c r="C920" s="13"/>
      <c r="D920" s="188" t="s">
        <v>162</v>
      </c>
      <c r="E920" s="189" t="s">
        <v>3</v>
      </c>
      <c r="F920" s="190" t="s">
        <v>929</v>
      </c>
      <c r="G920" s="13"/>
      <c r="H920" s="191">
        <v>144.44999999999999</v>
      </c>
      <c r="I920" s="192"/>
      <c r="J920" s="13"/>
      <c r="K920" s="13"/>
      <c r="L920" s="187"/>
      <c r="M920" s="193"/>
      <c r="N920" s="194"/>
      <c r="O920" s="194"/>
      <c r="P920" s="194"/>
      <c r="Q920" s="194"/>
      <c r="R920" s="194"/>
      <c r="S920" s="194"/>
      <c r="T920" s="195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189" t="s">
        <v>162</v>
      </c>
      <c r="AU920" s="189" t="s">
        <v>158</v>
      </c>
      <c r="AV920" s="13" t="s">
        <v>158</v>
      </c>
      <c r="AW920" s="13" t="s">
        <v>31</v>
      </c>
      <c r="AX920" s="13" t="s">
        <v>77</v>
      </c>
      <c r="AY920" s="189" t="s">
        <v>149</v>
      </c>
    </row>
    <row r="921" s="2" customFormat="1" ht="16.5" customHeight="1">
      <c r="A921" s="41"/>
      <c r="B921" s="168"/>
      <c r="C921" s="224" t="s">
        <v>1896</v>
      </c>
      <c r="D921" s="224" t="s">
        <v>654</v>
      </c>
      <c r="E921" s="225" t="s">
        <v>1897</v>
      </c>
      <c r="F921" s="226" t="s">
        <v>1898</v>
      </c>
      <c r="G921" s="227" t="s">
        <v>166</v>
      </c>
      <c r="H921" s="228">
        <v>158.89500000000001</v>
      </c>
      <c r="I921" s="229"/>
      <c r="J921" s="230">
        <f>ROUND(I921*H921,2)</f>
        <v>0</v>
      </c>
      <c r="K921" s="226" t="s">
        <v>156</v>
      </c>
      <c r="L921" s="231"/>
      <c r="M921" s="232" t="s">
        <v>3</v>
      </c>
      <c r="N921" s="233" t="s">
        <v>41</v>
      </c>
      <c r="O921" s="75"/>
      <c r="P921" s="178">
        <f>O921*H921</f>
        <v>0</v>
      </c>
      <c r="Q921" s="178">
        <v>0.00020000000000000001</v>
      </c>
      <c r="R921" s="178">
        <f>Q921*H921</f>
        <v>0.031779000000000002</v>
      </c>
      <c r="S921" s="178">
        <v>0</v>
      </c>
      <c r="T921" s="179">
        <f>S921*H921</f>
        <v>0</v>
      </c>
      <c r="U921" s="41"/>
      <c r="V921" s="41"/>
      <c r="W921" s="41"/>
      <c r="X921" s="41"/>
      <c r="Y921" s="41"/>
      <c r="Z921" s="41"/>
      <c r="AA921" s="41"/>
      <c r="AB921" s="41"/>
      <c r="AC921" s="41"/>
      <c r="AD921" s="41"/>
      <c r="AE921" s="41"/>
      <c r="AR921" s="180" t="s">
        <v>381</v>
      </c>
      <c r="AT921" s="180" t="s">
        <v>654</v>
      </c>
      <c r="AU921" s="180" t="s">
        <v>158</v>
      </c>
      <c r="AY921" s="22" t="s">
        <v>149</v>
      </c>
      <c r="BE921" s="181">
        <f>IF(N921="základní",J921,0)</f>
        <v>0</v>
      </c>
      <c r="BF921" s="181">
        <f>IF(N921="snížená",J921,0)</f>
        <v>0</v>
      </c>
      <c r="BG921" s="181">
        <f>IF(N921="zákl. přenesená",J921,0)</f>
        <v>0</v>
      </c>
      <c r="BH921" s="181">
        <f>IF(N921="sníž. přenesená",J921,0)</f>
        <v>0</v>
      </c>
      <c r="BI921" s="181">
        <f>IF(N921="nulová",J921,0)</f>
        <v>0</v>
      </c>
      <c r="BJ921" s="22" t="s">
        <v>158</v>
      </c>
      <c r="BK921" s="181">
        <f>ROUND(I921*H921,2)</f>
        <v>0</v>
      </c>
      <c r="BL921" s="22" t="s">
        <v>157</v>
      </c>
      <c r="BM921" s="180" t="s">
        <v>1899</v>
      </c>
    </row>
    <row r="922" s="13" customFormat="1">
      <c r="A922" s="13"/>
      <c r="B922" s="187"/>
      <c r="C922" s="13"/>
      <c r="D922" s="188" t="s">
        <v>162</v>
      </c>
      <c r="E922" s="13"/>
      <c r="F922" s="190" t="s">
        <v>1900</v>
      </c>
      <c r="G922" s="13"/>
      <c r="H922" s="191">
        <v>158.89500000000001</v>
      </c>
      <c r="I922" s="192"/>
      <c r="J922" s="13"/>
      <c r="K922" s="13"/>
      <c r="L922" s="187"/>
      <c r="M922" s="193"/>
      <c r="N922" s="194"/>
      <c r="O922" s="194"/>
      <c r="P922" s="194"/>
      <c r="Q922" s="194"/>
      <c r="R922" s="194"/>
      <c r="S922" s="194"/>
      <c r="T922" s="195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189" t="s">
        <v>162</v>
      </c>
      <c r="AU922" s="189" t="s">
        <v>158</v>
      </c>
      <c r="AV922" s="13" t="s">
        <v>158</v>
      </c>
      <c r="AW922" s="13" t="s">
        <v>4</v>
      </c>
      <c r="AX922" s="13" t="s">
        <v>77</v>
      </c>
      <c r="AY922" s="189" t="s">
        <v>149</v>
      </c>
    </row>
    <row r="923" s="2" customFormat="1" ht="55.5" customHeight="1">
      <c r="A923" s="41"/>
      <c r="B923" s="168"/>
      <c r="C923" s="169" t="s">
        <v>1901</v>
      </c>
      <c r="D923" s="169" t="s">
        <v>152</v>
      </c>
      <c r="E923" s="170" t="s">
        <v>1902</v>
      </c>
      <c r="F923" s="171" t="s">
        <v>1903</v>
      </c>
      <c r="G923" s="172" t="s">
        <v>166</v>
      </c>
      <c r="H923" s="173">
        <v>127.148</v>
      </c>
      <c r="I923" s="174"/>
      <c r="J923" s="175">
        <f>ROUND(I923*H923,2)</f>
        <v>0</v>
      </c>
      <c r="K923" s="171" t="s">
        <v>156</v>
      </c>
      <c r="L923" s="42"/>
      <c r="M923" s="176" t="s">
        <v>3</v>
      </c>
      <c r="N923" s="177" t="s">
        <v>41</v>
      </c>
      <c r="O923" s="75"/>
      <c r="P923" s="178">
        <f>O923*H923</f>
        <v>0</v>
      </c>
      <c r="Q923" s="178">
        <v>0</v>
      </c>
      <c r="R923" s="178">
        <f>Q923*H923</f>
        <v>0</v>
      </c>
      <c r="S923" s="178">
        <v>3.0000000000000001E-05</v>
      </c>
      <c r="T923" s="179">
        <f>S923*H923</f>
        <v>0.0038144400000000001</v>
      </c>
      <c r="U923" s="41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R923" s="180" t="s">
        <v>157</v>
      </c>
      <c r="AT923" s="180" t="s">
        <v>152</v>
      </c>
      <c r="AU923" s="180" t="s">
        <v>158</v>
      </c>
      <c r="AY923" s="22" t="s">
        <v>149</v>
      </c>
      <c r="BE923" s="181">
        <f>IF(N923="základní",J923,0)</f>
        <v>0</v>
      </c>
      <c r="BF923" s="181">
        <f>IF(N923="snížená",J923,0)</f>
        <v>0</v>
      </c>
      <c r="BG923" s="181">
        <f>IF(N923="zákl. přenesená",J923,0)</f>
        <v>0</v>
      </c>
      <c r="BH923" s="181">
        <f>IF(N923="sníž. přenesená",J923,0)</f>
        <v>0</v>
      </c>
      <c r="BI923" s="181">
        <f>IF(N923="nulová",J923,0)</f>
        <v>0</v>
      </c>
      <c r="BJ923" s="22" t="s">
        <v>158</v>
      </c>
      <c r="BK923" s="181">
        <f>ROUND(I923*H923,2)</f>
        <v>0</v>
      </c>
      <c r="BL923" s="22" t="s">
        <v>157</v>
      </c>
      <c r="BM923" s="180" t="s">
        <v>1904</v>
      </c>
    </row>
    <row r="924" s="2" customFormat="1">
      <c r="A924" s="41"/>
      <c r="B924" s="42"/>
      <c r="C924" s="41"/>
      <c r="D924" s="182" t="s">
        <v>160</v>
      </c>
      <c r="E924" s="41"/>
      <c r="F924" s="183" t="s">
        <v>1905</v>
      </c>
      <c r="G924" s="41"/>
      <c r="H924" s="41"/>
      <c r="I924" s="184"/>
      <c r="J924" s="41"/>
      <c r="K924" s="41"/>
      <c r="L924" s="42"/>
      <c r="M924" s="185"/>
      <c r="N924" s="186"/>
      <c r="O924" s="75"/>
      <c r="P924" s="75"/>
      <c r="Q924" s="75"/>
      <c r="R924" s="75"/>
      <c r="S924" s="75"/>
      <c r="T924" s="76"/>
      <c r="U924" s="41"/>
      <c r="V924" s="41"/>
      <c r="W924" s="41"/>
      <c r="X924" s="41"/>
      <c r="Y924" s="41"/>
      <c r="Z924" s="41"/>
      <c r="AA924" s="41"/>
      <c r="AB924" s="41"/>
      <c r="AC924" s="41"/>
      <c r="AD924" s="41"/>
      <c r="AE924" s="41"/>
      <c r="AT924" s="22" t="s">
        <v>160</v>
      </c>
      <c r="AU924" s="22" t="s">
        <v>158</v>
      </c>
    </row>
    <row r="925" s="15" customFormat="1">
      <c r="A925" s="15"/>
      <c r="B925" s="204"/>
      <c r="C925" s="15"/>
      <c r="D925" s="188" t="s">
        <v>162</v>
      </c>
      <c r="E925" s="205" t="s">
        <v>3</v>
      </c>
      <c r="F925" s="206" t="s">
        <v>1906</v>
      </c>
      <c r="G925" s="15"/>
      <c r="H925" s="205" t="s">
        <v>3</v>
      </c>
      <c r="I925" s="207"/>
      <c r="J925" s="15"/>
      <c r="K925" s="15"/>
      <c r="L925" s="204"/>
      <c r="M925" s="208"/>
      <c r="N925" s="209"/>
      <c r="O925" s="209"/>
      <c r="P925" s="209"/>
      <c r="Q925" s="209"/>
      <c r="R925" s="209"/>
      <c r="S925" s="209"/>
      <c r="T925" s="210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15"/>
      <c r="AT925" s="205" t="s">
        <v>162</v>
      </c>
      <c r="AU925" s="205" t="s">
        <v>158</v>
      </c>
      <c r="AV925" s="15" t="s">
        <v>77</v>
      </c>
      <c r="AW925" s="15" t="s">
        <v>31</v>
      </c>
      <c r="AX925" s="15" t="s">
        <v>69</v>
      </c>
      <c r="AY925" s="205" t="s">
        <v>149</v>
      </c>
    </row>
    <row r="926" s="13" customFormat="1">
      <c r="A926" s="13"/>
      <c r="B926" s="187"/>
      <c r="C926" s="13"/>
      <c r="D926" s="188" t="s">
        <v>162</v>
      </c>
      <c r="E926" s="189" t="s">
        <v>3</v>
      </c>
      <c r="F926" s="190" t="s">
        <v>1907</v>
      </c>
      <c r="G926" s="13"/>
      <c r="H926" s="191">
        <v>57.780000000000001</v>
      </c>
      <c r="I926" s="192"/>
      <c r="J926" s="13"/>
      <c r="K926" s="13"/>
      <c r="L926" s="187"/>
      <c r="M926" s="193"/>
      <c r="N926" s="194"/>
      <c r="O926" s="194"/>
      <c r="P926" s="194"/>
      <c r="Q926" s="194"/>
      <c r="R926" s="194"/>
      <c r="S926" s="194"/>
      <c r="T926" s="195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189" t="s">
        <v>162</v>
      </c>
      <c r="AU926" s="189" t="s">
        <v>158</v>
      </c>
      <c r="AV926" s="13" t="s">
        <v>158</v>
      </c>
      <c r="AW926" s="13" t="s">
        <v>31</v>
      </c>
      <c r="AX926" s="13" t="s">
        <v>69</v>
      </c>
      <c r="AY926" s="189" t="s">
        <v>149</v>
      </c>
    </row>
    <row r="927" s="15" customFormat="1">
      <c r="A927" s="15"/>
      <c r="B927" s="204"/>
      <c r="C927" s="15"/>
      <c r="D927" s="188" t="s">
        <v>162</v>
      </c>
      <c r="E927" s="205" t="s">
        <v>3</v>
      </c>
      <c r="F927" s="206" t="s">
        <v>1908</v>
      </c>
      <c r="G927" s="15"/>
      <c r="H927" s="205" t="s">
        <v>3</v>
      </c>
      <c r="I927" s="207"/>
      <c r="J927" s="15"/>
      <c r="K927" s="15"/>
      <c r="L927" s="204"/>
      <c r="M927" s="208"/>
      <c r="N927" s="209"/>
      <c r="O927" s="209"/>
      <c r="P927" s="209"/>
      <c r="Q927" s="209"/>
      <c r="R927" s="209"/>
      <c r="S927" s="209"/>
      <c r="T927" s="210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T927" s="205" t="s">
        <v>162</v>
      </c>
      <c r="AU927" s="205" t="s">
        <v>158</v>
      </c>
      <c r="AV927" s="15" t="s">
        <v>77</v>
      </c>
      <c r="AW927" s="15" t="s">
        <v>31</v>
      </c>
      <c r="AX927" s="15" t="s">
        <v>69</v>
      </c>
      <c r="AY927" s="205" t="s">
        <v>149</v>
      </c>
    </row>
    <row r="928" s="13" customFormat="1">
      <c r="A928" s="13"/>
      <c r="B928" s="187"/>
      <c r="C928" s="13"/>
      <c r="D928" s="188" t="s">
        <v>162</v>
      </c>
      <c r="E928" s="189" t="s">
        <v>3</v>
      </c>
      <c r="F928" s="190" t="s">
        <v>1909</v>
      </c>
      <c r="G928" s="13"/>
      <c r="H928" s="191">
        <v>69.367999999999995</v>
      </c>
      <c r="I928" s="192"/>
      <c r="J928" s="13"/>
      <c r="K928" s="13"/>
      <c r="L928" s="187"/>
      <c r="M928" s="193"/>
      <c r="N928" s="194"/>
      <c r="O928" s="194"/>
      <c r="P928" s="194"/>
      <c r="Q928" s="194"/>
      <c r="R928" s="194"/>
      <c r="S928" s="194"/>
      <c r="T928" s="195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189" t="s">
        <v>162</v>
      </c>
      <c r="AU928" s="189" t="s">
        <v>158</v>
      </c>
      <c r="AV928" s="13" t="s">
        <v>158</v>
      </c>
      <c r="AW928" s="13" t="s">
        <v>31</v>
      </c>
      <c r="AX928" s="13" t="s">
        <v>69</v>
      </c>
      <c r="AY928" s="189" t="s">
        <v>149</v>
      </c>
    </row>
    <row r="929" s="14" customFormat="1">
      <c r="A929" s="14"/>
      <c r="B929" s="196"/>
      <c r="C929" s="14"/>
      <c r="D929" s="188" t="s">
        <v>162</v>
      </c>
      <c r="E929" s="197" t="s">
        <v>3</v>
      </c>
      <c r="F929" s="198" t="s">
        <v>196</v>
      </c>
      <c r="G929" s="14"/>
      <c r="H929" s="199">
        <v>127.148</v>
      </c>
      <c r="I929" s="200"/>
      <c r="J929" s="14"/>
      <c r="K929" s="14"/>
      <c r="L929" s="196"/>
      <c r="M929" s="201"/>
      <c r="N929" s="202"/>
      <c r="O929" s="202"/>
      <c r="P929" s="202"/>
      <c r="Q929" s="202"/>
      <c r="R929" s="202"/>
      <c r="S929" s="202"/>
      <c r="T929" s="203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197" t="s">
        <v>162</v>
      </c>
      <c r="AU929" s="197" t="s">
        <v>158</v>
      </c>
      <c r="AV929" s="14" t="s">
        <v>163</v>
      </c>
      <c r="AW929" s="14" t="s">
        <v>31</v>
      </c>
      <c r="AX929" s="14" t="s">
        <v>77</v>
      </c>
      <c r="AY929" s="197" t="s">
        <v>149</v>
      </c>
    </row>
    <row r="930" s="2" customFormat="1" ht="16.5" customHeight="1">
      <c r="A930" s="41"/>
      <c r="B930" s="168"/>
      <c r="C930" s="224" t="s">
        <v>1910</v>
      </c>
      <c r="D930" s="224" t="s">
        <v>654</v>
      </c>
      <c r="E930" s="225" t="s">
        <v>1897</v>
      </c>
      <c r="F930" s="226" t="s">
        <v>1898</v>
      </c>
      <c r="G930" s="227" t="s">
        <v>166</v>
      </c>
      <c r="H930" s="228">
        <v>139.863</v>
      </c>
      <c r="I930" s="229"/>
      <c r="J930" s="230">
        <f>ROUND(I930*H930,2)</f>
        <v>0</v>
      </c>
      <c r="K930" s="226" t="s">
        <v>156</v>
      </c>
      <c r="L930" s="231"/>
      <c r="M930" s="232" t="s">
        <v>3</v>
      </c>
      <c r="N930" s="233" t="s">
        <v>41</v>
      </c>
      <c r="O930" s="75"/>
      <c r="P930" s="178">
        <f>O930*H930</f>
        <v>0</v>
      </c>
      <c r="Q930" s="178">
        <v>0.00020000000000000001</v>
      </c>
      <c r="R930" s="178">
        <f>Q930*H930</f>
        <v>0.0279726</v>
      </c>
      <c r="S930" s="178">
        <v>0</v>
      </c>
      <c r="T930" s="179">
        <f>S930*H930</f>
        <v>0</v>
      </c>
      <c r="U930" s="41"/>
      <c r="V930" s="41"/>
      <c r="W930" s="41"/>
      <c r="X930" s="41"/>
      <c r="Y930" s="41"/>
      <c r="Z930" s="41"/>
      <c r="AA930" s="41"/>
      <c r="AB930" s="41"/>
      <c r="AC930" s="41"/>
      <c r="AD930" s="41"/>
      <c r="AE930" s="41"/>
      <c r="AR930" s="180" t="s">
        <v>381</v>
      </c>
      <c r="AT930" s="180" t="s">
        <v>654</v>
      </c>
      <c r="AU930" s="180" t="s">
        <v>158</v>
      </c>
      <c r="AY930" s="22" t="s">
        <v>149</v>
      </c>
      <c r="BE930" s="181">
        <f>IF(N930="základní",J930,0)</f>
        <v>0</v>
      </c>
      <c r="BF930" s="181">
        <f>IF(N930="snížená",J930,0)</f>
        <v>0</v>
      </c>
      <c r="BG930" s="181">
        <f>IF(N930="zákl. přenesená",J930,0)</f>
        <v>0</v>
      </c>
      <c r="BH930" s="181">
        <f>IF(N930="sníž. přenesená",J930,0)</f>
        <v>0</v>
      </c>
      <c r="BI930" s="181">
        <f>IF(N930="nulová",J930,0)</f>
        <v>0</v>
      </c>
      <c r="BJ930" s="22" t="s">
        <v>158</v>
      </c>
      <c r="BK930" s="181">
        <f>ROUND(I930*H930,2)</f>
        <v>0</v>
      </c>
      <c r="BL930" s="22" t="s">
        <v>157</v>
      </c>
      <c r="BM930" s="180" t="s">
        <v>1911</v>
      </c>
    </row>
    <row r="931" s="13" customFormat="1">
      <c r="A931" s="13"/>
      <c r="B931" s="187"/>
      <c r="C931" s="13"/>
      <c r="D931" s="188" t="s">
        <v>162</v>
      </c>
      <c r="E931" s="13"/>
      <c r="F931" s="190" t="s">
        <v>1912</v>
      </c>
      <c r="G931" s="13"/>
      <c r="H931" s="191">
        <v>139.863</v>
      </c>
      <c r="I931" s="192"/>
      <c r="J931" s="13"/>
      <c r="K931" s="13"/>
      <c r="L931" s="187"/>
      <c r="M931" s="193"/>
      <c r="N931" s="194"/>
      <c r="O931" s="194"/>
      <c r="P931" s="194"/>
      <c r="Q931" s="194"/>
      <c r="R931" s="194"/>
      <c r="S931" s="194"/>
      <c r="T931" s="195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189" t="s">
        <v>162</v>
      </c>
      <c r="AU931" s="189" t="s">
        <v>158</v>
      </c>
      <c r="AV931" s="13" t="s">
        <v>158</v>
      </c>
      <c r="AW931" s="13" t="s">
        <v>4</v>
      </c>
      <c r="AX931" s="13" t="s">
        <v>77</v>
      </c>
      <c r="AY931" s="189" t="s">
        <v>149</v>
      </c>
    </row>
    <row r="932" s="12" customFormat="1" ht="22.8" customHeight="1">
      <c r="A932" s="12"/>
      <c r="B932" s="155"/>
      <c r="C932" s="12"/>
      <c r="D932" s="156" t="s">
        <v>68</v>
      </c>
      <c r="E932" s="166" t="s">
        <v>1913</v>
      </c>
      <c r="F932" s="166" t="s">
        <v>1914</v>
      </c>
      <c r="G932" s="12"/>
      <c r="H932" s="12"/>
      <c r="I932" s="158"/>
      <c r="J932" s="167">
        <f>BK932</f>
        <v>0</v>
      </c>
      <c r="K932" s="12"/>
      <c r="L932" s="155"/>
      <c r="M932" s="160"/>
      <c r="N932" s="161"/>
      <c r="O932" s="161"/>
      <c r="P932" s="162">
        <f>SUM(P933:P960)</f>
        <v>0</v>
      </c>
      <c r="Q932" s="161"/>
      <c r="R932" s="162">
        <f>SUM(R933:R960)</f>
        <v>0.022969200000000002</v>
      </c>
      <c r="S932" s="161"/>
      <c r="T932" s="163">
        <f>SUM(T933:T960)</f>
        <v>0</v>
      </c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R932" s="156" t="s">
        <v>158</v>
      </c>
      <c r="AT932" s="164" t="s">
        <v>68</v>
      </c>
      <c r="AU932" s="164" t="s">
        <v>77</v>
      </c>
      <c r="AY932" s="156" t="s">
        <v>149</v>
      </c>
      <c r="BK932" s="165">
        <f>SUM(BK933:BK960)</f>
        <v>0</v>
      </c>
    </row>
    <row r="933" s="2" customFormat="1" ht="33" customHeight="1">
      <c r="A933" s="41"/>
      <c r="B933" s="168"/>
      <c r="C933" s="169" t="s">
        <v>1915</v>
      </c>
      <c r="D933" s="169" t="s">
        <v>152</v>
      </c>
      <c r="E933" s="170" t="s">
        <v>1916</v>
      </c>
      <c r="F933" s="171" t="s">
        <v>1917</v>
      </c>
      <c r="G933" s="172" t="s">
        <v>155</v>
      </c>
      <c r="H933" s="173">
        <v>2</v>
      </c>
      <c r="I933" s="174"/>
      <c r="J933" s="175">
        <f>ROUND(I933*H933,2)</f>
        <v>0</v>
      </c>
      <c r="K933" s="171" t="s">
        <v>156</v>
      </c>
      <c r="L933" s="42"/>
      <c r="M933" s="176" t="s">
        <v>3</v>
      </c>
      <c r="N933" s="177" t="s">
        <v>41</v>
      </c>
      <c r="O933" s="75"/>
      <c r="P933" s="178">
        <f>O933*H933</f>
        <v>0</v>
      </c>
      <c r="Q933" s="178">
        <v>0</v>
      </c>
      <c r="R933" s="178">
        <f>Q933*H933</f>
        <v>0</v>
      </c>
      <c r="S933" s="178">
        <v>0</v>
      </c>
      <c r="T933" s="179">
        <f>S933*H933</f>
        <v>0</v>
      </c>
      <c r="U933" s="41"/>
      <c r="V933" s="41"/>
      <c r="W933" s="41"/>
      <c r="X933" s="41"/>
      <c r="Y933" s="41"/>
      <c r="Z933" s="41"/>
      <c r="AA933" s="41"/>
      <c r="AB933" s="41"/>
      <c r="AC933" s="41"/>
      <c r="AD933" s="41"/>
      <c r="AE933" s="41"/>
      <c r="AR933" s="180" t="s">
        <v>157</v>
      </c>
      <c r="AT933" s="180" t="s">
        <v>152</v>
      </c>
      <c r="AU933" s="180" t="s">
        <v>158</v>
      </c>
      <c r="AY933" s="22" t="s">
        <v>149</v>
      </c>
      <c r="BE933" s="181">
        <f>IF(N933="základní",J933,0)</f>
        <v>0</v>
      </c>
      <c r="BF933" s="181">
        <f>IF(N933="snížená",J933,0)</f>
        <v>0</v>
      </c>
      <c r="BG933" s="181">
        <f>IF(N933="zákl. přenesená",J933,0)</f>
        <v>0</v>
      </c>
      <c r="BH933" s="181">
        <f>IF(N933="sníž. přenesená",J933,0)</f>
        <v>0</v>
      </c>
      <c r="BI933" s="181">
        <f>IF(N933="nulová",J933,0)</f>
        <v>0</v>
      </c>
      <c r="BJ933" s="22" t="s">
        <v>158</v>
      </c>
      <c r="BK933" s="181">
        <f>ROUND(I933*H933,2)</f>
        <v>0</v>
      </c>
      <c r="BL933" s="22" t="s">
        <v>157</v>
      </c>
      <c r="BM933" s="180" t="s">
        <v>1918</v>
      </c>
    </row>
    <row r="934" s="2" customFormat="1">
      <c r="A934" s="41"/>
      <c r="B934" s="42"/>
      <c r="C934" s="41"/>
      <c r="D934" s="182" t="s">
        <v>160</v>
      </c>
      <c r="E934" s="41"/>
      <c r="F934" s="183" t="s">
        <v>1919</v>
      </c>
      <c r="G934" s="41"/>
      <c r="H934" s="41"/>
      <c r="I934" s="184"/>
      <c r="J934" s="41"/>
      <c r="K934" s="41"/>
      <c r="L934" s="42"/>
      <c r="M934" s="185"/>
      <c r="N934" s="186"/>
      <c r="O934" s="75"/>
      <c r="P934" s="75"/>
      <c r="Q934" s="75"/>
      <c r="R934" s="75"/>
      <c r="S934" s="75"/>
      <c r="T934" s="76"/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  <c r="AT934" s="22" t="s">
        <v>160</v>
      </c>
      <c r="AU934" s="22" t="s">
        <v>158</v>
      </c>
    </row>
    <row r="935" s="2" customFormat="1" ht="33" customHeight="1">
      <c r="A935" s="41"/>
      <c r="B935" s="168"/>
      <c r="C935" s="224" t="s">
        <v>1920</v>
      </c>
      <c r="D935" s="224" t="s">
        <v>654</v>
      </c>
      <c r="E935" s="225" t="s">
        <v>1921</v>
      </c>
      <c r="F935" s="226" t="s">
        <v>1922</v>
      </c>
      <c r="G935" s="227" t="s">
        <v>155</v>
      </c>
      <c r="H935" s="228">
        <v>1</v>
      </c>
      <c r="I935" s="229"/>
      <c r="J935" s="230">
        <f>ROUND(I935*H935,2)</f>
        <v>0</v>
      </c>
      <c r="K935" s="226" t="s">
        <v>156</v>
      </c>
      <c r="L935" s="231"/>
      <c r="M935" s="232" t="s">
        <v>3</v>
      </c>
      <c r="N935" s="233" t="s">
        <v>41</v>
      </c>
      <c r="O935" s="75"/>
      <c r="P935" s="178">
        <f>O935*H935</f>
        <v>0</v>
      </c>
      <c r="Q935" s="178">
        <v>0.001</v>
      </c>
      <c r="R935" s="178">
        <f>Q935*H935</f>
        <v>0.001</v>
      </c>
      <c r="S935" s="178">
        <v>0</v>
      </c>
      <c r="T935" s="179">
        <f>S935*H935</f>
        <v>0</v>
      </c>
      <c r="U935" s="41"/>
      <c r="V935" s="41"/>
      <c r="W935" s="41"/>
      <c r="X935" s="41"/>
      <c r="Y935" s="41"/>
      <c r="Z935" s="41"/>
      <c r="AA935" s="41"/>
      <c r="AB935" s="41"/>
      <c r="AC935" s="41"/>
      <c r="AD935" s="41"/>
      <c r="AE935" s="41"/>
      <c r="AR935" s="180" t="s">
        <v>381</v>
      </c>
      <c r="AT935" s="180" t="s">
        <v>654</v>
      </c>
      <c r="AU935" s="180" t="s">
        <v>158</v>
      </c>
      <c r="AY935" s="22" t="s">
        <v>149</v>
      </c>
      <c r="BE935" s="181">
        <f>IF(N935="základní",J935,0)</f>
        <v>0</v>
      </c>
      <c r="BF935" s="181">
        <f>IF(N935="snížená",J935,0)</f>
        <v>0</v>
      </c>
      <c r="BG935" s="181">
        <f>IF(N935="zákl. přenesená",J935,0)</f>
        <v>0</v>
      </c>
      <c r="BH935" s="181">
        <f>IF(N935="sníž. přenesená",J935,0)</f>
        <v>0</v>
      </c>
      <c r="BI935" s="181">
        <f>IF(N935="nulová",J935,0)</f>
        <v>0</v>
      </c>
      <c r="BJ935" s="22" t="s">
        <v>158</v>
      </c>
      <c r="BK935" s="181">
        <f>ROUND(I935*H935,2)</f>
        <v>0</v>
      </c>
      <c r="BL935" s="22" t="s">
        <v>157</v>
      </c>
      <c r="BM935" s="180" t="s">
        <v>1923</v>
      </c>
    </row>
    <row r="936" s="2" customFormat="1" ht="33" customHeight="1">
      <c r="A936" s="41"/>
      <c r="B936" s="168"/>
      <c r="C936" s="224" t="s">
        <v>1924</v>
      </c>
      <c r="D936" s="224" t="s">
        <v>654</v>
      </c>
      <c r="E936" s="225" t="s">
        <v>1925</v>
      </c>
      <c r="F936" s="226" t="s">
        <v>1926</v>
      </c>
      <c r="G936" s="227" t="s">
        <v>155</v>
      </c>
      <c r="H936" s="228">
        <v>1</v>
      </c>
      <c r="I936" s="229"/>
      <c r="J936" s="230">
        <f>ROUND(I936*H936,2)</f>
        <v>0</v>
      </c>
      <c r="K936" s="226" t="s">
        <v>156</v>
      </c>
      <c r="L936" s="231"/>
      <c r="M936" s="232" t="s">
        <v>3</v>
      </c>
      <c r="N936" s="233" t="s">
        <v>41</v>
      </c>
      <c r="O936" s="75"/>
      <c r="P936" s="178">
        <f>O936*H936</f>
        <v>0</v>
      </c>
      <c r="Q936" s="178">
        <v>0.001</v>
      </c>
      <c r="R936" s="178">
        <f>Q936*H936</f>
        <v>0.001</v>
      </c>
      <c r="S936" s="178">
        <v>0</v>
      </c>
      <c r="T936" s="179">
        <f>S936*H936</f>
        <v>0</v>
      </c>
      <c r="U936" s="41"/>
      <c r="V936" s="41"/>
      <c r="W936" s="41"/>
      <c r="X936" s="41"/>
      <c r="Y936" s="41"/>
      <c r="Z936" s="41"/>
      <c r="AA936" s="41"/>
      <c r="AB936" s="41"/>
      <c r="AC936" s="41"/>
      <c r="AD936" s="41"/>
      <c r="AE936" s="41"/>
      <c r="AR936" s="180" t="s">
        <v>381</v>
      </c>
      <c r="AT936" s="180" t="s">
        <v>654</v>
      </c>
      <c r="AU936" s="180" t="s">
        <v>158</v>
      </c>
      <c r="AY936" s="22" t="s">
        <v>149</v>
      </c>
      <c r="BE936" s="181">
        <f>IF(N936="základní",J936,0)</f>
        <v>0</v>
      </c>
      <c r="BF936" s="181">
        <f>IF(N936="snížená",J936,0)</f>
        <v>0</v>
      </c>
      <c r="BG936" s="181">
        <f>IF(N936="zákl. přenesená",J936,0)</f>
        <v>0</v>
      </c>
      <c r="BH936" s="181">
        <f>IF(N936="sníž. přenesená",J936,0)</f>
        <v>0</v>
      </c>
      <c r="BI936" s="181">
        <f>IF(N936="nulová",J936,0)</f>
        <v>0</v>
      </c>
      <c r="BJ936" s="22" t="s">
        <v>158</v>
      </c>
      <c r="BK936" s="181">
        <f>ROUND(I936*H936,2)</f>
        <v>0</v>
      </c>
      <c r="BL936" s="22" t="s">
        <v>157</v>
      </c>
      <c r="BM936" s="180" t="s">
        <v>1927</v>
      </c>
    </row>
    <row r="937" s="2" customFormat="1" ht="37.8" customHeight="1">
      <c r="A937" s="41"/>
      <c r="B937" s="168"/>
      <c r="C937" s="169" t="s">
        <v>1928</v>
      </c>
      <c r="D937" s="169" t="s">
        <v>152</v>
      </c>
      <c r="E937" s="170" t="s">
        <v>1929</v>
      </c>
      <c r="F937" s="171" t="s">
        <v>1930</v>
      </c>
      <c r="G937" s="172" t="s">
        <v>155</v>
      </c>
      <c r="H937" s="173">
        <v>4</v>
      </c>
      <c r="I937" s="174"/>
      <c r="J937" s="175">
        <f>ROUND(I937*H937,2)</f>
        <v>0</v>
      </c>
      <c r="K937" s="171" t="s">
        <v>156</v>
      </c>
      <c r="L937" s="42"/>
      <c r="M937" s="176" t="s">
        <v>3</v>
      </c>
      <c r="N937" s="177" t="s">
        <v>41</v>
      </c>
      <c r="O937" s="75"/>
      <c r="P937" s="178">
        <f>O937*H937</f>
        <v>0</v>
      </c>
      <c r="Q937" s="178">
        <v>0</v>
      </c>
      <c r="R937" s="178">
        <f>Q937*H937</f>
        <v>0</v>
      </c>
      <c r="S937" s="178">
        <v>0</v>
      </c>
      <c r="T937" s="179">
        <f>S937*H937</f>
        <v>0</v>
      </c>
      <c r="U937" s="41"/>
      <c r="V937" s="41"/>
      <c r="W937" s="41"/>
      <c r="X937" s="41"/>
      <c r="Y937" s="41"/>
      <c r="Z937" s="41"/>
      <c r="AA937" s="41"/>
      <c r="AB937" s="41"/>
      <c r="AC937" s="41"/>
      <c r="AD937" s="41"/>
      <c r="AE937" s="41"/>
      <c r="AR937" s="180" t="s">
        <v>157</v>
      </c>
      <c r="AT937" s="180" t="s">
        <v>152</v>
      </c>
      <c r="AU937" s="180" t="s">
        <v>158</v>
      </c>
      <c r="AY937" s="22" t="s">
        <v>149</v>
      </c>
      <c r="BE937" s="181">
        <f>IF(N937="základní",J937,0)</f>
        <v>0</v>
      </c>
      <c r="BF937" s="181">
        <f>IF(N937="snížená",J937,0)</f>
        <v>0</v>
      </c>
      <c r="BG937" s="181">
        <f>IF(N937="zákl. přenesená",J937,0)</f>
        <v>0</v>
      </c>
      <c r="BH937" s="181">
        <f>IF(N937="sníž. přenesená",J937,0)</f>
        <v>0</v>
      </c>
      <c r="BI937" s="181">
        <f>IF(N937="nulová",J937,0)</f>
        <v>0</v>
      </c>
      <c r="BJ937" s="22" t="s">
        <v>158</v>
      </c>
      <c r="BK937" s="181">
        <f>ROUND(I937*H937,2)</f>
        <v>0</v>
      </c>
      <c r="BL937" s="22" t="s">
        <v>157</v>
      </c>
      <c r="BM937" s="180" t="s">
        <v>1931</v>
      </c>
    </row>
    <row r="938" s="2" customFormat="1">
      <c r="A938" s="41"/>
      <c r="B938" s="42"/>
      <c r="C938" s="41"/>
      <c r="D938" s="182" t="s">
        <v>160</v>
      </c>
      <c r="E938" s="41"/>
      <c r="F938" s="183" t="s">
        <v>1932</v>
      </c>
      <c r="G938" s="41"/>
      <c r="H938" s="41"/>
      <c r="I938" s="184"/>
      <c r="J938" s="41"/>
      <c r="K938" s="41"/>
      <c r="L938" s="42"/>
      <c r="M938" s="185"/>
      <c r="N938" s="186"/>
      <c r="O938" s="75"/>
      <c r="P938" s="75"/>
      <c r="Q938" s="75"/>
      <c r="R938" s="75"/>
      <c r="S938" s="75"/>
      <c r="T938" s="76"/>
      <c r="U938" s="41"/>
      <c r="V938" s="41"/>
      <c r="W938" s="41"/>
      <c r="X938" s="41"/>
      <c r="Y938" s="41"/>
      <c r="Z938" s="41"/>
      <c r="AA938" s="41"/>
      <c r="AB938" s="41"/>
      <c r="AC938" s="41"/>
      <c r="AD938" s="41"/>
      <c r="AE938" s="41"/>
      <c r="AT938" s="22" t="s">
        <v>160</v>
      </c>
      <c r="AU938" s="22" t="s">
        <v>158</v>
      </c>
    </row>
    <row r="939" s="2" customFormat="1" ht="33" customHeight="1">
      <c r="A939" s="41"/>
      <c r="B939" s="168"/>
      <c r="C939" s="224" t="s">
        <v>1933</v>
      </c>
      <c r="D939" s="224" t="s">
        <v>654</v>
      </c>
      <c r="E939" s="225" t="s">
        <v>1934</v>
      </c>
      <c r="F939" s="226" t="s">
        <v>1935</v>
      </c>
      <c r="G939" s="227" t="s">
        <v>155</v>
      </c>
      <c r="H939" s="228">
        <v>2</v>
      </c>
      <c r="I939" s="229"/>
      <c r="J939" s="230">
        <f>ROUND(I939*H939,2)</f>
        <v>0</v>
      </c>
      <c r="K939" s="226" t="s">
        <v>156</v>
      </c>
      <c r="L939" s="231"/>
      <c r="M939" s="232" t="s">
        <v>3</v>
      </c>
      <c r="N939" s="233" t="s">
        <v>41</v>
      </c>
      <c r="O939" s="75"/>
      <c r="P939" s="178">
        <f>O939*H939</f>
        <v>0</v>
      </c>
      <c r="Q939" s="178">
        <v>0.001</v>
      </c>
      <c r="R939" s="178">
        <f>Q939*H939</f>
        <v>0.002</v>
      </c>
      <c r="S939" s="178">
        <v>0</v>
      </c>
      <c r="T939" s="179">
        <f>S939*H939</f>
        <v>0</v>
      </c>
      <c r="U939" s="41"/>
      <c r="V939" s="41"/>
      <c r="W939" s="41"/>
      <c r="X939" s="41"/>
      <c r="Y939" s="41"/>
      <c r="Z939" s="41"/>
      <c r="AA939" s="41"/>
      <c r="AB939" s="41"/>
      <c r="AC939" s="41"/>
      <c r="AD939" s="41"/>
      <c r="AE939" s="41"/>
      <c r="AR939" s="180" t="s">
        <v>381</v>
      </c>
      <c r="AT939" s="180" t="s">
        <v>654</v>
      </c>
      <c r="AU939" s="180" t="s">
        <v>158</v>
      </c>
      <c r="AY939" s="22" t="s">
        <v>149</v>
      </c>
      <c r="BE939" s="181">
        <f>IF(N939="základní",J939,0)</f>
        <v>0</v>
      </c>
      <c r="BF939" s="181">
        <f>IF(N939="snížená",J939,0)</f>
        <v>0</v>
      </c>
      <c r="BG939" s="181">
        <f>IF(N939="zákl. přenesená",J939,0)</f>
        <v>0</v>
      </c>
      <c r="BH939" s="181">
        <f>IF(N939="sníž. přenesená",J939,0)</f>
        <v>0</v>
      </c>
      <c r="BI939" s="181">
        <f>IF(N939="nulová",J939,0)</f>
        <v>0</v>
      </c>
      <c r="BJ939" s="22" t="s">
        <v>158</v>
      </c>
      <c r="BK939" s="181">
        <f>ROUND(I939*H939,2)</f>
        <v>0</v>
      </c>
      <c r="BL939" s="22" t="s">
        <v>157</v>
      </c>
      <c r="BM939" s="180" t="s">
        <v>1936</v>
      </c>
    </row>
    <row r="940" s="2" customFormat="1" ht="33" customHeight="1">
      <c r="A940" s="41"/>
      <c r="B940" s="168"/>
      <c r="C940" s="224" t="s">
        <v>1937</v>
      </c>
      <c r="D940" s="224" t="s">
        <v>654</v>
      </c>
      <c r="E940" s="225" t="s">
        <v>1938</v>
      </c>
      <c r="F940" s="226" t="s">
        <v>1939</v>
      </c>
      <c r="G940" s="227" t="s">
        <v>155</v>
      </c>
      <c r="H940" s="228">
        <v>1</v>
      </c>
      <c r="I940" s="229"/>
      <c r="J940" s="230">
        <f>ROUND(I940*H940,2)</f>
        <v>0</v>
      </c>
      <c r="K940" s="226" t="s">
        <v>156</v>
      </c>
      <c r="L940" s="231"/>
      <c r="M940" s="232" t="s">
        <v>3</v>
      </c>
      <c r="N940" s="233" t="s">
        <v>41</v>
      </c>
      <c r="O940" s="75"/>
      <c r="P940" s="178">
        <f>O940*H940</f>
        <v>0</v>
      </c>
      <c r="Q940" s="178">
        <v>0.001</v>
      </c>
      <c r="R940" s="178">
        <f>Q940*H940</f>
        <v>0.001</v>
      </c>
      <c r="S940" s="178">
        <v>0</v>
      </c>
      <c r="T940" s="179">
        <f>S940*H940</f>
        <v>0</v>
      </c>
      <c r="U940" s="41"/>
      <c r="V940" s="41"/>
      <c r="W940" s="41"/>
      <c r="X940" s="41"/>
      <c r="Y940" s="41"/>
      <c r="Z940" s="41"/>
      <c r="AA940" s="41"/>
      <c r="AB940" s="41"/>
      <c r="AC940" s="41"/>
      <c r="AD940" s="41"/>
      <c r="AE940" s="41"/>
      <c r="AR940" s="180" t="s">
        <v>381</v>
      </c>
      <c r="AT940" s="180" t="s">
        <v>654</v>
      </c>
      <c r="AU940" s="180" t="s">
        <v>158</v>
      </c>
      <c r="AY940" s="22" t="s">
        <v>149</v>
      </c>
      <c r="BE940" s="181">
        <f>IF(N940="základní",J940,0)</f>
        <v>0</v>
      </c>
      <c r="BF940" s="181">
        <f>IF(N940="snížená",J940,0)</f>
        <v>0</v>
      </c>
      <c r="BG940" s="181">
        <f>IF(N940="zákl. přenesená",J940,0)</f>
        <v>0</v>
      </c>
      <c r="BH940" s="181">
        <f>IF(N940="sníž. přenesená",J940,0)</f>
        <v>0</v>
      </c>
      <c r="BI940" s="181">
        <f>IF(N940="nulová",J940,0)</f>
        <v>0</v>
      </c>
      <c r="BJ940" s="22" t="s">
        <v>158</v>
      </c>
      <c r="BK940" s="181">
        <f>ROUND(I940*H940,2)</f>
        <v>0</v>
      </c>
      <c r="BL940" s="22" t="s">
        <v>157</v>
      </c>
      <c r="BM940" s="180" t="s">
        <v>1940</v>
      </c>
    </row>
    <row r="941" s="2" customFormat="1" ht="33" customHeight="1">
      <c r="A941" s="41"/>
      <c r="B941" s="168"/>
      <c r="C941" s="224" t="s">
        <v>1941</v>
      </c>
      <c r="D941" s="224" t="s">
        <v>654</v>
      </c>
      <c r="E941" s="225" t="s">
        <v>1942</v>
      </c>
      <c r="F941" s="226" t="s">
        <v>1943</v>
      </c>
      <c r="G941" s="227" t="s">
        <v>155</v>
      </c>
      <c r="H941" s="228">
        <v>1</v>
      </c>
      <c r="I941" s="229"/>
      <c r="J941" s="230">
        <f>ROUND(I941*H941,2)</f>
        <v>0</v>
      </c>
      <c r="K941" s="226" t="s">
        <v>156</v>
      </c>
      <c r="L941" s="231"/>
      <c r="M941" s="232" t="s">
        <v>3</v>
      </c>
      <c r="N941" s="233" t="s">
        <v>41</v>
      </c>
      <c r="O941" s="75"/>
      <c r="P941" s="178">
        <f>O941*H941</f>
        <v>0</v>
      </c>
      <c r="Q941" s="178">
        <v>0.001</v>
      </c>
      <c r="R941" s="178">
        <f>Q941*H941</f>
        <v>0.001</v>
      </c>
      <c r="S941" s="178">
        <v>0</v>
      </c>
      <c r="T941" s="179">
        <f>S941*H941</f>
        <v>0</v>
      </c>
      <c r="U941" s="41"/>
      <c r="V941" s="41"/>
      <c r="W941" s="41"/>
      <c r="X941" s="41"/>
      <c r="Y941" s="41"/>
      <c r="Z941" s="41"/>
      <c r="AA941" s="41"/>
      <c r="AB941" s="41"/>
      <c r="AC941" s="41"/>
      <c r="AD941" s="41"/>
      <c r="AE941" s="41"/>
      <c r="AR941" s="180" t="s">
        <v>381</v>
      </c>
      <c r="AT941" s="180" t="s">
        <v>654</v>
      </c>
      <c r="AU941" s="180" t="s">
        <v>158</v>
      </c>
      <c r="AY941" s="22" t="s">
        <v>149</v>
      </c>
      <c r="BE941" s="181">
        <f>IF(N941="základní",J941,0)</f>
        <v>0</v>
      </c>
      <c r="BF941" s="181">
        <f>IF(N941="snížená",J941,0)</f>
        <v>0</v>
      </c>
      <c r="BG941" s="181">
        <f>IF(N941="zákl. přenesená",J941,0)</f>
        <v>0</v>
      </c>
      <c r="BH941" s="181">
        <f>IF(N941="sníž. přenesená",J941,0)</f>
        <v>0</v>
      </c>
      <c r="BI941" s="181">
        <f>IF(N941="nulová",J941,0)</f>
        <v>0</v>
      </c>
      <c r="BJ941" s="22" t="s">
        <v>158</v>
      </c>
      <c r="BK941" s="181">
        <f>ROUND(I941*H941,2)</f>
        <v>0</v>
      </c>
      <c r="BL941" s="22" t="s">
        <v>157</v>
      </c>
      <c r="BM941" s="180" t="s">
        <v>1944</v>
      </c>
    </row>
    <row r="942" s="2" customFormat="1" ht="37.8" customHeight="1">
      <c r="A942" s="41"/>
      <c r="B942" s="168"/>
      <c r="C942" s="169" t="s">
        <v>1945</v>
      </c>
      <c r="D942" s="169" t="s">
        <v>152</v>
      </c>
      <c r="E942" s="170" t="s">
        <v>1946</v>
      </c>
      <c r="F942" s="171" t="s">
        <v>1947</v>
      </c>
      <c r="G942" s="172" t="s">
        <v>155</v>
      </c>
      <c r="H942" s="173">
        <v>5</v>
      </c>
      <c r="I942" s="174"/>
      <c r="J942" s="175">
        <f>ROUND(I942*H942,2)</f>
        <v>0</v>
      </c>
      <c r="K942" s="171" t="s">
        <v>156</v>
      </c>
      <c r="L942" s="42"/>
      <c r="M942" s="176" t="s">
        <v>3</v>
      </c>
      <c r="N942" s="177" t="s">
        <v>41</v>
      </c>
      <c r="O942" s="75"/>
      <c r="P942" s="178">
        <f>O942*H942</f>
        <v>0</v>
      </c>
      <c r="Q942" s="178">
        <v>0</v>
      </c>
      <c r="R942" s="178">
        <f>Q942*H942</f>
        <v>0</v>
      </c>
      <c r="S942" s="178">
        <v>0</v>
      </c>
      <c r="T942" s="179">
        <f>S942*H942</f>
        <v>0</v>
      </c>
      <c r="U942" s="41"/>
      <c r="V942" s="41"/>
      <c r="W942" s="41"/>
      <c r="X942" s="41"/>
      <c r="Y942" s="41"/>
      <c r="Z942" s="41"/>
      <c r="AA942" s="41"/>
      <c r="AB942" s="41"/>
      <c r="AC942" s="41"/>
      <c r="AD942" s="41"/>
      <c r="AE942" s="41"/>
      <c r="AR942" s="180" t="s">
        <v>157</v>
      </c>
      <c r="AT942" s="180" t="s">
        <v>152</v>
      </c>
      <c r="AU942" s="180" t="s">
        <v>158</v>
      </c>
      <c r="AY942" s="22" t="s">
        <v>149</v>
      </c>
      <c r="BE942" s="181">
        <f>IF(N942="základní",J942,0)</f>
        <v>0</v>
      </c>
      <c r="BF942" s="181">
        <f>IF(N942="snížená",J942,0)</f>
        <v>0</v>
      </c>
      <c r="BG942" s="181">
        <f>IF(N942="zákl. přenesená",J942,0)</f>
        <v>0</v>
      </c>
      <c r="BH942" s="181">
        <f>IF(N942="sníž. přenesená",J942,0)</f>
        <v>0</v>
      </c>
      <c r="BI942" s="181">
        <f>IF(N942="nulová",J942,0)</f>
        <v>0</v>
      </c>
      <c r="BJ942" s="22" t="s">
        <v>158</v>
      </c>
      <c r="BK942" s="181">
        <f>ROUND(I942*H942,2)</f>
        <v>0</v>
      </c>
      <c r="BL942" s="22" t="s">
        <v>157</v>
      </c>
      <c r="BM942" s="180" t="s">
        <v>1948</v>
      </c>
    </row>
    <row r="943" s="2" customFormat="1">
      <c r="A943" s="41"/>
      <c r="B943" s="42"/>
      <c r="C943" s="41"/>
      <c r="D943" s="182" t="s">
        <v>160</v>
      </c>
      <c r="E943" s="41"/>
      <c r="F943" s="183" t="s">
        <v>1949</v>
      </c>
      <c r="G943" s="41"/>
      <c r="H943" s="41"/>
      <c r="I943" s="184"/>
      <c r="J943" s="41"/>
      <c r="K943" s="41"/>
      <c r="L943" s="42"/>
      <c r="M943" s="185"/>
      <c r="N943" s="186"/>
      <c r="O943" s="75"/>
      <c r="P943" s="75"/>
      <c r="Q943" s="75"/>
      <c r="R943" s="75"/>
      <c r="S943" s="75"/>
      <c r="T943" s="76"/>
      <c r="U943" s="41"/>
      <c r="V943" s="41"/>
      <c r="W943" s="41"/>
      <c r="X943" s="41"/>
      <c r="Y943" s="41"/>
      <c r="Z943" s="41"/>
      <c r="AA943" s="41"/>
      <c r="AB943" s="41"/>
      <c r="AC943" s="41"/>
      <c r="AD943" s="41"/>
      <c r="AE943" s="41"/>
      <c r="AT943" s="22" t="s">
        <v>160</v>
      </c>
      <c r="AU943" s="22" t="s">
        <v>158</v>
      </c>
    </row>
    <row r="944" s="2" customFormat="1" ht="24.15" customHeight="1">
      <c r="A944" s="41"/>
      <c r="B944" s="168"/>
      <c r="C944" s="224" t="s">
        <v>1950</v>
      </c>
      <c r="D944" s="224" t="s">
        <v>654</v>
      </c>
      <c r="E944" s="225" t="s">
        <v>1951</v>
      </c>
      <c r="F944" s="226" t="s">
        <v>1952</v>
      </c>
      <c r="G944" s="227" t="s">
        <v>166</v>
      </c>
      <c r="H944" s="228">
        <v>0.35999999999999999</v>
      </c>
      <c r="I944" s="229"/>
      <c r="J944" s="230">
        <f>ROUND(I944*H944,2)</f>
        <v>0</v>
      </c>
      <c r="K944" s="226" t="s">
        <v>156</v>
      </c>
      <c r="L944" s="231"/>
      <c r="M944" s="232" t="s">
        <v>3</v>
      </c>
      <c r="N944" s="233" t="s">
        <v>41</v>
      </c>
      <c r="O944" s="75"/>
      <c r="P944" s="178">
        <f>O944*H944</f>
        <v>0</v>
      </c>
      <c r="Q944" s="178">
        <v>0.001</v>
      </c>
      <c r="R944" s="178">
        <f>Q944*H944</f>
        <v>0.00035999999999999997</v>
      </c>
      <c r="S944" s="178">
        <v>0</v>
      </c>
      <c r="T944" s="179">
        <f>S944*H944</f>
        <v>0</v>
      </c>
      <c r="U944" s="41"/>
      <c r="V944" s="41"/>
      <c r="W944" s="41"/>
      <c r="X944" s="41"/>
      <c r="Y944" s="41"/>
      <c r="Z944" s="41"/>
      <c r="AA944" s="41"/>
      <c r="AB944" s="41"/>
      <c r="AC944" s="41"/>
      <c r="AD944" s="41"/>
      <c r="AE944" s="41"/>
      <c r="AR944" s="180" t="s">
        <v>381</v>
      </c>
      <c r="AT944" s="180" t="s">
        <v>654</v>
      </c>
      <c r="AU944" s="180" t="s">
        <v>158</v>
      </c>
      <c r="AY944" s="22" t="s">
        <v>149</v>
      </c>
      <c r="BE944" s="181">
        <f>IF(N944="základní",J944,0)</f>
        <v>0</v>
      </c>
      <c r="BF944" s="181">
        <f>IF(N944="snížená",J944,0)</f>
        <v>0</v>
      </c>
      <c r="BG944" s="181">
        <f>IF(N944="zákl. přenesená",J944,0)</f>
        <v>0</v>
      </c>
      <c r="BH944" s="181">
        <f>IF(N944="sníž. přenesená",J944,0)</f>
        <v>0</v>
      </c>
      <c r="BI944" s="181">
        <f>IF(N944="nulová",J944,0)</f>
        <v>0</v>
      </c>
      <c r="BJ944" s="22" t="s">
        <v>158</v>
      </c>
      <c r="BK944" s="181">
        <f>ROUND(I944*H944,2)</f>
        <v>0</v>
      </c>
      <c r="BL944" s="22" t="s">
        <v>157</v>
      </c>
      <c r="BM944" s="180" t="s">
        <v>1953</v>
      </c>
    </row>
    <row r="945" s="13" customFormat="1">
      <c r="A945" s="13"/>
      <c r="B945" s="187"/>
      <c r="C945" s="13"/>
      <c r="D945" s="188" t="s">
        <v>162</v>
      </c>
      <c r="E945" s="189" t="s">
        <v>3</v>
      </c>
      <c r="F945" s="190" t="s">
        <v>296</v>
      </c>
      <c r="G945" s="13"/>
      <c r="H945" s="191">
        <v>0.35999999999999999</v>
      </c>
      <c r="I945" s="192"/>
      <c r="J945" s="13"/>
      <c r="K945" s="13"/>
      <c r="L945" s="187"/>
      <c r="M945" s="193"/>
      <c r="N945" s="194"/>
      <c r="O945" s="194"/>
      <c r="P945" s="194"/>
      <c r="Q945" s="194"/>
      <c r="R945" s="194"/>
      <c r="S945" s="194"/>
      <c r="T945" s="195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189" t="s">
        <v>162</v>
      </c>
      <c r="AU945" s="189" t="s">
        <v>158</v>
      </c>
      <c r="AV945" s="13" t="s">
        <v>158</v>
      </c>
      <c r="AW945" s="13" t="s">
        <v>31</v>
      </c>
      <c r="AX945" s="13" t="s">
        <v>69</v>
      </c>
      <c r="AY945" s="189" t="s">
        <v>149</v>
      </c>
    </row>
    <row r="946" s="14" customFormat="1">
      <c r="A946" s="14"/>
      <c r="B946" s="196"/>
      <c r="C946" s="14"/>
      <c r="D946" s="188" t="s">
        <v>162</v>
      </c>
      <c r="E946" s="197" t="s">
        <v>3</v>
      </c>
      <c r="F946" s="198" t="s">
        <v>196</v>
      </c>
      <c r="G946" s="14"/>
      <c r="H946" s="199">
        <v>0.35999999999999999</v>
      </c>
      <c r="I946" s="200"/>
      <c r="J946" s="14"/>
      <c r="K946" s="14"/>
      <c r="L946" s="196"/>
      <c r="M946" s="201"/>
      <c r="N946" s="202"/>
      <c r="O946" s="202"/>
      <c r="P946" s="202"/>
      <c r="Q946" s="202"/>
      <c r="R946" s="202"/>
      <c r="S946" s="202"/>
      <c r="T946" s="203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197" t="s">
        <v>162</v>
      </c>
      <c r="AU946" s="197" t="s">
        <v>158</v>
      </c>
      <c r="AV946" s="14" t="s">
        <v>163</v>
      </c>
      <c r="AW946" s="14" t="s">
        <v>31</v>
      </c>
      <c r="AX946" s="14" t="s">
        <v>77</v>
      </c>
      <c r="AY946" s="197" t="s">
        <v>149</v>
      </c>
    </row>
    <row r="947" s="2" customFormat="1" ht="24.15" customHeight="1">
      <c r="A947" s="41"/>
      <c r="B947" s="168"/>
      <c r="C947" s="224" t="s">
        <v>1954</v>
      </c>
      <c r="D947" s="224" t="s">
        <v>654</v>
      </c>
      <c r="E947" s="225" t="s">
        <v>1955</v>
      </c>
      <c r="F947" s="226" t="s">
        <v>1956</v>
      </c>
      <c r="G947" s="227" t="s">
        <v>166</v>
      </c>
      <c r="H947" s="228">
        <v>8.6760000000000002</v>
      </c>
      <c r="I947" s="229"/>
      <c r="J947" s="230">
        <f>ROUND(I947*H947,2)</f>
        <v>0</v>
      </c>
      <c r="K947" s="226" t="s">
        <v>156</v>
      </c>
      <c r="L947" s="231"/>
      <c r="M947" s="232" t="s">
        <v>3</v>
      </c>
      <c r="N947" s="233" t="s">
        <v>41</v>
      </c>
      <c r="O947" s="75"/>
      <c r="P947" s="178">
        <f>O947*H947</f>
        <v>0</v>
      </c>
      <c r="Q947" s="178">
        <v>0.001</v>
      </c>
      <c r="R947" s="178">
        <f>Q947*H947</f>
        <v>0.0086759999999999997</v>
      </c>
      <c r="S947" s="178">
        <v>0</v>
      </c>
      <c r="T947" s="179">
        <f>S947*H947</f>
        <v>0</v>
      </c>
      <c r="U947" s="41"/>
      <c r="V947" s="41"/>
      <c r="W947" s="41"/>
      <c r="X947" s="41"/>
      <c r="Y947" s="41"/>
      <c r="Z947" s="41"/>
      <c r="AA947" s="41"/>
      <c r="AB947" s="41"/>
      <c r="AC947" s="41"/>
      <c r="AD947" s="41"/>
      <c r="AE947" s="41"/>
      <c r="AR947" s="180" t="s">
        <v>381</v>
      </c>
      <c r="AT947" s="180" t="s">
        <v>654</v>
      </c>
      <c r="AU947" s="180" t="s">
        <v>158</v>
      </c>
      <c r="AY947" s="22" t="s">
        <v>149</v>
      </c>
      <c r="BE947" s="181">
        <f>IF(N947="základní",J947,0)</f>
        <v>0</v>
      </c>
      <c r="BF947" s="181">
        <f>IF(N947="snížená",J947,0)</f>
        <v>0</v>
      </c>
      <c r="BG947" s="181">
        <f>IF(N947="zákl. přenesená",J947,0)</f>
        <v>0</v>
      </c>
      <c r="BH947" s="181">
        <f>IF(N947="sníž. přenesená",J947,0)</f>
        <v>0</v>
      </c>
      <c r="BI947" s="181">
        <f>IF(N947="nulová",J947,0)</f>
        <v>0</v>
      </c>
      <c r="BJ947" s="22" t="s">
        <v>158</v>
      </c>
      <c r="BK947" s="181">
        <f>ROUND(I947*H947,2)</f>
        <v>0</v>
      </c>
      <c r="BL947" s="22" t="s">
        <v>157</v>
      </c>
      <c r="BM947" s="180" t="s">
        <v>1957</v>
      </c>
    </row>
    <row r="948" s="13" customFormat="1">
      <c r="A948" s="13"/>
      <c r="B948" s="187"/>
      <c r="C948" s="13"/>
      <c r="D948" s="188" t="s">
        <v>162</v>
      </c>
      <c r="E948" s="189" t="s">
        <v>3</v>
      </c>
      <c r="F948" s="190" t="s">
        <v>312</v>
      </c>
      <c r="G948" s="13"/>
      <c r="H948" s="191">
        <v>2.25</v>
      </c>
      <c r="I948" s="192"/>
      <c r="J948" s="13"/>
      <c r="K948" s="13"/>
      <c r="L948" s="187"/>
      <c r="M948" s="193"/>
      <c r="N948" s="194"/>
      <c r="O948" s="194"/>
      <c r="P948" s="194"/>
      <c r="Q948" s="194"/>
      <c r="R948" s="194"/>
      <c r="S948" s="194"/>
      <c r="T948" s="195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189" t="s">
        <v>162</v>
      </c>
      <c r="AU948" s="189" t="s">
        <v>158</v>
      </c>
      <c r="AV948" s="13" t="s">
        <v>158</v>
      </c>
      <c r="AW948" s="13" t="s">
        <v>31</v>
      </c>
      <c r="AX948" s="13" t="s">
        <v>69</v>
      </c>
      <c r="AY948" s="189" t="s">
        <v>149</v>
      </c>
    </row>
    <row r="949" s="13" customFormat="1">
      <c r="A949" s="13"/>
      <c r="B949" s="187"/>
      <c r="C949" s="13"/>
      <c r="D949" s="188" t="s">
        <v>162</v>
      </c>
      <c r="E949" s="189" t="s">
        <v>3</v>
      </c>
      <c r="F949" s="190" t="s">
        <v>311</v>
      </c>
      <c r="G949" s="13"/>
      <c r="H949" s="191">
        <v>2.5630000000000002</v>
      </c>
      <c r="I949" s="192"/>
      <c r="J949" s="13"/>
      <c r="K949" s="13"/>
      <c r="L949" s="187"/>
      <c r="M949" s="193"/>
      <c r="N949" s="194"/>
      <c r="O949" s="194"/>
      <c r="P949" s="194"/>
      <c r="Q949" s="194"/>
      <c r="R949" s="194"/>
      <c r="S949" s="194"/>
      <c r="T949" s="195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189" t="s">
        <v>162</v>
      </c>
      <c r="AU949" s="189" t="s">
        <v>158</v>
      </c>
      <c r="AV949" s="13" t="s">
        <v>158</v>
      </c>
      <c r="AW949" s="13" t="s">
        <v>31</v>
      </c>
      <c r="AX949" s="13" t="s">
        <v>69</v>
      </c>
      <c r="AY949" s="189" t="s">
        <v>149</v>
      </c>
    </row>
    <row r="950" s="13" customFormat="1">
      <c r="A950" s="13"/>
      <c r="B950" s="187"/>
      <c r="C950" s="13"/>
      <c r="D950" s="188" t="s">
        <v>162</v>
      </c>
      <c r="E950" s="189" t="s">
        <v>3</v>
      </c>
      <c r="F950" s="190" t="s">
        <v>303</v>
      </c>
      <c r="G950" s="13"/>
      <c r="H950" s="191">
        <v>1.7030000000000001</v>
      </c>
      <c r="I950" s="192"/>
      <c r="J950" s="13"/>
      <c r="K950" s="13"/>
      <c r="L950" s="187"/>
      <c r="M950" s="193"/>
      <c r="N950" s="194"/>
      <c r="O950" s="194"/>
      <c r="P950" s="194"/>
      <c r="Q950" s="194"/>
      <c r="R950" s="194"/>
      <c r="S950" s="194"/>
      <c r="T950" s="195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189" t="s">
        <v>162</v>
      </c>
      <c r="AU950" s="189" t="s">
        <v>158</v>
      </c>
      <c r="AV950" s="13" t="s">
        <v>158</v>
      </c>
      <c r="AW950" s="13" t="s">
        <v>31</v>
      </c>
      <c r="AX950" s="13" t="s">
        <v>69</v>
      </c>
      <c r="AY950" s="189" t="s">
        <v>149</v>
      </c>
    </row>
    <row r="951" s="13" customFormat="1">
      <c r="A951" s="13"/>
      <c r="B951" s="187"/>
      <c r="C951" s="13"/>
      <c r="D951" s="188" t="s">
        <v>162</v>
      </c>
      <c r="E951" s="189" t="s">
        <v>3</v>
      </c>
      <c r="F951" s="190" t="s">
        <v>1332</v>
      </c>
      <c r="G951" s="13"/>
      <c r="H951" s="191">
        <v>2.1600000000000001</v>
      </c>
      <c r="I951" s="192"/>
      <c r="J951" s="13"/>
      <c r="K951" s="13"/>
      <c r="L951" s="187"/>
      <c r="M951" s="193"/>
      <c r="N951" s="194"/>
      <c r="O951" s="194"/>
      <c r="P951" s="194"/>
      <c r="Q951" s="194"/>
      <c r="R951" s="194"/>
      <c r="S951" s="194"/>
      <c r="T951" s="195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189" t="s">
        <v>162</v>
      </c>
      <c r="AU951" s="189" t="s">
        <v>158</v>
      </c>
      <c r="AV951" s="13" t="s">
        <v>158</v>
      </c>
      <c r="AW951" s="13" t="s">
        <v>31</v>
      </c>
      <c r="AX951" s="13" t="s">
        <v>69</v>
      </c>
      <c r="AY951" s="189" t="s">
        <v>149</v>
      </c>
    </row>
    <row r="952" s="14" customFormat="1">
      <c r="A952" s="14"/>
      <c r="B952" s="196"/>
      <c r="C952" s="14"/>
      <c r="D952" s="188" t="s">
        <v>162</v>
      </c>
      <c r="E952" s="197" t="s">
        <v>3</v>
      </c>
      <c r="F952" s="198" t="s">
        <v>196</v>
      </c>
      <c r="G952" s="14"/>
      <c r="H952" s="199">
        <v>8.6760000000000019</v>
      </c>
      <c r="I952" s="200"/>
      <c r="J952" s="14"/>
      <c r="K952" s="14"/>
      <c r="L952" s="196"/>
      <c r="M952" s="201"/>
      <c r="N952" s="202"/>
      <c r="O952" s="202"/>
      <c r="P952" s="202"/>
      <c r="Q952" s="202"/>
      <c r="R952" s="202"/>
      <c r="S952" s="202"/>
      <c r="T952" s="203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197" t="s">
        <v>162</v>
      </c>
      <c r="AU952" s="197" t="s">
        <v>158</v>
      </c>
      <c r="AV952" s="14" t="s">
        <v>163</v>
      </c>
      <c r="AW952" s="14" t="s">
        <v>31</v>
      </c>
      <c r="AX952" s="14" t="s">
        <v>77</v>
      </c>
      <c r="AY952" s="197" t="s">
        <v>149</v>
      </c>
    </row>
    <row r="953" s="2" customFormat="1" ht="44.25" customHeight="1">
      <c r="A953" s="41"/>
      <c r="B953" s="168"/>
      <c r="C953" s="169" t="s">
        <v>1958</v>
      </c>
      <c r="D953" s="169" t="s">
        <v>152</v>
      </c>
      <c r="E953" s="170" t="s">
        <v>1959</v>
      </c>
      <c r="F953" s="171" t="s">
        <v>1960</v>
      </c>
      <c r="G953" s="172" t="s">
        <v>155</v>
      </c>
      <c r="H953" s="173">
        <v>1</v>
      </c>
      <c r="I953" s="174"/>
      <c r="J953" s="175">
        <f>ROUND(I953*H953,2)</f>
        <v>0</v>
      </c>
      <c r="K953" s="171" t="s">
        <v>156</v>
      </c>
      <c r="L953" s="42"/>
      <c r="M953" s="176" t="s">
        <v>3</v>
      </c>
      <c r="N953" s="177" t="s">
        <v>41</v>
      </c>
      <c r="O953" s="75"/>
      <c r="P953" s="178">
        <f>O953*H953</f>
        <v>0</v>
      </c>
      <c r="Q953" s="178">
        <v>0</v>
      </c>
      <c r="R953" s="178">
        <f>Q953*H953</f>
        <v>0</v>
      </c>
      <c r="S953" s="178">
        <v>0</v>
      </c>
      <c r="T953" s="179">
        <f>S953*H953</f>
        <v>0</v>
      </c>
      <c r="U953" s="41"/>
      <c r="V953" s="41"/>
      <c r="W953" s="41"/>
      <c r="X953" s="41"/>
      <c r="Y953" s="41"/>
      <c r="Z953" s="41"/>
      <c r="AA953" s="41"/>
      <c r="AB953" s="41"/>
      <c r="AC953" s="41"/>
      <c r="AD953" s="41"/>
      <c r="AE953" s="41"/>
      <c r="AR953" s="180" t="s">
        <v>157</v>
      </c>
      <c r="AT953" s="180" t="s">
        <v>152</v>
      </c>
      <c r="AU953" s="180" t="s">
        <v>158</v>
      </c>
      <c r="AY953" s="22" t="s">
        <v>149</v>
      </c>
      <c r="BE953" s="181">
        <f>IF(N953="základní",J953,0)</f>
        <v>0</v>
      </c>
      <c r="BF953" s="181">
        <f>IF(N953="snížená",J953,0)</f>
        <v>0</v>
      </c>
      <c r="BG953" s="181">
        <f>IF(N953="zákl. přenesená",J953,0)</f>
        <v>0</v>
      </c>
      <c r="BH953" s="181">
        <f>IF(N953="sníž. přenesená",J953,0)</f>
        <v>0</v>
      </c>
      <c r="BI953" s="181">
        <f>IF(N953="nulová",J953,0)</f>
        <v>0</v>
      </c>
      <c r="BJ953" s="22" t="s">
        <v>158</v>
      </c>
      <c r="BK953" s="181">
        <f>ROUND(I953*H953,2)</f>
        <v>0</v>
      </c>
      <c r="BL953" s="22" t="s">
        <v>157</v>
      </c>
      <c r="BM953" s="180" t="s">
        <v>1961</v>
      </c>
    </row>
    <row r="954" s="2" customFormat="1">
      <c r="A954" s="41"/>
      <c r="B954" s="42"/>
      <c r="C954" s="41"/>
      <c r="D954" s="182" t="s">
        <v>160</v>
      </c>
      <c r="E954" s="41"/>
      <c r="F954" s="183" t="s">
        <v>1962</v>
      </c>
      <c r="G954" s="41"/>
      <c r="H954" s="41"/>
      <c r="I954" s="184"/>
      <c r="J954" s="41"/>
      <c r="K954" s="41"/>
      <c r="L954" s="42"/>
      <c r="M954" s="185"/>
      <c r="N954" s="186"/>
      <c r="O954" s="75"/>
      <c r="P954" s="75"/>
      <c r="Q954" s="75"/>
      <c r="R954" s="75"/>
      <c r="S954" s="75"/>
      <c r="T954" s="76"/>
      <c r="U954" s="41"/>
      <c r="V954" s="41"/>
      <c r="W954" s="41"/>
      <c r="X954" s="41"/>
      <c r="Y954" s="41"/>
      <c r="Z954" s="41"/>
      <c r="AA954" s="41"/>
      <c r="AB954" s="41"/>
      <c r="AC954" s="41"/>
      <c r="AD954" s="41"/>
      <c r="AE954" s="41"/>
      <c r="AT954" s="22" t="s">
        <v>160</v>
      </c>
      <c r="AU954" s="22" t="s">
        <v>158</v>
      </c>
    </row>
    <row r="955" s="2" customFormat="1" ht="24.15" customHeight="1">
      <c r="A955" s="41"/>
      <c r="B955" s="168"/>
      <c r="C955" s="224" t="s">
        <v>1963</v>
      </c>
      <c r="D955" s="224" t="s">
        <v>654</v>
      </c>
      <c r="E955" s="225" t="s">
        <v>1964</v>
      </c>
      <c r="F955" s="226" t="s">
        <v>1965</v>
      </c>
      <c r="G955" s="227" t="s">
        <v>166</v>
      </c>
      <c r="H955" s="228">
        <v>5.6399999999999997</v>
      </c>
      <c r="I955" s="229"/>
      <c r="J955" s="230">
        <f>ROUND(I955*H955,2)</f>
        <v>0</v>
      </c>
      <c r="K955" s="226" t="s">
        <v>156</v>
      </c>
      <c r="L955" s="231"/>
      <c r="M955" s="232" t="s">
        <v>3</v>
      </c>
      <c r="N955" s="233" t="s">
        <v>41</v>
      </c>
      <c r="O955" s="75"/>
      <c r="P955" s="178">
        <f>O955*H955</f>
        <v>0</v>
      </c>
      <c r="Q955" s="178">
        <v>0.001</v>
      </c>
      <c r="R955" s="178">
        <f>Q955*H955</f>
        <v>0.00564</v>
      </c>
      <c r="S955" s="178">
        <v>0</v>
      </c>
      <c r="T955" s="179">
        <f>S955*H955</f>
        <v>0</v>
      </c>
      <c r="U955" s="41"/>
      <c r="V955" s="41"/>
      <c r="W955" s="41"/>
      <c r="X955" s="41"/>
      <c r="Y955" s="41"/>
      <c r="Z955" s="41"/>
      <c r="AA955" s="41"/>
      <c r="AB955" s="41"/>
      <c r="AC955" s="41"/>
      <c r="AD955" s="41"/>
      <c r="AE955" s="41"/>
      <c r="AR955" s="180" t="s">
        <v>381</v>
      </c>
      <c r="AT955" s="180" t="s">
        <v>654</v>
      </c>
      <c r="AU955" s="180" t="s">
        <v>158</v>
      </c>
      <c r="AY955" s="22" t="s">
        <v>149</v>
      </c>
      <c r="BE955" s="181">
        <f>IF(N955="základní",J955,0)</f>
        <v>0</v>
      </c>
      <c r="BF955" s="181">
        <f>IF(N955="snížená",J955,0)</f>
        <v>0</v>
      </c>
      <c r="BG955" s="181">
        <f>IF(N955="zákl. přenesená",J955,0)</f>
        <v>0</v>
      </c>
      <c r="BH955" s="181">
        <f>IF(N955="sníž. přenesená",J955,0)</f>
        <v>0</v>
      </c>
      <c r="BI955" s="181">
        <f>IF(N955="nulová",J955,0)</f>
        <v>0</v>
      </c>
      <c r="BJ955" s="22" t="s">
        <v>158</v>
      </c>
      <c r="BK955" s="181">
        <f>ROUND(I955*H955,2)</f>
        <v>0</v>
      </c>
      <c r="BL955" s="22" t="s">
        <v>157</v>
      </c>
      <c r="BM955" s="180" t="s">
        <v>1966</v>
      </c>
    </row>
    <row r="956" s="13" customFormat="1">
      <c r="A956" s="13"/>
      <c r="B956" s="187"/>
      <c r="C956" s="13"/>
      <c r="D956" s="188" t="s">
        <v>162</v>
      </c>
      <c r="E956" s="189" t="s">
        <v>3</v>
      </c>
      <c r="F956" s="190" t="s">
        <v>318</v>
      </c>
      <c r="G956" s="13"/>
      <c r="H956" s="191">
        <v>5.6399999999999997</v>
      </c>
      <c r="I956" s="192"/>
      <c r="J956" s="13"/>
      <c r="K956" s="13"/>
      <c r="L956" s="187"/>
      <c r="M956" s="193"/>
      <c r="N956" s="194"/>
      <c r="O956" s="194"/>
      <c r="P956" s="194"/>
      <c r="Q956" s="194"/>
      <c r="R956" s="194"/>
      <c r="S956" s="194"/>
      <c r="T956" s="195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189" t="s">
        <v>162</v>
      </c>
      <c r="AU956" s="189" t="s">
        <v>158</v>
      </c>
      <c r="AV956" s="13" t="s">
        <v>158</v>
      </c>
      <c r="AW956" s="13" t="s">
        <v>31</v>
      </c>
      <c r="AX956" s="13" t="s">
        <v>77</v>
      </c>
      <c r="AY956" s="189" t="s">
        <v>149</v>
      </c>
    </row>
    <row r="957" s="2" customFormat="1" ht="24.15" customHeight="1">
      <c r="A957" s="41"/>
      <c r="B957" s="168"/>
      <c r="C957" s="169" t="s">
        <v>1967</v>
      </c>
      <c r="D957" s="169" t="s">
        <v>152</v>
      </c>
      <c r="E957" s="170" t="s">
        <v>1968</v>
      </c>
      <c r="F957" s="171" t="s">
        <v>1969</v>
      </c>
      <c r="G957" s="172" t="s">
        <v>166</v>
      </c>
      <c r="H957" s="173">
        <v>1.764</v>
      </c>
      <c r="I957" s="174"/>
      <c r="J957" s="175">
        <f>ROUND(I957*H957,2)</f>
        <v>0</v>
      </c>
      <c r="K957" s="171" t="s">
        <v>156</v>
      </c>
      <c r="L957" s="42"/>
      <c r="M957" s="176" t="s">
        <v>3</v>
      </c>
      <c r="N957" s="177" t="s">
        <v>41</v>
      </c>
      <c r="O957" s="75"/>
      <c r="P957" s="178">
        <f>O957*H957</f>
        <v>0</v>
      </c>
      <c r="Q957" s="178">
        <v>0</v>
      </c>
      <c r="R957" s="178">
        <f>Q957*H957</f>
        <v>0</v>
      </c>
      <c r="S957" s="178">
        <v>0</v>
      </c>
      <c r="T957" s="179">
        <f>S957*H957</f>
        <v>0</v>
      </c>
      <c r="U957" s="41"/>
      <c r="V957" s="41"/>
      <c r="W957" s="41"/>
      <c r="X957" s="41"/>
      <c r="Y957" s="41"/>
      <c r="Z957" s="41"/>
      <c r="AA957" s="41"/>
      <c r="AB957" s="41"/>
      <c r="AC957" s="41"/>
      <c r="AD957" s="41"/>
      <c r="AE957" s="41"/>
      <c r="AR957" s="180" t="s">
        <v>157</v>
      </c>
      <c r="AT957" s="180" t="s">
        <v>152</v>
      </c>
      <c r="AU957" s="180" t="s">
        <v>158</v>
      </c>
      <c r="AY957" s="22" t="s">
        <v>149</v>
      </c>
      <c r="BE957" s="181">
        <f>IF(N957="základní",J957,0)</f>
        <v>0</v>
      </c>
      <c r="BF957" s="181">
        <f>IF(N957="snížená",J957,0)</f>
        <v>0</v>
      </c>
      <c r="BG957" s="181">
        <f>IF(N957="zákl. přenesená",J957,0)</f>
        <v>0</v>
      </c>
      <c r="BH957" s="181">
        <f>IF(N957="sníž. přenesená",J957,0)</f>
        <v>0</v>
      </c>
      <c r="BI957" s="181">
        <f>IF(N957="nulová",J957,0)</f>
        <v>0</v>
      </c>
      <c r="BJ957" s="22" t="s">
        <v>158</v>
      </c>
      <c r="BK957" s="181">
        <f>ROUND(I957*H957,2)</f>
        <v>0</v>
      </c>
      <c r="BL957" s="22" t="s">
        <v>157</v>
      </c>
      <c r="BM957" s="180" t="s">
        <v>1970</v>
      </c>
    </row>
    <row r="958" s="2" customFormat="1">
      <c r="A958" s="41"/>
      <c r="B958" s="42"/>
      <c r="C958" s="41"/>
      <c r="D958" s="182" t="s">
        <v>160</v>
      </c>
      <c r="E958" s="41"/>
      <c r="F958" s="183" t="s">
        <v>1971</v>
      </c>
      <c r="G958" s="41"/>
      <c r="H958" s="41"/>
      <c r="I958" s="184"/>
      <c r="J958" s="41"/>
      <c r="K958" s="41"/>
      <c r="L958" s="42"/>
      <c r="M958" s="185"/>
      <c r="N958" s="186"/>
      <c r="O958" s="75"/>
      <c r="P958" s="75"/>
      <c r="Q958" s="75"/>
      <c r="R958" s="75"/>
      <c r="S958" s="75"/>
      <c r="T958" s="76"/>
      <c r="U958" s="41"/>
      <c r="V958" s="41"/>
      <c r="W958" s="41"/>
      <c r="X958" s="41"/>
      <c r="Y958" s="41"/>
      <c r="Z958" s="41"/>
      <c r="AA958" s="41"/>
      <c r="AB958" s="41"/>
      <c r="AC958" s="41"/>
      <c r="AD958" s="41"/>
      <c r="AE958" s="41"/>
      <c r="AT958" s="22" t="s">
        <v>160</v>
      </c>
      <c r="AU958" s="22" t="s">
        <v>158</v>
      </c>
    </row>
    <row r="959" s="13" customFormat="1">
      <c r="A959" s="13"/>
      <c r="B959" s="187"/>
      <c r="C959" s="13"/>
      <c r="D959" s="188" t="s">
        <v>162</v>
      </c>
      <c r="E959" s="189" t="s">
        <v>3</v>
      </c>
      <c r="F959" s="190" t="s">
        <v>114</v>
      </c>
      <c r="G959" s="13"/>
      <c r="H959" s="191">
        <v>1.764</v>
      </c>
      <c r="I959" s="192"/>
      <c r="J959" s="13"/>
      <c r="K959" s="13"/>
      <c r="L959" s="187"/>
      <c r="M959" s="193"/>
      <c r="N959" s="194"/>
      <c r="O959" s="194"/>
      <c r="P959" s="194"/>
      <c r="Q959" s="194"/>
      <c r="R959" s="194"/>
      <c r="S959" s="194"/>
      <c r="T959" s="195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189" t="s">
        <v>162</v>
      </c>
      <c r="AU959" s="189" t="s">
        <v>158</v>
      </c>
      <c r="AV959" s="13" t="s">
        <v>158</v>
      </c>
      <c r="AW959" s="13" t="s">
        <v>31</v>
      </c>
      <c r="AX959" s="13" t="s">
        <v>77</v>
      </c>
      <c r="AY959" s="189" t="s">
        <v>149</v>
      </c>
    </row>
    <row r="960" s="2" customFormat="1" ht="16.5" customHeight="1">
      <c r="A960" s="41"/>
      <c r="B960" s="168"/>
      <c r="C960" s="224" t="s">
        <v>1972</v>
      </c>
      <c r="D960" s="224" t="s">
        <v>654</v>
      </c>
      <c r="E960" s="225" t="s">
        <v>1973</v>
      </c>
      <c r="F960" s="226" t="s">
        <v>1974</v>
      </c>
      <c r="G960" s="227" t="s">
        <v>166</v>
      </c>
      <c r="H960" s="228">
        <v>1.764</v>
      </c>
      <c r="I960" s="229"/>
      <c r="J960" s="230">
        <f>ROUND(I960*H960,2)</f>
        <v>0</v>
      </c>
      <c r="K960" s="226" t="s">
        <v>156</v>
      </c>
      <c r="L960" s="231"/>
      <c r="M960" s="244" t="s">
        <v>3</v>
      </c>
      <c r="N960" s="245" t="s">
        <v>41</v>
      </c>
      <c r="O960" s="246"/>
      <c r="P960" s="247">
        <f>O960*H960</f>
        <v>0</v>
      </c>
      <c r="Q960" s="247">
        <v>0.0012999999999999999</v>
      </c>
      <c r="R960" s="247">
        <f>Q960*H960</f>
        <v>0.0022932</v>
      </c>
      <c r="S960" s="247">
        <v>0</v>
      </c>
      <c r="T960" s="248">
        <f>S960*H960</f>
        <v>0</v>
      </c>
      <c r="U960" s="41"/>
      <c r="V960" s="41"/>
      <c r="W960" s="41"/>
      <c r="X960" s="41"/>
      <c r="Y960" s="41"/>
      <c r="Z960" s="41"/>
      <c r="AA960" s="41"/>
      <c r="AB960" s="41"/>
      <c r="AC960" s="41"/>
      <c r="AD960" s="41"/>
      <c r="AE960" s="41"/>
      <c r="AR960" s="180" t="s">
        <v>381</v>
      </c>
      <c r="AT960" s="180" t="s">
        <v>654</v>
      </c>
      <c r="AU960" s="180" t="s">
        <v>158</v>
      </c>
      <c r="AY960" s="22" t="s">
        <v>149</v>
      </c>
      <c r="BE960" s="181">
        <f>IF(N960="základní",J960,0)</f>
        <v>0</v>
      </c>
      <c r="BF960" s="181">
        <f>IF(N960="snížená",J960,0)</f>
        <v>0</v>
      </c>
      <c r="BG960" s="181">
        <f>IF(N960="zákl. přenesená",J960,0)</f>
        <v>0</v>
      </c>
      <c r="BH960" s="181">
        <f>IF(N960="sníž. přenesená",J960,0)</f>
        <v>0</v>
      </c>
      <c r="BI960" s="181">
        <f>IF(N960="nulová",J960,0)</f>
        <v>0</v>
      </c>
      <c r="BJ960" s="22" t="s">
        <v>158</v>
      </c>
      <c r="BK960" s="181">
        <f>ROUND(I960*H960,2)</f>
        <v>0</v>
      </c>
      <c r="BL960" s="22" t="s">
        <v>157</v>
      </c>
      <c r="BM960" s="180" t="s">
        <v>1975</v>
      </c>
    </row>
    <row r="961" s="2" customFormat="1" ht="6.96" customHeight="1">
      <c r="A961" s="41"/>
      <c r="B961" s="58"/>
      <c r="C961" s="59"/>
      <c r="D961" s="59"/>
      <c r="E961" s="59"/>
      <c r="F961" s="59"/>
      <c r="G961" s="59"/>
      <c r="H961" s="59"/>
      <c r="I961" s="59"/>
      <c r="J961" s="59"/>
      <c r="K961" s="59"/>
      <c r="L961" s="42"/>
      <c r="M961" s="41"/>
      <c r="O961" s="41"/>
      <c r="P961" s="41"/>
      <c r="Q961" s="41"/>
      <c r="R961" s="41"/>
      <c r="S961" s="41"/>
      <c r="T961" s="41"/>
      <c r="U961" s="41"/>
      <c r="V961" s="41"/>
      <c r="W961" s="41"/>
      <c r="X961" s="41"/>
      <c r="Y961" s="41"/>
      <c r="Z961" s="41"/>
      <c r="AA961" s="41"/>
      <c r="AB961" s="41"/>
      <c r="AC961" s="41"/>
      <c r="AD961" s="41"/>
      <c r="AE961" s="41"/>
    </row>
  </sheetData>
  <autoFilter ref="C126:K960"/>
  <mergeCells count="9">
    <mergeCell ref="E7:H7"/>
    <mergeCell ref="E9:H9"/>
    <mergeCell ref="E18:H18"/>
    <mergeCell ref="E27:H27"/>
    <mergeCell ref="E48:H48"/>
    <mergeCell ref="E50:H50"/>
    <mergeCell ref="E117:H117"/>
    <mergeCell ref="E119:H119"/>
    <mergeCell ref="L2:V2"/>
  </mergeCells>
  <hyperlinks>
    <hyperlink ref="F132" r:id="rId1" display="https://podminky.urs.cz/item/CS_URS_2024_02/132212131"/>
    <hyperlink ref="F136" r:id="rId2" display="https://podminky.urs.cz/item/CS_URS_2024_02/113106171"/>
    <hyperlink ref="F139" r:id="rId3" display="https://podminky.urs.cz/item/CS_URS_2024_02/596211210"/>
    <hyperlink ref="F142" r:id="rId4" display="https://podminky.urs.cz/item/CS_URS_2024_02/174111101"/>
    <hyperlink ref="F146" r:id="rId5" display="https://podminky.urs.cz/item/CS_URS_2024_02/162251101"/>
    <hyperlink ref="F148" r:id="rId6" display="https://podminky.urs.cz/item/CS_URS_2024_02/167151101"/>
    <hyperlink ref="F151" r:id="rId7" display="https://podminky.urs.cz/item/CS_URS_2024_02/162751117"/>
    <hyperlink ref="F158" r:id="rId8" display="https://podminky.urs.cz/item/CS_URS_2024_02/162751119"/>
    <hyperlink ref="F162" r:id="rId9" display="https://podminky.urs.cz/item/CS_URS_2024_02/997013873"/>
    <hyperlink ref="F167" r:id="rId10" display="https://podminky.urs.cz/item/CS_URS_2024_02/340231011"/>
    <hyperlink ref="F172" r:id="rId11" display="https://podminky.urs.cz/item/CS_URS_2024_02/629991012"/>
    <hyperlink ref="F177" r:id="rId12" display="https://podminky.urs.cz/item/CS_URS_2024_02/622143004"/>
    <hyperlink ref="F184" r:id="rId13" display="https://podminky.urs.cz/item/CS_URS_2024_02/622143005"/>
    <hyperlink ref="F193" r:id="rId14" display="https://podminky.urs.cz/item/CS_URS_2024_02/612142001"/>
    <hyperlink ref="F199" r:id="rId15" display="https://podminky.urs.cz/item/CS_URS_2024_02/632450121"/>
    <hyperlink ref="F202" r:id="rId16" display="https://podminky.urs.cz/item/CS_URS_2024_02/612345412"/>
    <hyperlink ref="F208" r:id="rId17" display="https://podminky.urs.cz/item/CS_URS_2024_02/612345413"/>
    <hyperlink ref="F216" r:id="rId18" display="https://podminky.urs.cz/item/CS_URS_2024_02/632451101"/>
    <hyperlink ref="F221" r:id="rId19" display="https://podminky.urs.cz/item/CS_URS_2024_02/771121011"/>
    <hyperlink ref="F224" r:id="rId20" display="https://podminky.urs.cz/item/CS_URS_2024_02/622131121"/>
    <hyperlink ref="F227" r:id="rId21" display="https://podminky.urs.cz/item/CS_URS_2024_02/622135011"/>
    <hyperlink ref="F231" r:id="rId22" display="https://podminky.urs.cz/item/CS_URS_2024_02/629991011"/>
    <hyperlink ref="F234" r:id="rId23" display="https://podminky.urs.cz/item/CS_URS_2024_02/629991012"/>
    <hyperlink ref="F237" r:id="rId24" display="https://podminky.urs.cz/item/CS_URS_2024_02/629995101"/>
    <hyperlink ref="F241" r:id="rId25" display="https://podminky.urs.cz/item/CS_URS_2024_02/622211031"/>
    <hyperlink ref="F247" r:id="rId26" display="https://podminky.urs.cz/item/CS_URS_2024_02/622251101"/>
    <hyperlink ref="F251" r:id="rId27" display="https://podminky.urs.cz/item/CS_URS_2024_02/622143004"/>
    <hyperlink ref="F256" r:id="rId28" display="https://podminky.urs.cz/item/CS_URS_2024_02/622252001"/>
    <hyperlink ref="F261" r:id="rId29" display="https://podminky.urs.cz/item/CS_URS_2024_02/622252002"/>
    <hyperlink ref="F282" r:id="rId30" display="https://podminky.urs.cz/item/CS_URS_2024_02/622212001"/>
    <hyperlink ref="F287" r:id="rId31" display="https://podminky.urs.cz/item/CS_URS_2024_02/622212001"/>
    <hyperlink ref="F291" r:id="rId32" display="https://podminky.urs.cz/item/CS_URS_2024_02/622251211"/>
    <hyperlink ref="F296" r:id="rId33" display="https://podminky.urs.cz/item/CS_URS_2024_02/622321101"/>
    <hyperlink ref="F300" r:id="rId34" display="https://podminky.urs.cz/item/CS_URS_2024_02/622142001"/>
    <hyperlink ref="F303" r:id="rId35" display="https://podminky.urs.cz/item/CS_URS_2024_02/713131145"/>
    <hyperlink ref="F311" r:id="rId36" display="https://podminky.urs.cz/item/CS_URS_2024_02/622151001"/>
    <hyperlink ref="F318" r:id="rId37" display="https://podminky.urs.cz/item/CS_URS_2024_02/622531012"/>
    <hyperlink ref="F320" r:id="rId38" display="https://podminky.urs.cz/item/CS_URS_2024_02/622151001"/>
    <hyperlink ref="F323" r:id="rId39" display="https://podminky.urs.cz/item/CS_URS_2024_02/622511102"/>
    <hyperlink ref="F326" r:id="rId40" display="https://podminky.urs.cz/item/CS_URS_2024_02/742210121"/>
    <hyperlink ref="F329" r:id="rId41" display="https://podminky.urs.cz/item/CS_URS_2024_02/953312113"/>
    <hyperlink ref="F333" r:id="rId42" display="https://podminky.urs.cz/item/CS_URS_2024_02/953943211"/>
    <hyperlink ref="F336" r:id="rId43" display="https://podminky.urs.cz/item/CS_URS_2024_02/HZS1301"/>
    <hyperlink ref="F339" r:id="rId44" display="https://podminky.urs.cz/item/CS_URS_2024_02/781492111"/>
    <hyperlink ref="F341" r:id="rId45" display="https://podminky.urs.cz/item/CS_URS_2024_02/434313113"/>
    <hyperlink ref="F346" r:id="rId46" display="https://podminky.urs.cz/item/CS_URS_2024_02/952901111"/>
    <hyperlink ref="F353" r:id="rId47" display="https://podminky.urs.cz/item/CS_URS_2024_02/941111111"/>
    <hyperlink ref="F357" r:id="rId48" display="https://podminky.urs.cz/item/CS_URS_2024_02/941111211"/>
    <hyperlink ref="F361" r:id="rId49" display="https://podminky.urs.cz/item/CS_URS_2024_02/941111811"/>
    <hyperlink ref="F364" r:id="rId50" display="https://podminky.urs.cz/item/CS_URS_2024_02/949101111"/>
    <hyperlink ref="F367" r:id="rId51" display="https://podminky.urs.cz/item/CS_URS_2024_02/944511111"/>
    <hyperlink ref="F370" r:id="rId52" display="https://podminky.urs.cz/item/CS_URS_2024_02/944511211"/>
    <hyperlink ref="F374" r:id="rId53" display="https://podminky.urs.cz/item/CS_URS_2024_02/944511811"/>
    <hyperlink ref="F377" r:id="rId54" display="https://podminky.urs.cz/item/CS_URS_2024_02/993111111"/>
    <hyperlink ref="F380" r:id="rId55" display="https://podminky.urs.cz/item/CS_URS_2024_02/993111119"/>
    <hyperlink ref="F385" r:id="rId56" display="https://podminky.urs.cz/item/CS_URS_2024_02/998011009"/>
    <hyperlink ref="F389" r:id="rId57" display="https://podminky.urs.cz/item/CS_URS_2024_02/998711102"/>
    <hyperlink ref="F392" r:id="rId58" display="https://podminky.urs.cz/item/CS_URS_2024_02/711112001"/>
    <hyperlink ref="F398" r:id="rId59" display="https://podminky.urs.cz/item/CS_URS_2024_02/711142559"/>
    <hyperlink ref="F407" r:id="rId60" display="https://podminky.urs.cz/item/CS_URS_2024_02/998713102"/>
    <hyperlink ref="F410" r:id="rId61" display="https://podminky.urs.cz/item/CS_URS_2024_02/713131141"/>
    <hyperlink ref="F416" r:id="rId62" display="https://podminky.urs.cz/item/CS_URS_2024_02/713111121"/>
    <hyperlink ref="F431" r:id="rId63" display="https://podminky.urs.cz/item/CS_URS_2024_02/713111111"/>
    <hyperlink ref="F437" r:id="rId64" display="https://podminky.urs.cz/item/CS_URS_2024_02/762331822"/>
    <hyperlink ref="F443" r:id="rId65" display="https://podminky.urs.cz/item/CS_URS_2024_02/762430011"/>
    <hyperlink ref="F446" r:id="rId66" display="https://podminky.urs.cz/item/CS_URS_2024_02/762439001"/>
    <hyperlink ref="F452" r:id="rId67" display="https://podminky.urs.cz/item/CS_URS_2024_02/762495000"/>
    <hyperlink ref="F455" r:id="rId68" display="https://podminky.urs.cz/item/CS_URS_2024_02/998762102"/>
    <hyperlink ref="F458" r:id="rId69" display="https://podminky.urs.cz/item/CS_URS_2024_02/762341660"/>
    <hyperlink ref="F464" r:id="rId70" display="https://podminky.urs.cz/item/CS_URS_2024_02/762429001"/>
    <hyperlink ref="F470" r:id="rId71" display="https://podminky.urs.cz/item/CS_URS_2024_02/762495000"/>
    <hyperlink ref="F474" r:id="rId72" display="https://podminky.urs.cz/item/CS_URS_2024_02/783228111"/>
    <hyperlink ref="F479" r:id="rId73" display="https://podminky.urs.cz/item/CS_URS_2024_02/762085103"/>
    <hyperlink ref="F483" r:id="rId74" display="https://podminky.urs.cz/item/CS_URS_2024_02/762713121"/>
    <hyperlink ref="F489" r:id="rId75" display="https://podminky.urs.cz/item/CS_URS_2024_02/762795000"/>
    <hyperlink ref="F495" r:id="rId76" display="https://podminky.urs.cz/item/CS_URS_2024_02/765142021"/>
    <hyperlink ref="F500" r:id="rId77" display="https://podminky.urs.cz/item/CS_URS_2024_02/783201201"/>
    <hyperlink ref="F506" r:id="rId78" display="https://podminky.urs.cz/item/CS_URS_2024_02/783218111"/>
    <hyperlink ref="F508" r:id="rId79" display="https://podminky.urs.cz/item/CS_URS_2024_02/953961114"/>
    <hyperlink ref="F512" r:id="rId80" display="https://podminky.urs.cz/item/CS_URS_2024_02/763164611"/>
    <hyperlink ref="F517" r:id="rId81" display="https://podminky.urs.cz/item/CS_URS_2024_02/998763302"/>
    <hyperlink ref="F520" r:id="rId82" display="https://podminky.urs.cz/item/CS_URS_2024_02/763161510"/>
    <hyperlink ref="F523" r:id="rId83" display="https://podminky.urs.cz/item/CS_URS_2024_02/763161529"/>
    <hyperlink ref="F526" r:id="rId84" display="https://podminky.urs.cz/item/CS_URS_2024_02/763131714"/>
    <hyperlink ref="F528" r:id="rId85" display="https://podminky.urs.cz/item/CS_URS_2024_02/763182411"/>
    <hyperlink ref="F534" r:id="rId86" display="https://podminky.urs.cz/item/CS_URS_2024_02/763111741"/>
    <hyperlink ref="F541" r:id="rId87" display="https://podminky.urs.cz/item/CS_URS_2024_02/763121413"/>
    <hyperlink ref="F544" r:id="rId88" display="https://podminky.urs.cz/item/CS_URS_2024_02/763121714"/>
    <hyperlink ref="F554" r:id="rId89" display="https://podminky.urs.cz/item/CS_URS_2024_02/763131751"/>
    <hyperlink ref="F565" r:id="rId90" display="https://podminky.urs.cz/item/CS_URS_2024_02/998764102"/>
    <hyperlink ref="F568" r:id="rId91" display="https://podminky.urs.cz/item/CS_URS_2024_02/764226403"/>
    <hyperlink ref="F574" r:id="rId92" display="https://podminky.urs.cz/item/CS_URS_2024_02/764226465"/>
    <hyperlink ref="F577" r:id="rId93" display="https://podminky.urs.cz/item/CS_URS_2024_02/764311603"/>
    <hyperlink ref="F584" r:id="rId94" display="https://podminky.urs.cz/item/CS_URS_2024_02/764518623"/>
    <hyperlink ref="F589" r:id="rId95" display="https://podminky.urs.cz/item/CS_URS_2024_02/765111015"/>
    <hyperlink ref="F593" r:id="rId96" display="https://podminky.urs.cz/item/CS_URS_2024_02/766622131"/>
    <hyperlink ref="F601" r:id="rId97" display="https://podminky.urs.cz/item/CS_URS_2024_02/766622132"/>
    <hyperlink ref="F607" r:id="rId98" display="https://podminky.urs.cz/item/CS_URS_2024_02/766622216"/>
    <hyperlink ref="F612" r:id="rId99" display="https://podminky.urs.cz/item/CS_URS_2024_02/766660411"/>
    <hyperlink ref="F617" r:id="rId100" display="https://podminky.urs.cz/item/CS_URS_2024_02/766694116"/>
    <hyperlink ref="F629" r:id="rId101" display="https://podminky.urs.cz/item/CS_URS_2024_02/767627306"/>
    <hyperlink ref="F639" r:id="rId102" display="https://podminky.urs.cz/item/CS_URS_2024_02/767627307"/>
    <hyperlink ref="F641" r:id="rId103" display="https://podminky.urs.cz/item/CS_URS_2024_02/998766102"/>
    <hyperlink ref="F644" r:id="rId104" display="https://podminky.urs.cz/item/CS_URS_2024_02/766671021"/>
    <hyperlink ref="F651" r:id="rId105" display="https://podminky.urs.cz/item/CS_URS_2024_02/766671024"/>
    <hyperlink ref="F658" r:id="rId106" display="https://podminky.urs.cz/item/CS_URS_2024_02/786611200"/>
    <hyperlink ref="F663" r:id="rId107" display="https://podminky.urs.cz/item/CS_URS_2024_02/766660201"/>
    <hyperlink ref="F677" r:id="rId108" display="https://podminky.urs.cz/item/CS_URS_2024_02/766660728"/>
    <hyperlink ref="F681" r:id="rId109" display="https://podminky.urs.cz/item/CS_URS_2024_02/766660729"/>
    <hyperlink ref="F686" r:id="rId110" display="https://podminky.urs.cz/item/CS_URS_2024_02/771121011"/>
    <hyperlink ref="F692" r:id="rId111" display="https://podminky.urs.cz/item/CS_URS_2024_02/771111011"/>
    <hyperlink ref="F695" r:id="rId112" display="https://podminky.urs.cz/item/CS_URS_2024_02/771574414"/>
    <hyperlink ref="F699" r:id="rId113" display="https://podminky.urs.cz/item/CS_URS_2024_02/771161021"/>
    <hyperlink ref="F706" r:id="rId114" display="https://podminky.urs.cz/item/CS_URS_2024_02/771474112"/>
    <hyperlink ref="F713" r:id="rId115" display="https://podminky.urs.cz/item/CS_URS_2024_02/771591115"/>
    <hyperlink ref="F715" r:id="rId116" display="https://podminky.urs.cz/item/CS_URS_2024_02/771591117"/>
    <hyperlink ref="F719" r:id="rId117" display="https://podminky.urs.cz/item/CS_URS_2024_02/998771102"/>
    <hyperlink ref="F722" r:id="rId118" display="https://podminky.urs.cz/item/CS_URS_2024_02/771591207"/>
    <hyperlink ref="F729" r:id="rId119" display="https://podminky.urs.cz/item/CS_URS_2024_02/781131207"/>
    <hyperlink ref="F737" r:id="rId120" display="https://podminky.urs.cz/item/CS_URS_2024_02/781131237"/>
    <hyperlink ref="F749" r:id="rId121" display="https://podminky.urs.cz/item/CS_URS_2024_02/771111012"/>
    <hyperlink ref="F752" r:id="rId122" display="https://podminky.urs.cz/item/CS_URS_2024_02/771121015"/>
    <hyperlink ref="F756" r:id="rId123" display="https://podminky.urs.cz/item/CS_URS_2024_02/771161022"/>
    <hyperlink ref="F761" r:id="rId124" display="https://podminky.urs.cz/item/CS_URS_2024_02/771274113"/>
    <hyperlink ref="F769" r:id="rId125" display="https://podminky.urs.cz/item/CS_URS_2024_02/771274232"/>
    <hyperlink ref="F772" r:id="rId126" display="https://podminky.urs.cz/item/CS_URS_2024_02/771474131"/>
    <hyperlink ref="F777" r:id="rId127" display="https://podminky.urs.cz/item/CS_URS_2024_02/771591115"/>
    <hyperlink ref="F779" r:id="rId128" display="https://podminky.urs.cz/item/CS_URS_2024_02/771591117"/>
    <hyperlink ref="F782" r:id="rId129" display="https://podminky.urs.cz/item/CS_URS_2024_02/775111111"/>
    <hyperlink ref="F785" r:id="rId130" display="https://podminky.urs.cz/item/CS_URS_2024_02/775111311"/>
    <hyperlink ref="F787" r:id="rId131" display="https://podminky.urs.cz/item/CS_URS_2024_02/775541161"/>
    <hyperlink ref="F792" r:id="rId132" display="https://podminky.urs.cz/item/CS_URS_2024_02/775591193"/>
    <hyperlink ref="F797" r:id="rId133" display="https://podminky.urs.cz/item/CS_URS_2024_02/775413115"/>
    <hyperlink ref="F806" r:id="rId134" display="https://podminky.urs.cz/item/CS_URS_2024_02/998775102"/>
    <hyperlink ref="F809" r:id="rId135" display="https://podminky.urs.cz/item/CS_URS_2024_02/776111112"/>
    <hyperlink ref="F812" r:id="rId136" display="https://podminky.urs.cz/item/CS_URS_2024_02/776111311"/>
    <hyperlink ref="F814" r:id="rId137" display="https://podminky.urs.cz/item/CS_URS_2024_02/776121112"/>
    <hyperlink ref="F816" r:id="rId138" display="https://podminky.urs.cz/item/CS_URS_2024_02/776221111"/>
    <hyperlink ref="F821" r:id="rId139" display="https://podminky.urs.cz/item/CS_URS_2024_02/776411211"/>
    <hyperlink ref="F829" r:id="rId140" display="https://podminky.urs.cz/item/CS_URS_2024_02/776411213"/>
    <hyperlink ref="F832" r:id="rId141" display="https://podminky.urs.cz/item/CS_URS_2024_02/776411214"/>
    <hyperlink ref="F835" r:id="rId142" display="https://podminky.urs.cz/item/CS_URS_2024_02/998776102"/>
    <hyperlink ref="F838" r:id="rId143" display="https://podminky.urs.cz/item/CS_URS_2024_02/781121011"/>
    <hyperlink ref="F841" r:id="rId144" display="https://podminky.urs.cz/item/CS_URS_2024_02/781474164"/>
    <hyperlink ref="F845" r:id="rId145" display="https://podminky.urs.cz/item/CS_URS_2024_01/781161021"/>
    <hyperlink ref="F854" r:id="rId146" display="https://podminky.urs.cz/item/CS_URS_2024_02/781495115"/>
    <hyperlink ref="F860" r:id="rId147" display="https://podminky.urs.cz/item/CS_URS_2024_02/781495142"/>
    <hyperlink ref="F867" r:id="rId148" display="https://podminky.urs.cz/item/CS_URS_2024_02/781495143"/>
    <hyperlink ref="F870" r:id="rId149" display="https://podminky.urs.cz/item/CS_URS_2024_02/781493610"/>
    <hyperlink ref="F874" r:id="rId150" display="https://podminky.urs.cz/item/CS_URS_2024_02/781571111"/>
    <hyperlink ref="F881" r:id="rId151" display="https://podminky.urs.cz/item/CS_URS_2024_02/998781102"/>
    <hyperlink ref="F884" r:id="rId152" display="https://podminky.urs.cz/item/CS_URS_2024_02/783101203"/>
    <hyperlink ref="F891" r:id="rId153" display="https://podminky.urs.cz/item/CS_URS_2024_02/783324101"/>
    <hyperlink ref="F893" r:id="rId154" display="https://podminky.urs.cz/item/CS_URS_2024_02/783327101"/>
    <hyperlink ref="F897" r:id="rId155" display="https://podminky.urs.cz/item/CS_URS_2024_02/784111001"/>
    <hyperlink ref="F904" r:id="rId156" display="https://podminky.urs.cz/item/CS_URS_2024_02/784181101"/>
    <hyperlink ref="F906" r:id="rId157" display="https://podminky.urs.cz/item/CS_URS_2024_02/784211101"/>
    <hyperlink ref="F908" r:id="rId158" display="https://podminky.urs.cz/item/CS_URS_2024_02/784161001"/>
    <hyperlink ref="F914" r:id="rId159" display="https://podminky.urs.cz/item/CS_URS_2024_02/784171001"/>
    <hyperlink ref="F919" r:id="rId160" display="https://podminky.urs.cz/item/CS_URS_2024_02/784171101"/>
    <hyperlink ref="F924" r:id="rId161" display="https://podminky.urs.cz/item/CS_URS_2024_02/784171121"/>
    <hyperlink ref="F934" r:id="rId162" display="https://podminky.urs.cz/item/CS_URS_2024_02/786623039"/>
    <hyperlink ref="F938" r:id="rId163" display="https://podminky.urs.cz/item/CS_URS_2024_02/786623041"/>
    <hyperlink ref="F943" r:id="rId164" display="https://podminky.urs.cz/item/CS_URS_2024_02/786623021"/>
    <hyperlink ref="F954" r:id="rId165" display="https://podminky.urs.cz/item/CS_URS_2024_02/786623023"/>
    <hyperlink ref="F958" r:id="rId166" display="https://podminky.urs.cz/item/CS_URS_2024_02/786626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21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2" t="s">
        <v>84</v>
      </c>
    </row>
    <row r="3" s="1" customFormat="1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5"/>
      <c r="AT3" s="22" t="s">
        <v>77</v>
      </c>
    </row>
    <row r="4" s="1" customFormat="1" ht="24.96" customHeight="1">
      <c r="B4" s="25"/>
      <c r="D4" s="26" t="s">
        <v>99</v>
      </c>
      <c r="L4" s="25"/>
      <c r="M4" s="118" t="s">
        <v>11</v>
      </c>
      <c r="AT4" s="22" t="s">
        <v>4</v>
      </c>
    </row>
    <row r="5" s="1" customFormat="1" ht="6.96" customHeight="1">
      <c r="B5" s="25"/>
      <c r="L5" s="25"/>
    </row>
    <row r="6" s="1" customFormat="1" ht="12" customHeight="1">
      <c r="B6" s="25"/>
      <c r="D6" s="35" t="s">
        <v>17</v>
      </c>
      <c r="L6" s="25"/>
    </row>
    <row r="7" s="1" customFormat="1" ht="26.25" customHeight="1">
      <c r="B7" s="25"/>
      <c r="E7" s="119" t="str">
        <f>'Rekapitulace stavby'!K6</f>
        <v>Stavební úpravy RD č.p. 636 na parc. č. st. 828, k.ú. Horńí Jelení</v>
      </c>
      <c r="F7" s="35"/>
      <c r="G7" s="35"/>
      <c r="H7" s="35"/>
      <c r="L7" s="25"/>
    </row>
    <row r="8" s="2" customFormat="1" ht="12" customHeight="1">
      <c r="A8" s="41"/>
      <c r="B8" s="42"/>
      <c r="C8" s="41"/>
      <c r="D8" s="35" t="s">
        <v>110</v>
      </c>
      <c r="E8" s="41"/>
      <c r="F8" s="41"/>
      <c r="G8" s="41"/>
      <c r="H8" s="41"/>
      <c r="I8" s="41"/>
      <c r="J8" s="41"/>
      <c r="K8" s="41"/>
      <c r="L8" s="120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2"/>
      <c r="C9" s="41"/>
      <c r="D9" s="41"/>
      <c r="E9" s="65" t="s">
        <v>1976</v>
      </c>
      <c r="F9" s="41"/>
      <c r="G9" s="41"/>
      <c r="H9" s="41"/>
      <c r="I9" s="41"/>
      <c r="J9" s="41"/>
      <c r="K9" s="41"/>
      <c r="L9" s="120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2"/>
      <c r="C10" s="41"/>
      <c r="D10" s="41"/>
      <c r="E10" s="41"/>
      <c r="F10" s="41"/>
      <c r="G10" s="41"/>
      <c r="H10" s="41"/>
      <c r="I10" s="41"/>
      <c r="J10" s="41"/>
      <c r="K10" s="41"/>
      <c r="L10" s="120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2"/>
      <c r="C11" s="41"/>
      <c r="D11" s="35" t="s">
        <v>19</v>
      </c>
      <c r="E11" s="41"/>
      <c r="F11" s="30" t="s">
        <v>3</v>
      </c>
      <c r="G11" s="41"/>
      <c r="H11" s="41"/>
      <c r="I11" s="35" t="s">
        <v>20</v>
      </c>
      <c r="J11" s="30" t="s">
        <v>3</v>
      </c>
      <c r="K11" s="41"/>
      <c r="L11" s="120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2"/>
      <c r="C12" s="41"/>
      <c r="D12" s="35" t="s">
        <v>21</v>
      </c>
      <c r="E12" s="41"/>
      <c r="F12" s="30" t="s">
        <v>22</v>
      </c>
      <c r="G12" s="41"/>
      <c r="H12" s="41"/>
      <c r="I12" s="35" t="s">
        <v>23</v>
      </c>
      <c r="J12" s="67" t="str">
        <f>'Rekapitulace stavby'!AN8</f>
        <v>4. 11. 2024</v>
      </c>
      <c r="K12" s="41"/>
      <c r="L12" s="120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2"/>
      <c r="C13" s="41"/>
      <c r="D13" s="41"/>
      <c r="E13" s="41"/>
      <c r="F13" s="41"/>
      <c r="G13" s="41"/>
      <c r="H13" s="41"/>
      <c r="I13" s="41"/>
      <c r="J13" s="41"/>
      <c r="K13" s="41"/>
      <c r="L13" s="120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2"/>
      <c r="C14" s="41"/>
      <c r="D14" s="35" t="s">
        <v>25</v>
      </c>
      <c r="E14" s="41"/>
      <c r="F14" s="41"/>
      <c r="G14" s="41"/>
      <c r="H14" s="41"/>
      <c r="I14" s="35" t="s">
        <v>26</v>
      </c>
      <c r="J14" s="30" t="s">
        <v>3</v>
      </c>
      <c r="K14" s="41"/>
      <c r="L14" s="120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2"/>
      <c r="C15" s="41"/>
      <c r="D15" s="41"/>
      <c r="E15" s="30" t="s">
        <v>22</v>
      </c>
      <c r="F15" s="41"/>
      <c r="G15" s="41"/>
      <c r="H15" s="41"/>
      <c r="I15" s="35" t="s">
        <v>27</v>
      </c>
      <c r="J15" s="30" t="s">
        <v>3</v>
      </c>
      <c r="K15" s="41"/>
      <c r="L15" s="120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2"/>
      <c r="C16" s="41"/>
      <c r="D16" s="41"/>
      <c r="E16" s="41"/>
      <c r="F16" s="41"/>
      <c r="G16" s="41"/>
      <c r="H16" s="41"/>
      <c r="I16" s="41"/>
      <c r="J16" s="41"/>
      <c r="K16" s="41"/>
      <c r="L16" s="120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2"/>
      <c r="C17" s="41"/>
      <c r="D17" s="35" t="s">
        <v>28</v>
      </c>
      <c r="E17" s="41"/>
      <c r="F17" s="41"/>
      <c r="G17" s="41"/>
      <c r="H17" s="41"/>
      <c r="I17" s="35" t="s">
        <v>26</v>
      </c>
      <c r="J17" s="36" t="str">
        <f>'Rekapitulace stavby'!AN13</f>
        <v>Vyplň údaj</v>
      </c>
      <c r="K17" s="41"/>
      <c r="L17" s="120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2"/>
      <c r="C18" s="41"/>
      <c r="D18" s="41"/>
      <c r="E18" s="36" t="str">
        <f>'Rekapitulace stavby'!E14</f>
        <v>Vyplň údaj</v>
      </c>
      <c r="F18" s="30"/>
      <c r="G18" s="30"/>
      <c r="H18" s="30"/>
      <c r="I18" s="35" t="s">
        <v>27</v>
      </c>
      <c r="J18" s="36" t="str">
        <f>'Rekapitulace stavby'!AN14</f>
        <v>Vyplň údaj</v>
      </c>
      <c r="K18" s="41"/>
      <c r="L18" s="120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2"/>
      <c r="C19" s="41"/>
      <c r="D19" s="41"/>
      <c r="E19" s="41"/>
      <c r="F19" s="41"/>
      <c r="G19" s="41"/>
      <c r="H19" s="41"/>
      <c r="I19" s="41"/>
      <c r="J19" s="41"/>
      <c r="K19" s="41"/>
      <c r="L19" s="120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2"/>
      <c r="C20" s="41"/>
      <c r="D20" s="35" t="s">
        <v>30</v>
      </c>
      <c r="E20" s="41"/>
      <c r="F20" s="41"/>
      <c r="G20" s="41"/>
      <c r="H20" s="41"/>
      <c r="I20" s="35" t="s">
        <v>26</v>
      </c>
      <c r="J20" s="30" t="s">
        <v>3</v>
      </c>
      <c r="K20" s="41"/>
      <c r="L20" s="120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2"/>
      <c r="C21" s="41"/>
      <c r="D21" s="41"/>
      <c r="E21" s="30" t="s">
        <v>22</v>
      </c>
      <c r="F21" s="41"/>
      <c r="G21" s="41"/>
      <c r="H21" s="41"/>
      <c r="I21" s="35" t="s">
        <v>27</v>
      </c>
      <c r="J21" s="30" t="s">
        <v>3</v>
      </c>
      <c r="K21" s="41"/>
      <c r="L21" s="120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120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2"/>
      <c r="C23" s="41"/>
      <c r="D23" s="35" t="s">
        <v>32</v>
      </c>
      <c r="E23" s="41"/>
      <c r="F23" s="41"/>
      <c r="G23" s="41"/>
      <c r="H23" s="41"/>
      <c r="I23" s="35" t="s">
        <v>26</v>
      </c>
      <c r="J23" s="30" t="s">
        <v>3</v>
      </c>
      <c r="K23" s="41"/>
      <c r="L23" s="120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2"/>
      <c r="C24" s="41"/>
      <c r="D24" s="41"/>
      <c r="E24" s="30" t="s">
        <v>22</v>
      </c>
      <c r="F24" s="41"/>
      <c r="G24" s="41"/>
      <c r="H24" s="41"/>
      <c r="I24" s="35" t="s">
        <v>27</v>
      </c>
      <c r="J24" s="30" t="s">
        <v>3</v>
      </c>
      <c r="K24" s="41"/>
      <c r="L24" s="120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2"/>
      <c r="C25" s="41"/>
      <c r="D25" s="41"/>
      <c r="E25" s="41"/>
      <c r="F25" s="41"/>
      <c r="G25" s="41"/>
      <c r="H25" s="41"/>
      <c r="I25" s="41"/>
      <c r="J25" s="41"/>
      <c r="K25" s="41"/>
      <c r="L25" s="120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2"/>
      <c r="C26" s="41"/>
      <c r="D26" s="35" t="s">
        <v>33</v>
      </c>
      <c r="E26" s="41"/>
      <c r="F26" s="41"/>
      <c r="G26" s="41"/>
      <c r="H26" s="41"/>
      <c r="I26" s="41"/>
      <c r="J26" s="41"/>
      <c r="K26" s="41"/>
      <c r="L26" s="120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21"/>
      <c r="B27" s="122"/>
      <c r="C27" s="121"/>
      <c r="D27" s="121"/>
      <c r="E27" s="39" t="s">
        <v>3</v>
      </c>
      <c r="F27" s="39"/>
      <c r="G27" s="39"/>
      <c r="H27" s="39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41"/>
      <c r="B28" s="42"/>
      <c r="C28" s="41"/>
      <c r="D28" s="41"/>
      <c r="E28" s="41"/>
      <c r="F28" s="41"/>
      <c r="G28" s="41"/>
      <c r="H28" s="41"/>
      <c r="I28" s="41"/>
      <c r="J28" s="41"/>
      <c r="K28" s="41"/>
      <c r="L28" s="120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2"/>
      <c r="C29" s="41"/>
      <c r="D29" s="87"/>
      <c r="E29" s="87"/>
      <c r="F29" s="87"/>
      <c r="G29" s="87"/>
      <c r="H29" s="87"/>
      <c r="I29" s="87"/>
      <c r="J29" s="87"/>
      <c r="K29" s="87"/>
      <c r="L29" s="120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2"/>
      <c r="C30" s="41"/>
      <c r="D30" s="124" t="s">
        <v>35</v>
      </c>
      <c r="E30" s="41"/>
      <c r="F30" s="41"/>
      <c r="G30" s="41"/>
      <c r="H30" s="41"/>
      <c r="I30" s="41"/>
      <c r="J30" s="93">
        <f>ROUND(J83, 2)</f>
        <v>0</v>
      </c>
      <c r="K30" s="41"/>
      <c r="L30" s="120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2"/>
      <c r="C31" s="41"/>
      <c r="D31" s="87"/>
      <c r="E31" s="87"/>
      <c r="F31" s="87"/>
      <c r="G31" s="87"/>
      <c r="H31" s="87"/>
      <c r="I31" s="87"/>
      <c r="J31" s="87"/>
      <c r="K31" s="87"/>
      <c r="L31" s="120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2"/>
      <c r="C32" s="41"/>
      <c r="D32" s="41"/>
      <c r="E32" s="41"/>
      <c r="F32" s="46" t="s">
        <v>37</v>
      </c>
      <c r="G32" s="41"/>
      <c r="H32" s="41"/>
      <c r="I32" s="46" t="s">
        <v>36</v>
      </c>
      <c r="J32" s="46" t="s">
        <v>38</v>
      </c>
      <c r="K32" s="41"/>
      <c r="L32" s="120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2"/>
      <c r="C33" s="41"/>
      <c r="D33" s="125" t="s">
        <v>39</v>
      </c>
      <c r="E33" s="35" t="s">
        <v>40</v>
      </c>
      <c r="F33" s="126">
        <f>ROUND((SUM(BE83:BE136)),  2)</f>
        <v>0</v>
      </c>
      <c r="G33" s="41"/>
      <c r="H33" s="41"/>
      <c r="I33" s="127">
        <v>0.20999999999999999</v>
      </c>
      <c r="J33" s="126">
        <f>ROUND(((SUM(BE83:BE136))*I33),  2)</f>
        <v>0</v>
      </c>
      <c r="K33" s="41"/>
      <c r="L33" s="120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2"/>
      <c r="C34" s="41"/>
      <c r="D34" s="41"/>
      <c r="E34" s="35" t="s">
        <v>41</v>
      </c>
      <c r="F34" s="126">
        <f>ROUND((SUM(BF83:BF136)),  2)</f>
        <v>0</v>
      </c>
      <c r="G34" s="41"/>
      <c r="H34" s="41"/>
      <c r="I34" s="127">
        <v>0.12</v>
      </c>
      <c r="J34" s="126">
        <f>ROUND(((SUM(BF83:BF136))*I34),  2)</f>
        <v>0</v>
      </c>
      <c r="K34" s="41"/>
      <c r="L34" s="120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2"/>
      <c r="C35" s="41"/>
      <c r="D35" s="41"/>
      <c r="E35" s="35" t="s">
        <v>42</v>
      </c>
      <c r="F35" s="126">
        <f>ROUND((SUM(BG83:BG136)),  2)</f>
        <v>0</v>
      </c>
      <c r="G35" s="41"/>
      <c r="H35" s="41"/>
      <c r="I35" s="127">
        <v>0.20999999999999999</v>
      </c>
      <c r="J35" s="126">
        <f>0</f>
        <v>0</v>
      </c>
      <c r="K35" s="41"/>
      <c r="L35" s="120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2"/>
      <c r="C36" s="41"/>
      <c r="D36" s="41"/>
      <c r="E36" s="35" t="s">
        <v>43</v>
      </c>
      <c r="F36" s="126">
        <f>ROUND((SUM(BH83:BH136)),  2)</f>
        <v>0</v>
      </c>
      <c r="G36" s="41"/>
      <c r="H36" s="41"/>
      <c r="I36" s="127">
        <v>0.12</v>
      </c>
      <c r="J36" s="126">
        <f>0</f>
        <v>0</v>
      </c>
      <c r="K36" s="41"/>
      <c r="L36" s="120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2"/>
      <c r="C37" s="41"/>
      <c r="D37" s="41"/>
      <c r="E37" s="35" t="s">
        <v>44</v>
      </c>
      <c r="F37" s="126">
        <f>ROUND((SUM(BI83:BI136)),  2)</f>
        <v>0</v>
      </c>
      <c r="G37" s="41"/>
      <c r="H37" s="41"/>
      <c r="I37" s="127">
        <v>0</v>
      </c>
      <c r="J37" s="126">
        <f>0</f>
        <v>0</v>
      </c>
      <c r="K37" s="41"/>
      <c r="L37" s="120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2"/>
      <c r="C38" s="41"/>
      <c r="D38" s="41"/>
      <c r="E38" s="41"/>
      <c r="F38" s="41"/>
      <c r="G38" s="41"/>
      <c r="H38" s="41"/>
      <c r="I38" s="41"/>
      <c r="J38" s="41"/>
      <c r="K38" s="41"/>
      <c r="L38" s="120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2"/>
      <c r="C39" s="128"/>
      <c r="D39" s="129" t="s">
        <v>45</v>
      </c>
      <c r="E39" s="79"/>
      <c r="F39" s="79"/>
      <c r="G39" s="130" t="s">
        <v>46</v>
      </c>
      <c r="H39" s="131" t="s">
        <v>47</v>
      </c>
      <c r="I39" s="79"/>
      <c r="J39" s="132">
        <f>SUM(J30:J37)</f>
        <v>0</v>
      </c>
      <c r="K39" s="133"/>
      <c r="L39" s="120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58"/>
      <c r="C40" s="59"/>
      <c r="D40" s="59"/>
      <c r="E40" s="59"/>
      <c r="F40" s="59"/>
      <c r="G40" s="59"/>
      <c r="H40" s="59"/>
      <c r="I40" s="59"/>
      <c r="J40" s="59"/>
      <c r="K40" s="59"/>
      <c r="L40" s="120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60"/>
      <c r="C44" s="61"/>
      <c r="D44" s="61"/>
      <c r="E44" s="61"/>
      <c r="F44" s="61"/>
      <c r="G44" s="61"/>
      <c r="H44" s="61"/>
      <c r="I44" s="61"/>
      <c r="J44" s="61"/>
      <c r="K44" s="61"/>
      <c r="L44" s="120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123</v>
      </c>
      <c r="D45" s="41"/>
      <c r="E45" s="41"/>
      <c r="F45" s="41"/>
      <c r="G45" s="41"/>
      <c r="H45" s="41"/>
      <c r="I45" s="41"/>
      <c r="J45" s="41"/>
      <c r="K45" s="41"/>
      <c r="L45" s="120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1"/>
      <c r="D46" s="41"/>
      <c r="E46" s="41"/>
      <c r="F46" s="41"/>
      <c r="G46" s="41"/>
      <c r="H46" s="41"/>
      <c r="I46" s="41"/>
      <c r="J46" s="41"/>
      <c r="K46" s="41"/>
      <c r="L46" s="120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17</v>
      </c>
      <c r="D47" s="41"/>
      <c r="E47" s="41"/>
      <c r="F47" s="41"/>
      <c r="G47" s="41"/>
      <c r="H47" s="41"/>
      <c r="I47" s="41"/>
      <c r="J47" s="41"/>
      <c r="K47" s="41"/>
      <c r="L47" s="120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1"/>
      <c r="D48" s="41"/>
      <c r="E48" s="119" t="str">
        <f>E7</f>
        <v>Stavební úpravy RD č.p. 636 na parc. č. st. 828, k.ú. Horńí Jelení</v>
      </c>
      <c r="F48" s="35"/>
      <c r="G48" s="35"/>
      <c r="H48" s="35"/>
      <c r="I48" s="41"/>
      <c r="J48" s="41"/>
      <c r="K48" s="41"/>
      <c r="L48" s="120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110</v>
      </c>
      <c r="D49" s="41"/>
      <c r="E49" s="41"/>
      <c r="F49" s="41"/>
      <c r="G49" s="41"/>
      <c r="H49" s="41"/>
      <c r="I49" s="41"/>
      <c r="J49" s="41"/>
      <c r="K49" s="41"/>
      <c r="L49" s="120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1"/>
      <c r="D50" s="41"/>
      <c r="E50" s="65" t="str">
        <f>E9</f>
        <v>04 - ZTI</v>
      </c>
      <c r="F50" s="41"/>
      <c r="G50" s="41"/>
      <c r="H50" s="41"/>
      <c r="I50" s="41"/>
      <c r="J50" s="41"/>
      <c r="K50" s="41"/>
      <c r="L50" s="120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1"/>
      <c r="D51" s="41"/>
      <c r="E51" s="41"/>
      <c r="F51" s="41"/>
      <c r="G51" s="41"/>
      <c r="H51" s="41"/>
      <c r="I51" s="41"/>
      <c r="J51" s="41"/>
      <c r="K51" s="41"/>
      <c r="L51" s="120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1"/>
      <c r="E52" s="41"/>
      <c r="F52" s="30" t="str">
        <f>F12</f>
        <v xml:space="preserve"> </v>
      </c>
      <c r="G52" s="41"/>
      <c r="H52" s="41"/>
      <c r="I52" s="35" t="s">
        <v>23</v>
      </c>
      <c r="J52" s="67" t="str">
        <f>IF(J12="","",J12)</f>
        <v>4. 11. 2024</v>
      </c>
      <c r="K52" s="41"/>
      <c r="L52" s="120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1"/>
      <c r="D53" s="41"/>
      <c r="E53" s="41"/>
      <c r="F53" s="41"/>
      <c r="G53" s="41"/>
      <c r="H53" s="41"/>
      <c r="I53" s="41"/>
      <c r="J53" s="41"/>
      <c r="K53" s="41"/>
      <c r="L53" s="120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1"/>
      <c r="E54" s="41"/>
      <c r="F54" s="30" t="str">
        <f>E15</f>
        <v xml:space="preserve"> </v>
      </c>
      <c r="G54" s="41"/>
      <c r="H54" s="41"/>
      <c r="I54" s="35" t="s">
        <v>30</v>
      </c>
      <c r="J54" s="39" t="str">
        <f>E21</f>
        <v xml:space="preserve"> </v>
      </c>
      <c r="K54" s="41"/>
      <c r="L54" s="120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28</v>
      </c>
      <c r="D55" s="41"/>
      <c r="E55" s="41"/>
      <c r="F55" s="30" t="str">
        <f>IF(E18="","",E18)</f>
        <v>Vyplň údaj</v>
      </c>
      <c r="G55" s="41"/>
      <c r="H55" s="41"/>
      <c r="I55" s="35" t="s">
        <v>32</v>
      </c>
      <c r="J55" s="39" t="str">
        <f>E24</f>
        <v xml:space="preserve"> </v>
      </c>
      <c r="K55" s="41"/>
      <c r="L55" s="120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1"/>
      <c r="D56" s="41"/>
      <c r="E56" s="41"/>
      <c r="F56" s="41"/>
      <c r="G56" s="41"/>
      <c r="H56" s="41"/>
      <c r="I56" s="41"/>
      <c r="J56" s="41"/>
      <c r="K56" s="41"/>
      <c r="L56" s="120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34" t="s">
        <v>124</v>
      </c>
      <c r="D57" s="128"/>
      <c r="E57" s="128"/>
      <c r="F57" s="128"/>
      <c r="G57" s="128"/>
      <c r="H57" s="128"/>
      <c r="I57" s="128"/>
      <c r="J57" s="135" t="s">
        <v>125</v>
      </c>
      <c r="K57" s="128"/>
      <c r="L57" s="120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1"/>
      <c r="D58" s="41"/>
      <c r="E58" s="41"/>
      <c r="F58" s="41"/>
      <c r="G58" s="41"/>
      <c r="H58" s="41"/>
      <c r="I58" s="41"/>
      <c r="J58" s="41"/>
      <c r="K58" s="41"/>
      <c r="L58" s="120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36" t="s">
        <v>67</v>
      </c>
      <c r="D59" s="41"/>
      <c r="E59" s="41"/>
      <c r="F59" s="41"/>
      <c r="G59" s="41"/>
      <c r="H59" s="41"/>
      <c r="I59" s="41"/>
      <c r="J59" s="93">
        <f>J83</f>
        <v>0</v>
      </c>
      <c r="K59" s="41"/>
      <c r="L59" s="120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2" t="s">
        <v>126</v>
      </c>
    </row>
    <row r="60" s="9" customFormat="1" ht="24.96" customHeight="1">
      <c r="A60" s="9"/>
      <c r="B60" s="137"/>
      <c r="C60" s="9"/>
      <c r="D60" s="138" t="s">
        <v>551</v>
      </c>
      <c r="E60" s="139"/>
      <c r="F60" s="139"/>
      <c r="G60" s="139"/>
      <c r="H60" s="139"/>
      <c r="I60" s="139"/>
      <c r="J60" s="140">
        <f>J84</f>
        <v>0</v>
      </c>
      <c r="K60" s="9"/>
      <c r="L60" s="13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1"/>
      <c r="C61" s="10"/>
      <c r="D61" s="142" t="s">
        <v>1977</v>
      </c>
      <c r="E61" s="143"/>
      <c r="F61" s="143"/>
      <c r="G61" s="143"/>
      <c r="H61" s="143"/>
      <c r="I61" s="143"/>
      <c r="J61" s="144">
        <f>J85</f>
        <v>0</v>
      </c>
      <c r="K61" s="10"/>
      <c r="L61" s="14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41"/>
      <c r="C62" s="10"/>
      <c r="D62" s="142" t="s">
        <v>1978</v>
      </c>
      <c r="E62" s="143"/>
      <c r="F62" s="143"/>
      <c r="G62" s="143"/>
      <c r="H62" s="143"/>
      <c r="I62" s="143"/>
      <c r="J62" s="144">
        <f>J120</f>
        <v>0</v>
      </c>
      <c r="K62" s="10"/>
      <c r="L62" s="14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37"/>
      <c r="C63" s="9"/>
      <c r="D63" s="138" t="s">
        <v>1979</v>
      </c>
      <c r="E63" s="139"/>
      <c r="F63" s="139"/>
      <c r="G63" s="139"/>
      <c r="H63" s="139"/>
      <c r="I63" s="139"/>
      <c r="J63" s="140">
        <f>J131</f>
        <v>0</v>
      </c>
      <c r="K63" s="9"/>
      <c r="L63" s="137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41"/>
      <c r="B64" s="42"/>
      <c r="C64" s="41"/>
      <c r="D64" s="41"/>
      <c r="E64" s="41"/>
      <c r="F64" s="41"/>
      <c r="G64" s="41"/>
      <c r="H64" s="41"/>
      <c r="I64" s="41"/>
      <c r="J64" s="41"/>
      <c r="K64" s="41"/>
      <c r="L64" s="120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20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20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6" t="s">
        <v>135</v>
      </c>
      <c r="D70" s="41"/>
      <c r="E70" s="41"/>
      <c r="F70" s="41"/>
      <c r="G70" s="41"/>
      <c r="H70" s="41"/>
      <c r="I70" s="41"/>
      <c r="J70" s="41"/>
      <c r="K70" s="41"/>
      <c r="L70" s="120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1"/>
      <c r="D71" s="41"/>
      <c r="E71" s="41"/>
      <c r="F71" s="41"/>
      <c r="G71" s="41"/>
      <c r="H71" s="41"/>
      <c r="I71" s="41"/>
      <c r="J71" s="41"/>
      <c r="K71" s="41"/>
      <c r="L71" s="120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17</v>
      </c>
      <c r="D72" s="41"/>
      <c r="E72" s="41"/>
      <c r="F72" s="41"/>
      <c r="G72" s="41"/>
      <c r="H72" s="41"/>
      <c r="I72" s="41"/>
      <c r="J72" s="41"/>
      <c r="K72" s="41"/>
      <c r="L72" s="120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6.25" customHeight="1">
      <c r="A73" s="41"/>
      <c r="B73" s="42"/>
      <c r="C73" s="41"/>
      <c r="D73" s="41"/>
      <c r="E73" s="119" t="str">
        <f>E7</f>
        <v>Stavební úpravy RD č.p. 636 na parc. č. st. 828, k.ú. Horńí Jelení</v>
      </c>
      <c r="F73" s="35"/>
      <c r="G73" s="35"/>
      <c r="H73" s="35"/>
      <c r="I73" s="41"/>
      <c r="J73" s="41"/>
      <c r="K73" s="41"/>
      <c r="L73" s="120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110</v>
      </c>
      <c r="D74" s="41"/>
      <c r="E74" s="41"/>
      <c r="F74" s="41"/>
      <c r="G74" s="41"/>
      <c r="H74" s="41"/>
      <c r="I74" s="41"/>
      <c r="J74" s="41"/>
      <c r="K74" s="41"/>
      <c r="L74" s="120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1"/>
      <c r="D75" s="41"/>
      <c r="E75" s="65" t="str">
        <f>E9</f>
        <v>04 - ZTI</v>
      </c>
      <c r="F75" s="41"/>
      <c r="G75" s="41"/>
      <c r="H75" s="41"/>
      <c r="I75" s="41"/>
      <c r="J75" s="41"/>
      <c r="K75" s="41"/>
      <c r="L75" s="120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1"/>
      <c r="D76" s="41"/>
      <c r="E76" s="41"/>
      <c r="F76" s="41"/>
      <c r="G76" s="41"/>
      <c r="H76" s="41"/>
      <c r="I76" s="41"/>
      <c r="J76" s="41"/>
      <c r="K76" s="41"/>
      <c r="L76" s="120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21</v>
      </c>
      <c r="D77" s="41"/>
      <c r="E77" s="41"/>
      <c r="F77" s="30" t="str">
        <f>F12</f>
        <v xml:space="preserve"> </v>
      </c>
      <c r="G77" s="41"/>
      <c r="H77" s="41"/>
      <c r="I77" s="35" t="s">
        <v>23</v>
      </c>
      <c r="J77" s="67" t="str">
        <f>IF(J12="","",J12)</f>
        <v>4. 11. 2024</v>
      </c>
      <c r="K77" s="41"/>
      <c r="L77" s="120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1"/>
      <c r="D78" s="41"/>
      <c r="E78" s="41"/>
      <c r="F78" s="41"/>
      <c r="G78" s="41"/>
      <c r="H78" s="41"/>
      <c r="I78" s="41"/>
      <c r="J78" s="41"/>
      <c r="K78" s="41"/>
      <c r="L78" s="120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25</v>
      </c>
      <c r="D79" s="41"/>
      <c r="E79" s="41"/>
      <c r="F79" s="30" t="str">
        <f>E15</f>
        <v xml:space="preserve"> </v>
      </c>
      <c r="G79" s="41"/>
      <c r="H79" s="41"/>
      <c r="I79" s="35" t="s">
        <v>30</v>
      </c>
      <c r="J79" s="39" t="str">
        <f>E21</f>
        <v xml:space="preserve"> </v>
      </c>
      <c r="K79" s="41"/>
      <c r="L79" s="120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28</v>
      </c>
      <c r="D80" s="41"/>
      <c r="E80" s="41"/>
      <c r="F80" s="30" t="str">
        <f>IF(E18="","",E18)</f>
        <v>Vyplň údaj</v>
      </c>
      <c r="G80" s="41"/>
      <c r="H80" s="41"/>
      <c r="I80" s="35" t="s">
        <v>32</v>
      </c>
      <c r="J80" s="39" t="str">
        <f>E24</f>
        <v xml:space="preserve"> </v>
      </c>
      <c r="K80" s="41"/>
      <c r="L80" s="120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1"/>
      <c r="D81" s="41"/>
      <c r="E81" s="41"/>
      <c r="F81" s="41"/>
      <c r="G81" s="41"/>
      <c r="H81" s="41"/>
      <c r="I81" s="41"/>
      <c r="J81" s="41"/>
      <c r="K81" s="41"/>
      <c r="L81" s="120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1" customFormat="1" ht="29.28" customHeight="1">
      <c r="A82" s="145"/>
      <c r="B82" s="146"/>
      <c r="C82" s="147" t="s">
        <v>136</v>
      </c>
      <c r="D82" s="148" t="s">
        <v>54</v>
      </c>
      <c r="E82" s="148" t="s">
        <v>50</v>
      </c>
      <c r="F82" s="148" t="s">
        <v>51</v>
      </c>
      <c r="G82" s="148" t="s">
        <v>137</v>
      </c>
      <c r="H82" s="148" t="s">
        <v>138</v>
      </c>
      <c r="I82" s="148" t="s">
        <v>139</v>
      </c>
      <c r="J82" s="148" t="s">
        <v>125</v>
      </c>
      <c r="K82" s="149" t="s">
        <v>140</v>
      </c>
      <c r="L82" s="150"/>
      <c r="M82" s="83" t="s">
        <v>3</v>
      </c>
      <c r="N82" s="84" t="s">
        <v>39</v>
      </c>
      <c r="O82" s="84" t="s">
        <v>141</v>
      </c>
      <c r="P82" s="84" t="s">
        <v>142</v>
      </c>
      <c r="Q82" s="84" t="s">
        <v>143</v>
      </c>
      <c r="R82" s="84" t="s">
        <v>144</v>
      </c>
      <c r="S82" s="84" t="s">
        <v>145</v>
      </c>
      <c r="T82" s="85" t="s">
        <v>146</v>
      </c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</row>
    <row r="83" s="2" customFormat="1" ht="22.8" customHeight="1">
      <c r="A83" s="41"/>
      <c r="B83" s="42"/>
      <c r="C83" s="90" t="s">
        <v>147</v>
      </c>
      <c r="D83" s="41"/>
      <c r="E83" s="41"/>
      <c r="F83" s="41"/>
      <c r="G83" s="41"/>
      <c r="H83" s="41"/>
      <c r="I83" s="41"/>
      <c r="J83" s="151">
        <f>BK83</f>
        <v>0</v>
      </c>
      <c r="K83" s="41"/>
      <c r="L83" s="42"/>
      <c r="M83" s="86"/>
      <c r="N83" s="71"/>
      <c r="O83" s="87"/>
      <c r="P83" s="152">
        <f>P84+P131</f>
        <v>0</v>
      </c>
      <c r="Q83" s="87"/>
      <c r="R83" s="152">
        <f>R84+R131</f>
        <v>0.17925000000000002</v>
      </c>
      <c r="S83" s="87"/>
      <c r="T83" s="153">
        <f>T84+T131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2" t="s">
        <v>68</v>
      </c>
      <c r="AU83" s="22" t="s">
        <v>126</v>
      </c>
      <c r="BK83" s="154">
        <f>BK84+BK131</f>
        <v>0</v>
      </c>
    </row>
    <row r="84" s="12" customFormat="1" ht="25.92" customHeight="1">
      <c r="A84" s="12"/>
      <c r="B84" s="155"/>
      <c r="C84" s="12"/>
      <c r="D84" s="156" t="s">
        <v>68</v>
      </c>
      <c r="E84" s="157" t="s">
        <v>969</v>
      </c>
      <c r="F84" s="157" t="s">
        <v>970</v>
      </c>
      <c r="G84" s="12"/>
      <c r="H84" s="12"/>
      <c r="I84" s="158"/>
      <c r="J84" s="159">
        <f>BK84</f>
        <v>0</v>
      </c>
      <c r="K84" s="12"/>
      <c r="L84" s="155"/>
      <c r="M84" s="160"/>
      <c r="N84" s="161"/>
      <c r="O84" s="161"/>
      <c r="P84" s="162">
        <f>P85+P120</f>
        <v>0</v>
      </c>
      <c r="Q84" s="161"/>
      <c r="R84" s="162">
        <f>R85+R120</f>
        <v>0.17925000000000002</v>
      </c>
      <c r="S84" s="161"/>
      <c r="T84" s="163">
        <f>T85+T120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56" t="s">
        <v>158</v>
      </c>
      <c r="AT84" s="164" t="s">
        <v>68</v>
      </c>
      <c r="AU84" s="164" t="s">
        <v>69</v>
      </c>
      <c r="AY84" s="156" t="s">
        <v>149</v>
      </c>
      <c r="BK84" s="165">
        <f>BK85+BK120</f>
        <v>0</v>
      </c>
    </row>
    <row r="85" s="12" customFormat="1" ht="22.8" customHeight="1">
      <c r="A85" s="12"/>
      <c r="B85" s="155"/>
      <c r="C85" s="12"/>
      <c r="D85" s="156" t="s">
        <v>68</v>
      </c>
      <c r="E85" s="166" t="s">
        <v>1980</v>
      </c>
      <c r="F85" s="166" t="s">
        <v>1981</v>
      </c>
      <c r="G85" s="12"/>
      <c r="H85" s="12"/>
      <c r="I85" s="158"/>
      <c r="J85" s="167">
        <f>BK85</f>
        <v>0</v>
      </c>
      <c r="K85" s="12"/>
      <c r="L85" s="155"/>
      <c r="M85" s="160"/>
      <c r="N85" s="161"/>
      <c r="O85" s="161"/>
      <c r="P85" s="162">
        <f>SUM(P86:P119)</f>
        <v>0</v>
      </c>
      <c r="Q85" s="161"/>
      <c r="R85" s="162">
        <f>SUM(R86:R119)</f>
        <v>0.17819000000000002</v>
      </c>
      <c r="S85" s="161"/>
      <c r="T85" s="163">
        <f>SUM(T86:T119)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56" t="s">
        <v>158</v>
      </c>
      <c r="AT85" s="164" t="s">
        <v>68</v>
      </c>
      <c r="AU85" s="164" t="s">
        <v>77</v>
      </c>
      <c r="AY85" s="156" t="s">
        <v>149</v>
      </c>
      <c r="BK85" s="165">
        <f>SUM(BK86:BK119)</f>
        <v>0</v>
      </c>
    </row>
    <row r="86" s="2" customFormat="1" ht="24.15" customHeight="1">
      <c r="A86" s="41"/>
      <c r="B86" s="168"/>
      <c r="C86" s="169" t="s">
        <v>77</v>
      </c>
      <c r="D86" s="169" t="s">
        <v>152</v>
      </c>
      <c r="E86" s="170" t="s">
        <v>1982</v>
      </c>
      <c r="F86" s="171" t="s">
        <v>1983</v>
      </c>
      <c r="G86" s="172" t="s">
        <v>274</v>
      </c>
      <c r="H86" s="173">
        <v>2</v>
      </c>
      <c r="I86" s="174"/>
      <c r="J86" s="175">
        <f>ROUND(I86*H86,2)</f>
        <v>0</v>
      </c>
      <c r="K86" s="171" t="s">
        <v>156</v>
      </c>
      <c r="L86" s="42"/>
      <c r="M86" s="176" t="s">
        <v>3</v>
      </c>
      <c r="N86" s="177" t="s">
        <v>41</v>
      </c>
      <c r="O86" s="75"/>
      <c r="P86" s="178">
        <f>O86*H86</f>
        <v>0</v>
      </c>
      <c r="Q86" s="178">
        <v>0.029440000000000001</v>
      </c>
      <c r="R86" s="178">
        <f>Q86*H86</f>
        <v>0.058880000000000002</v>
      </c>
      <c r="S86" s="178">
        <v>0</v>
      </c>
      <c r="T86" s="179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180" t="s">
        <v>157</v>
      </c>
      <c r="AT86" s="180" t="s">
        <v>152</v>
      </c>
      <c r="AU86" s="180" t="s">
        <v>158</v>
      </c>
      <c r="AY86" s="22" t="s">
        <v>149</v>
      </c>
      <c r="BE86" s="181">
        <f>IF(N86="základní",J86,0)</f>
        <v>0</v>
      </c>
      <c r="BF86" s="181">
        <f>IF(N86="snížená",J86,0)</f>
        <v>0</v>
      </c>
      <c r="BG86" s="181">
        <f>IF(N86="zákl. přenesená",J86,0)</f>
        <v>0</v>
      </c>
      <c r="BH86" s="181">
        <f>IF(N86="sníž. přenesená",J86,0)</f>
        <v>0</v>
      </c>
      <c r="BI86" s="181">
        <f>IF(N86="nulová",J86,0)</f>
        <v>0</v>
      </c>
      <c r="BJ86" s="22" t="s">
        <v>158</v>
      </c>
      <c r="BK86" s="181">
        <f>ROUND(I86*H86,2)</f>
        <v>0</v>
      </c>
      <c r="BL86" s="22" t="s">
        <v>157</v>
      </c>
      <c r="BM86" s="180" t="s">
        <v>1984</v>
      </c>
    </row>
    <row r="87" s="2" customFormat="1">
      <c r="A87" s="41"/>
      <c r="B87" s="42"/>
      <c r="C87" s="41"/>
      <c r="D87" s="182" t="s">
        <v>160</v>
      </c>
      <c r="E87" s="41"/>
      <c r="F87" s="183" t="s">
        <v>1985</v>
      </c>
      <c r="G87" s="41"/>
      <c r="H87" s="41"/>
      <c r="I87" s="184"/>
      <c r="J87" s="41"/>
      <c r="K87" s="41"/>
      <c r="L87" s="42"/>
      <c r="M87" s="185"/>
      <c r="N87" s="186"/>
      <c r="O87" s="75"/>
      <c r="P87" s="75"/>
      <c r="Q87" s="75"/>
      <c r="R87" s="75"/>
      <c r="S87" s="75"/>
      <c r="T87" s="76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2" t="s">
        <v>160</v>
      </c>
      <c r="AU87" s="22" t="s">
        <v>158</v>
      </c>
    </row>
    <row r="88" s="2" customFormat="1" ht="24.15" customHeight="1">
      <c r="A88" s="41"/>
      <c r="B88" s="168"/>
      <c r="C88" s="169" t="s">
        <v>158</v>
      </c>
      <c r="D88" s="169" t="s">
        <v>152</v>
      </c>
      <c r="E88" s="170" t="s">
        <v>1986</v>
      </c>
      <c r="F88" s="171" t="s">
        <v>1987</v>
      </c>
      <c r="G88" s="172" t="s">
        <v>274</v>
      </c>
      <c r="H88" s="173">
        <v>2</v>
      </c>
      <c r="I88" s="174"/>
      <c r="J88" s="175">
        <f>ROUND(I88*H88,2)</f>
        <v>0</v>
      </c>
      <c r="K88" s="171" t="s">
        <v>156</v>
      </c>
      <c r="L88" s="42"/>
      <c r="M88" s="176" t="s">
        <v>3</v>
      </c>
      <c r="N88" s="177" t="s">
        <v>41</v>
      </c>
      <c r="O88" s="75"/>
      <c r="P88" s="178">
        <f>O88*H88</f>
        <v>0</v>
      </c>
      <c r="Q88" s="178">
        <v>0.016969999999999999</v>
      </c>
      <c r="R88" s="178">
        <f>Q88*H88</f>
        <v>0.033939999999999998</v>
      </c>
      <c r="S88" s="178">
        <v>0</v>
      </c>
      <c r="T88" s="179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180" t="s">
        <v>157</v>
      </c>
      <c r="AT88" s="180" t="s">
        <v>152</v>
      </c>
      <c r="AU88" s="180" t="s">
        <v>158</v>
      </c>
      <c r="AY88" s="22" t="s">
        <v>149</v>
      </c>
      <c r="BE88" s="181">
        <f>IF(N88="základní",J88,0)</f>
        <v>0</v>
      </c>
      <c r="BF88" s="181">
        <f>IF(N88="snížená",J88,0)</f>
        <v>0</v>
      </c>
      <c r="BG88" s="181">
        <f>IF(N88="zákl. přenesená",J88,0)</f>
        <v>0</v>
      </c>
      <c r="BH88" s="181">
        <f>IF(N88="sníž. přenesená",J88,0)</f>
        <v>0</v>
      </c>
      <c r="BI88" s="181">
        <f>IF(N88="nulová",J88,0)</f>
        <v>0</v>
      </c>
      <c r="BJ88" s="22" t="s">
        <v>158</v>
      </c>
      <c r="BK88" s="181">
        <f>ROUND(I88*H88,2)</f>
        <v>0</v>
      </c>
      <c r="BL88" s="22" t="s">
        <v>157</v>
      </c>
      <c r="BM88" s="180" t="s">
        <v>1988</v>
      </c>
    </row>
    <row r="89" s="2" customFormat="1">
      <c r="A89" s="41"/>
      <c r="B89" s="42"/>
      <c r="C89" s="41"/>
      <c r="D89" s="182" t="s">
        <v>160</v>
      </c>
      <c r="E89" s="41"/>
      <c r="F89" s="183" t="s">
        <v>1989</v>
      </c>
      <c r="G89" s="41"/>
      <c r="H89" s="41"/>
      <c r="I89" s="184"/>
      <c r="J89" s="41"/>
      <c r="K89" s="41"/>
      <c r="L89" s="42"/>
      <c r="M89" s="185"/>
      <c r="N89" s="186"/>
      <c r="O89" s="75"/>
      <c r="P89" s="75"/>
      <c r="Q89" s="75"/>
      <c r="R89" s="75"/>
      <c r="S89" s="75"/>
      <c r="T89" s="76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2" t="s">
        <v>160</v>
      </c>
      <c r="AU89" s="22" t="s">
        <v>158</v>
      </c>
    </row>
    <row r="90" s="2" customFormat="1" ht="21.75" customHeight="1">
      <c r="A90" s="41"/>
      <c r="B90" s="168"/>
      <c r="C90" s="169" t="s">
        <v>96</v>
      </c>
      <c r="D90" s="169" t="s">
        <v>152</v>
      </c>
      <c r="E90" s="170" t="s">
        <v>1990</v>
      </c>
      <c r="F90" s="171" t="s">
        <v>1991</v>
      </c>
      <c r="G90" s="172" t="s">
        <v>274</v>
      </c>
      <c r="H90" s="173">
        <v>1</v>
      </c>
      <c r="I90" s="174"/>
      <c r="J90" s="175">
        <f>ROUND(I90*H90,2)</f>
        <v>0</v>
      </c>
      <c r="K90" s="171" t="s">
        <v>156</v>
      </c>
      <c r="L90" s="42"/>
      <c r="M90" s="176" t="s">
        <v>3</v>
      </c>
      <c r="N90" s="177" t="s">
        <v>41</v>
      </c>
      <c r="O90" s="75"/>
      <c r="P90" s="178">
        <f>O90*H90</f>
        <v>0</v>
      </c>
      <c r="Q90" s="178">
        <v>0.0020699999999999998</v>
      </c>
      <c r="R90" s="178">
        <f>Q90*H90</f>
        <v>0.0020699999999999998</v>
      </c>
      <c r="S90" s="178">
        <v>0</v>
      </c>
      <c r="T90" s="179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180" t="s">
        <v>157</v>
      </c>
      <c r="AT90" s="180" t="s">
        <v>152</v>
      </c>
      <c r="AU90" s="180" t="s">
        <v>158</v>
      </c>
      <c r="AY90" s="22" t="s">
        <v>149</v>
      </c>
      <c r="BE90" s="181">
        <f>IF(N90="základní",J90,0)</f>
        <v>0</v>
      </c>
      <c r="BF90" s="181">
        <f>IF(N90="snížená",J90,0)</f>
        <v>0</v>
      </c>
      <c r="BG90" s="181">
        <f>IF(N90="zákl. přenesená",J90,0)</f>
        <v>0</v>
      </c>
      <c r="BH90" s="181">
        <f>IF(N90="sníž. přenesená",J90,0)</f>
        <v>0</v>
      </c>
      <c r="BI90" s="181">
        <f>IF(N90="nulová",J90,0)</f>
        <v>0</v>
      </c>
      <c r="BJ90" s="22" t="s">
        <v>158</v>
      </c>
      <c r="BK90" s="181">
        <f>ROUND(I90*H90,2)</f>
        <v>0</v>
      </c>
      <c r="BL90" s="22" t="s">
        <v>157</v>
      </c>
      <c r="BM90" s="180" t="s">
        <v>1992</v>
      </c>
    </row>
    <row r="91" s="2" customFormat="1">
      <c r="A91" s="41"/>
      <c r="B91" s="42"/>
      <c r="C91" s="41"/>
      <c r="D91" s="182" t="s">
        <v>160</v>
      </c>
      <c r="E91" s="41"/>
      <c r="F91" s="183" t="s">
        <v>1993</v>
      </c>
      <c r="G91" s="41"/>
      <c r="H91" s="41"/>
      <c r="I91" s="184"/>
      <c r="J91" s="41"/>
      <c r="K91" s="41"/>
      <c r="L91" s="42"/>
      <c r="M91" s="185"/>
      <c r="N91" s="186"/>
      <c r="O91" s="75"/>
      <c r="P91" s="75"/>
      <c r="Q91" s="75"/>
      <c r="R91" s="75"/>
      <c r="S91" s="75"/>
      <c r="T91" s="76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2" t="s">
        <v>160</v>
      </c>
      <c r="AU91" s="22" t="s">
        <v>158</v>
      </c>
    </row>
    <row r="92" s="2" customFormat="1" ht="24.15" customHeight="1">
      <c r="A92" s="41"/>
      <c r="B92" s="168"/>
      <c r="C92" s="224" t="s">
        <v>163</v>
      </c>
      <c r="D92" s="224" t="s">
        <v>654</v>
      </c>
      <c r="E92" s="225" t="s">
        <v>1994</v>
      </c>
      <c r="F92" s="226" t="s">
        <v>1995</v>
      </c>
      <c r="G92" s="227" t="s">
        <v>155</v>
      </c>
      <c r="H92" s="228">
        <v>1</v>
      </c>
      <c r="I92" s="229"/>
      <c r="J92" s="230">
        <f>ROUND(I92*H92,2)</f>
        <v>0</v>
      </c>
      <c r="K92" s="226" t="s">
        <v>1246</v>
      </c>
      <c r="L92" s="231"/>
      <c r="M92" s="232" t="s">
        <v>3</v>
      </c>
      <c r="N92" s="233" t="s">
        <v>41</v>
      </c>
      <c r="O92" s="75"/>
      <c r="P92" s="178">
        <f>O92*H92</f>
        <v>0</v>
      </c>
      <c r="Q92" s="178">
        <v>0.017999999999999999</v>
      </c>
      <c r="R92" s="178">
        <f>Q92*H92</f>
        <v>0.017999999999999999</v>
      </c>
      <c r="S92" s="178">
        <v>0</v>
      </c>
      <c r="T92" s="179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180" t="s">
        <v>381</v>
      </c>
      <c r="AT92" s="180" t="s">
        <v>654</v>
      </c>
      <c r="AU92" s="180" t="s">
        <v>158</v>
      </c>
      <c r="AY92" s="22" t="s">
        <v>149</v>
      </c>
      <c r="BE92" s="181">
        <f>IF(N92="základní",J92,0)</f>
        <v>0</v>
      </c>
      <c r="BF92" s="181">
        <f>IF(N92="snížená",J92,0)</f>
        <v>0</v>
      </c>
      <c r="BG92" s="181">
        <f>IF(N92="zákl. přenesená",J92,0)</f>
        <v>0</v>
      </c>
      <c r="BH92" s="181">
        <f>IF(N92="sníž. přenesená",J92,0)</f>
        <v>0</v>
      </c>
      <c r="BI92" s="181">
        <f>IF(N92="nulová",J92,0)</f>
        <v>0</v>
      </c>
      <c r="BJ92" s="22" t="s">
        <v>158</v>
      </c>
      <c r="BK92" s="181">
        <f>ROUND(I92*H92,2)</f>
        <v>0</v>
      </c>
      <c r="BL92" s="22" t="s">
        <v>157</v>
      </c>
      <c r="BM92" s="180" t="s">
        <v>1996</v>
      </c>
    </row>
    <row r="93" s="2" customFormat="1" ht="21.75" customHeight="1">
      <c r="A93" s="41"/>
      <c r="B93" s="168"/>
      <c r="C93" s="169" t="s">
        <v>179</v>
      </c>
      <c r="D93" s="169" t="s">
        <v>152</v>
      </c>
      <c r="E93" s="170" t="s">
        <v>1997</v>
      </c>
      <c r="F93" s="171" t="s">
        <v>1998</v>
      </c>
      <c r="G93" s="172" t="s">
        <v>274</v>
      </c>
      <c r="H93" s="173">
        <v>1</v>
      </c>
      <c r="I93" s="174"/>
      <c r="J93" s="175">
        <f>ROUND(I93*H93,2)</f>
        <v>0</v>
      </c>
      <c r="K93" s="171" t="s">
        <v>156</v>
      </c>
      <c r="L93" s="42"/>
      <c r="M93" s="176" t="s">
        <v>3</v>
      </c>
      <c r="N93" s="177" t="s">
        <v>41</v>
      </c>
      <c r="O93" s="75"/>
      <c r="P93" s="178">
        <f>O93*H93</f>
        <v>0</v>
      </c>
      <c r="Q93" s="178">
        <v>0.014250000000000001</v>
      </c>
      <c r="R93" s="178">
        <f>Q93*H93</f>
        <v>0.014250000000000001</v>
      </c>
      <c r="S93" s="178">
        <v>0</v>
      </c>
      <c r="T93" s="179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180" t="s">
        <v>157</v>
      </c>
      <c r="AT93" s="180" t="s">
        <v>152</v>
      </c>
      <c r="AU93" s="180" t="s">
        <v>158</v>
      </c>
      <c r="AY93" s="22" t="s">
        <v>149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22" t="s">
        <v>158</v>
      </c>
      <c r="BK93" s="181">
        <f>ROUND(I93*H93,2)</f>
        <v>0</v>
      </c>
      <c r="BL93" s="22" t="s">
        <v>157</v>
      </c>
      <c r="BM93" s="180" t="s">
        <v>1999</v>
      </c>
    </row>
    <row r="94" s="2" customFormat="1">
      <c r="A94" s="41"/>
      <c r="B94" s="42"/>
      <c r="C94" s="41"/>
      <c r="D94" s="182" t="s">
        <v>160</v>
      </c>
      <c r="E94" s="41"/>
      <c r="F94" s="183" t="s">
        <v>2000</v>
      </c>
      <c r="G94" s="41"/>
      <c r="H94" s="41"/>
      <c r="I94" s="184"/>
      <c r="J94" s="41"/>
      <c r="K94" s="41"/>
      <c r="L94" s="42"/>
      <c r="M94" s="185"/>
      <c r="N94" s="186"/>
      <c r="O94" s="75"/>
      <c r="P94" s="75"/>
      <c r="Q94" s="75"/>
      <c r="R94" s="75"/>
      <c r="S94" s="75"/>
      <c r="T94" s="76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2" t="s">
        <v>160</v>
      </c>
      <c r="AU94" s="22" t="s">
        <v>158</v>
      </c>
    </row>
    <row r="95" s="2" customFormat="1" ht="37.8" customHeight="1">
      <c r="A95" s="41"/>
      <c r="B95" s="168"/>
      <c r="C95" s="169" t="s">
        <v>188</v>
      </c>
      <c r="D95" s="169" t="s">
        <v>152</v>
      </c>
      <c r="E95" s="170" t="s">
        <v>2001</v>
      </c>
      <c r="F95" s="171" t="s">
        <v>2002</v>
      </c>
      <c r="G95" s="172" t="s">
        <v>274</v>
      </c>
      <c r="H95" s="173">
        <v>1</v>
      </c>
      <c r="I95" s="174"/>
      <c r="J95" s="175">
        <f>ROUND(I95*H95,2)</f>
        <v>0</v>
      </c>
      <c r="K95" s="171" t="s">
        <v>156</v>
      </c>
      <c r="L95" s="42"/>
      <c r="M95" s="176" t="s">
        <v>3</v>
      </c>
      <c r="N95" s="177" t="s">
        <v>41</v>
      </c>
      <c r="O95" s="75"/>
      <c r="P95" s="178">
        <f>O95*H95</f>
        <v>0</v>
      </c>
      <c r="Q95" s="178">
        <v>0.03739</v>
      </c>
      <c r="R95" s="178">
        <f>Q95*H95</f>
        <v>0.03739</v>
      </c>
      <c r="S95" s="178">
        <v>0</v>
      </c>
      <c r="T95" s="179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180" t="s">
        <v>157</v>
      </c>
      <c r="AT95" s="180" t="s">
        <v>152</v>
      </c>
      <c r="AU95" s="180" t="s">
        <v>158</v>
      </c>
      <c r="AY95" s="22" t="s">
        <v>149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22" t="s">
        <v>158</v>
      </c>
      <c r="BK95" s="181">
        <f>ROUND(I95*H95,2)</f>
        <v>0</v>
      </c>
      <c r="BL95" s="22" t="s">
        <v>157</v>
      </c>
      <c r="BM95" s="180" t="s">
        <v>2003</v>
      </c>
    </row>
    <row r="96" s="2" customFormat="1">
      <c r="A96" s="41"/>
      <c r="B96" s="42"/>
      <c r="C96" s="41"/>
      <c r="D96" s="182" t="s">
        <v>160</v>
      </c>
      <c r="E96" s="41"/>
      <c r="F96" s="183" t="s">
        <v>2004</v>
      </c>
      <c r="G96" s="41"/>
      <c r="H96" s="41"/>
      <c r="I96" s="184"/>
      <c r="J96" s="41"/>
      <c r="K96" s="41"/>
      <c r="L96" s="42"/>
      <c r="M96" s="185"/>
      <c r="N96" s="186"/>
      <c r="O96" s="75"/>
      <c r="P96" s="75"/>
      <c r="Q96" s="75"/>
      <c r="R96" s="75"/>
      <c r="S96" s="75"/>
      <c r="T96" s="76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2" t="s">
        <v>160</v>
      </c>
      <c r="AU96" s="22" t="s">
        <v>158</v>
      </c>
    </row>
    <row r="97" s="2" customFormat="1" ht="24.15" customHeight="1">
      <c r="A97" s="41"/>
      <c r="B97" s="168"/>
      <c r="C97" s="169" t="s">
        <v>197</v>
      </c>
      <c r="D97" s="169" t="s">
        <v>152</v>
      </c>
      <c r="E97" s="170" t="s">
        <v>2005</v>
      </c>
      <c r="F97" s="171" t="s">
        <v>2006</v>
      </c>
      <c r="G97" s="172" t="s">
        <v>274</v>
      </c>
      <c r="H97" s="173">
        <v>6</v>
      </c>
      <c r="I97" s="174"/>
      <c r="J97" s="175">
        <f>ROUND(I97*H97,2)</f>
        <v>0</v>
      </c>
      <c r="K97" s="171" t="s">
        <v>156</v>
      </c>
      <c r="L97" s="42"/>
      <c r="M97" s="176" t="s">
        <v>3</v>
      </c>
      <c r="N97" s="177" t="s">
        <v>41</v>
      </c>
      <c r="O97" s="75"/>
      <c r="P97" s="178">
        <f>O97*H97</f>
        <v>0</v>
      </c>
      <c r="Q97" s="178">
        <v>0.00024000000000000001</v>
      </c>
      <c r="R97" s="178">
        <f>Q97*H97</f>
        <v>0.0014400000000000001</v>
      </c>
      <c r="S97" s="178">
        <v>0</v>
      </c>
      <c r="T97" s="179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180" t="s">
        <v>157</v>
      </c>
      <c r="AT97" s="180" t="s">
        <v>152</v>
      </c>
      <c r="AU97" s="180" t="s">
        <v>158</v>
      </c>
      <c r="AY97" s="22" t="s">
        <v>149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22" t="s">
        <v>158</v>
      </c>
      <c r="BK97" s="181">
        <f>ROUND(I97*H97,2)</f>
        <v>0</v>
      </c>
      <c r="BL97" s="22" t="s">
        <v>157</v>
      </c>
      <c r="BM97" s="180" t="s">
        <v>2007</v>
      </c>
    </row>
    <row r="98" s="2" customFormat="1">
      <c r="A98" s="41"/>
      <c r="B98" s="42"/>
      <c r="C98" s="41"/>
      <c r="D98" s="182" t="s">
        <v>160</v>
      </c>
      <c r="E98" s="41"/>
      <c r="F98" s="183" t="s">
        <v>2008</v>
      </c>
      <c r="G98" s="41"/>
      <c r="H98" s="41"/>
      <c r="I98" s="184"/>
      <c r="J98" s="41"/>
      <c r="K98" s="41"/>
      <c r="L98" s="42"/>
      <c r="M98" s="185"/>
      <c r="N98" s="186"/>
      <c r="O98" s="75"/>
      <c r="P98" s="75"/>
      <c r="Q98" s="75"/>
      <c r="R98" s="75"/>
      <c r="S98" s="75"/>
      <c r="T98" s="76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2" t="s">
        <v>160</v>
      </c>
      <c r="AU98" s="22" t="s">
        <v>158</v>
      </c>
    </row>
    <row r="99" s="2" customFormat="1" ht="16.5" customHeight="1">
      <c r="A99" s="41"/>
      <c r="B99" s="168"/>
      <c r="C99" s="169" t="s">
        <v>206</v>
      </c>
      <c r="D99" s="169" t="s">
        <v>152</v>
      </c>
      <c r="E99" s="170" t="s">
        <v>2009</v>
      </c>
      <c r="F99" s="171" t="s">
        <v>2010</v>
      </c>
      <c r="G99" s="172" t="s">
        <v>155</v>
      </c>
      <c r="H99" s="173">
        <v>2</v>
      </c>
      <c r="I99" s="174"/>
      <c r="J99" s="175">
        <f>ROUND(I99*H99,2)</f>
        <v>0</v>
      </c>
      <c r="K99" s="171" t="s">
        <v>156</v>
      </c>
      <c r="L99" s="42"/>
      <c r="M99" s="176" t="s">
        <v>3</v>
      </c>
      <c r="N99" s="177" t="s">
        <v>41</v>
      </c>
      <c r="O99" s="75"/>
      <c r="P99" s="178">
        <f>O99*H99</f>
        <v>0</v>
      </c>
      <c r="Q99" s="178">
        <v>0.00109</v>
      </c>
      <c r="R99" s="178">
        <f>Q99*H99</f>
        <v>0.0021800000000000001</v>
      </c>
      <c r="S99" s="178">
        <v>0</v>
      </c>
      <c r="T99" s="179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180" t="s">
        <v>157</v>
      </c>
      <c r="AT99" s="180" t="s">
        <v>152</v>
      </c>
      <c r="AU99" s="180" t="s">
        <v>158</v>
      </c>
      <c r="AY99" s="22" t="s">
        <v>149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22" t="s">
        <v>158</v>
      </c>
      <c r="BK99" s="181">
        <f>ROUND(I99*H99,2)</f>
        <v>0</v>
      </c>
      <c r="BL99" s="22" t="s">
        <v>157</v>
      </c>
      <c r="BM99" s="180" t="s">
        <v>2011</v>
      </c>
    </row>
    <row r="100" s="2" customFormat="1">
      <c r="A100" s="41"/>
      <c r="B100" s="42"/>
      <c r="C100" s="41"/>
      <c r="D100" s="182" t="s">
        <v>160</v>
      </c>
      <c r="E100" s="41"/>
      <c r="F100" s="183" t="s">
        <v>2012</v>
      </c>
      <c r="G100" s="41"/>
      <c r="H100" s="41"/>
      <c r="I100" s="184"/>
      <c r="J100" s="41"/>
      <c r="K100" s="41"/>
      <c r="L100" s="42"/>
      <c r="M100" s="185"/>
      <c r="N100" s="186"/>
      <c r="O100" s="75"/>
      <c r="P100" s="75"/>
      <c r="Q100" s="75"/>
      <c r="R100" s="75"/>
      <c r="S100" s="75"/>
      <c r="T100" s="76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2" t="s">
        <v>160</v>
      </c>
      <c r="AU100" s="22" t="s">
        <v>158</v>
      </c>
    </row>
    <row r="101" s="2" customFormat="1" ht="16.5" customHeight="1">
      <c r="A101" s="41"/>
      <c r="B101" s="168"/>
      <c r="C101" s="169" t="s">
        <v>218</v>
      </c>
      <c r="D101" s="169" t="s">
        <v>152</v>
      </c>
      <c r="E101" s="170" t="s">
        <v>2013</v>
      </c>
      <c r="F101" s="171" t="s">
        <v>2014</v>
      </c>
      <c r="G101" s="172" t="s">
        <v>274</v>
      </c>
      <c r="H101" s="173">
        <v>1</v>
      </c>
      <c r="I101" s="174"/>
      <c r="J101" s="175">
        <f>ROUND(I101*H101,2)</f>
        <v>0</v>
      </c>
      <c r="K101" s="171" t="s">
        <v>156</v>
      </c>
      <c r="L101" s="42"/>
      <c r="M101" s="176" t="s">
        <v>3</v>
      </c>
      <c r="N101" s="177" t="s">
        <v>41</v>
      </c>
      <c r="O101" s="75"/>
      <c r="P101" s="178">
        <f>O101*H101</f>
        <v>0</v>
      </c>
      <c r="Q101" s="178">
        <v>0.0018400000000000001</v>
      </c>
      <c r="R101" s="178">
        <f>Q101*H101</f>
        <v>0.0018400000000000001</v>
      </c>
      <c r="S101" s="178">
        <v>0</v>
      </c>
      <c r="T101" s="179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180" t="s">
        <v>157</v>
      </c>
      <c r="AT101" s="180" t="s">
        <v>152</v>
      </c>
      <c r="AU101" s="180" t="s">
        <v>158</v>
      </c>
      <c r="AY101" s="22" t="s">
        <v>149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22" t="s">
        <v>158</v>
      </c>
      <c r="BK101" s="181">
        <f>ROUND(I101*H101,2)</f>
        <v>0</v>
      </c>
      <c r="BL101" s="22" t="s">
        <v>157</v>
      </c>
      <c r="BM101" s="180" t="s">
        <v>2015</v>
      </c>
    </row>
    <row r="102" s="2" customFormat="1">
      <c r="A102" s="41"/>
      <c r="B102" s="42"/>
      <c r="C102" s="41"/>
      <c r="D102" s="182" t="s">
        <v>160</v>
      </c>
      <c r="E102" s="41"/>
      <c r="F102" s="183" t="s">
        <v>2016</v>
      </c>
      <c r="G102" s="41"/>
      <c r="H102" s="41"/>
      <c r="I102" s="184"/>
      <c r="J102" s="41"/>
      <c r="K102" s="41"/>
      <c r="L102" s="42"/>
      <c r="M102" s="185"/>
      <c r="N102" s="186"/>
      <c r="O102" s="75"/>
      <c r="P102" s="75"/>
      <c r="Q102" s="75"/>
      <c r="R102" s="75"/>
      <c r="S102" s="75"/>
      <c r="T102" s="76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2" t="s">
        <v>160</v>
      </c>
      <c r="AU102" s="22" t="s">
        <v>158</v>
      </c>
    </row>
    <row r="103" s="2" customFormat="1" ht="24.15" customHeight="1">
      <c r="A103" s="41"/>
      <c r="B103" s="168"/>
      <c r="C103" s="169" t="s">
        <v>224</v>
      </c>
      <c r="D103" s="169" t="s">
        <v>152</v>
      </c>
      <c r="E103" s="170" t="s">
        <v>2017</v>
      </c>
      <c r="F103" s="171" t="s">
        <v>2018</v>
      </c>
      <c r="G103" s="172" t="s">
        <v>155</v>
      </c>
      <c r="H103" s="173">
        <v>1</v>
      </c>
      <c r="I103" s="174"/>
      <c r="J103" s="175">
        <f>ROUND(I103*H103,2)</f>
        <v>0</v>
      </c>
      <c r="K103" s="171" t="s">
        <v>156</v>
      </c>
      <c r="L103" s="42"/>
      <c r="M103" s="176" t="s">
        <v>3</v>
      </c>
      <c r="N103" s="177" t="s">
        <v>41</v>
      </c>
      <c r="O103" s="75"/>
      <c r="P103" s="178">
        <f>O103*H103</f>
        <v>0</v>
      </c>
      <c r="Q103" s="178">
        <v>0.00016000000000000001</v>
      </c>
      <c r="R103" s="178">
        <f>Q103*H103</f>
        <v>0.00016000000000000001</v>
      </c>
      <c r="S103" s="178">
        <v>0</v>
      </c>
      <c r="T103" s="179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180" t="s">
        <v>157</v>
      </c>
      <c r="AT103" s="180" t="s">
        <v>152</v>
      </c>
      <c r="AU103" s="180" t="s">
        <v>158</v>
      </c>
      <c r="AY103" s="22" t="s">
        <v>149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22" t="s">
        <v>158</v>
      </c>
      <c r="BK103" s="181">
        <f>ROUND(I103*H103,2)</f>
        <v>0</v>
      </c>
      <c r="BL103" s="22" t="s">
        <v>157</v>
      </c>
      <c r="BM103" s="180" t="s">
        <v>2019</v>
      </c>
    </row>
    <row r="104" s="2" customFormat="1">
      <c r="A104" s="41"/>
      <c r="B104" s="42"/>
      <c r="C104" s="41"/>
      <c r="D104" s="182" t="s">
        <v>160</v>
      </c>
      <c r="E104" s="41"/>
      <c r="F104" s="183" t="s">
        <v>2020</v>
      </c>
      <c r="G104" s="41"/>
      <c r="H104" s="41"/>
      <c r="I104" s="184"/>
      <c r="J104" s="41"/>
      <c r="K104" s="41"/>
      <c r="L104" s="42"/>
      <c r="M104" s="185"/>
      <c r="N104" s="186"/>
      <c r="O104" s="75"/>
      <c r="P104" s="75"/>
      <c r="Q104" s="75"/>
      <c r="R104" s="75"/>
      <c r="S104" s="75"/>
      <c r="T104" s="76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2" t="s">
        <v>160</v>
      </c>
      <c r="AU104" s="22" t="s">
        <v>158</v>
      </c>
    </row>
    <row r="105" s="2" customFormat="1" ht="21.75" customHeight="1">
      <c r="A105" s="41"/>
      <c r="B105" s="168"/>
      <c r="C105" s="224" t="s">
        <v>230</v>
      </c>
      <c r="D105" s="224" t="s">
        <v>654</v>
      </c>
      <c r="E105" s="225" t="s">
        <v>2021</v>
      </c>
      <c r="F105" s="226" t="s">
        <v>2022</v>
      </c>
      <c r="G105" s="227" t="s">
        <v>155</v>
      </c>
      <c r="H105" s="228">
        <v>1</v>
      </c>
      <c r="I105" s="229"/>
      <c r="J105" s="230">
        <f>ROUND(I105*H105,2)</f>
        <v>0</v>
      </c>
      <c r="K105" s="226" t="s">
        <v>156</v>
      </c>
      <c r="L105" s="231"/>
      <c r="M105" s="232" t="s">
        <v>3</v>
      </c>
      <c r="N105" s="233" t="s">
        <v>41</v>
      </c>
      <c r="O105" s="75"/>
      <c r="P105" s="178">
        <f>O105*H105</f>
        <v>0</v>
      </c>
      <c r="Q105" s="178">
        <v>0.002</v>
      </c>
      <c r="R105" s="178">
        <f>Q105*H105</f>
        <v>0.002</v>
      </c>
      <c r="S105" s="178">
        <v>0</v>
      </c>
      <c r="T105" s="179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180" t="s">
        <v>381</v>
      </c>
      <c r="AT105" s="180" t="s">
        <v>654</v>
      </c>
      <c r="AU105" s="180" t="s">
        <v>158</v>
      </c>
      <c r="AY105" s="22" t="s">
        <v>149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2" t="s">
        <v>158</v>
      </c>
      <c r="BK105" s="181">
        <f>ROUND(I105*H105,2)</f>
        <v>0</v>
      </c>
      <c r="BL105" s="22" t="s">
        <v>157</v>
      </c>
      <c r="BM105" s="180" t="s">
        <v>2023</v>
      </c>
    </row>
    <row r="106" s="2" customFormat="1" ht="24.15" customHeight="1">
      <c r="A106" s="41"/>
      <c r="B106" s="168"/>
      <c r="C106" s="169" t="s">
        <v>9</v>
      </c>
      <c r="D106" s="169" t="s">
        <v>152</v>
      </c>
      <c r="E106" s="170" t="s">
        <v>2024</v>
      </c>
      <c r="F106" s="171" t="s">
        <v>2025</v>
      </c>
      <c r="G106" s="172" t="s">
        <v>274</v>
      </c>
      <c r="H106" s="173">
        <v>1</v>
      </c>
      <c r="I106" s="174"/>
      <c r="J106" s="175">
        <f>ROUND(I106*H106,2)</f>
        <v>0</v>
      </c>
      <c r="K106" s="171" t="s">
        <v>156</v>
      </c>
      <c r="L106" s="42"/>
      <c r="M106" s="176" t="s">
        <v>3</v>
      </c>
      <c r="N106" s="177" t="s">
        <v>41</v>
      </c>
      <c r="O106" s="75"/>
      <c r="P106" s="178">
        <f>O106*H106</f>
        <v>0</v>
      </c>
      <c r="Q106" s="178">
        <v>0.0019599999999999999</v>
      </c>
      <c r="R106" s="178">
        <f>Q106*H106</f>
        <v>0.0019599999999999999</v>
      </c>
      <c r="S106" s="178">
        <v>0</v>
      </c>
      <c r="T106" s="179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180" t="s">
        <v>157</v>
      </c>
      <c r="AT106" s="180" t="s">
        <v>152</v>
      </c>
      <c r="AU106" s="180" t="s">
        <v>158</v>
      </c>
      <c r="AY106" s="22" t="s">
        <v>149</v>
      </c>
      <c r="BE106" s="181">
        <f>IF(N106="základní",J106,0)</f>
        <v>0</v>
      </c>
      <c r="BF106" s="181">
        <f>IF(N106="snížená",J106,0)</f>
        <v>0</v>
      </c>
      <c r="BG106" s="181">
        <f>IF(N106="zákl. přenesená",J106,0)</f>
        <v>0</v>
      </c>
      <c r="BH106" s="181">
        <f>IF(N106="sníž. přenesená",J106,0)</f>
        <v>0</v>
      </c>
      <c r="BI106" s="181">
        <f>IF(N106="nulová",J106,0)</f>
        <v>0</v>
      </c>
      <c r="BJ106" s="22" t="s">
        <v>158</v>
      </c>
      <c r="BK106" s="181">
        <f>ROUND(I106*H106,2)</f>
        <v>0</v>
      </c>
      <c r="BL106" s="22" t="s">
        <v>157</v>
      </c>
      <c r="BM106" s="180" t="s">
        <v>2026</v>
      </c>
    </row>
    <row r="107" s="2" customFormat="1">
      <c r="A107" s="41"/>
      <c r="B107" s="42"/>
      <c r="C107" s="41"/>
      <c r="D107" s="182" t="s">
        <v>160</v>
      </c>
      <c r="E107" s="41"/>
      <c r="F107" s="183" t="s">
        <v>2027</v>
      </c>
      <c r="G107" s="41"/>
      <c r="H107" s="41"/>
      <c r="I107" s="184"/>
      <c r="J107" s="41"/>
      <c r="K107" s="41"/>
      <c r="L107" s="42"/>
      <c r="M107" s="185"/>
      <c r="N107" s="186"/>
      <c r="O107" s="75"/>
      <c r="P107" s="75"/>
      <c r="Q107" s="75"/>
      <c r="R107" s="75"/>
      <c r="S107" s="75"/>
      <c r="T107" s="76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2" t="s">
        <v>160</v>
      </c>
      <c r="AU107" s="22" t="s">
        <v>158</v>
      </c>
    </row>
    <row r="108" s="2" customFormat="1" ht="16.5" customHeight="1">
      <c r="A108" s="41"/>
      <c r="B108" s="168"/>
      <c r="C108" s="169" t="s">
        <v>242</v>
      </c>
      <c r="D108" s="169" t="s">
        <v>152</v>
      </c>
      <c r="E108" s="170" t="s">
        <v>2028</v>
      </c>
      <c r="F108" s="171" t="s">
        <v>2029</v>
      </c>
      <c r="G108" s="172" t="s">
        <v>274</v>
      </c>
      <c r="H108" s="173">
        <v>1</v>
      </c>
      <c r="I108" s="174"/>
      <c r="J108" s="175">
        <f>ROUND(I108*H108,2)</f>
        <v>0</v>
      </c>
      <c r="K108" s="171" t="s">
        <v>156</v>
      </c>
      <c r="L108" s="42"/>
      <c r="M108" s="176" t="s">
        <v>3</v>
      </c>
      <c r="N108" s="177" t="s">
        <v>41</v>
      </c>
      <c r="O108" s="75"/>
      <c r="P108" s="178">
        <f>O108*H108</f>
        <v>0</v>
      </c>
      <c r="Q108" s="178">
        <v>0.0018400000000000001</v>
      </c>
      <c r="R108" s="178">
        <f>Q108*H108</f>
        <v>0.0018400000000000001</v>
      </c>
      <c r="S108" s="178">
        <v>0</v>
      </c>
      <c r="T108" s="179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180" t="s">
        <v>157</v>
      </c>
      <c r="AT108" s="180" t="s">
        <v>152</v>
      </c>
      <c r="AU108" s="180" t="s">
        <v>158</v>
      </c>
      <c r="AY108" s="22" t="s">
        <v>149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22" t="s">
        <v>158</v>
      </c>
      <c r="BK108" s="181">
        <f>ROUND(I108*H108,2)</f>
        <v>0</v>
      </c>
      <c r="BL108" s="22" t="s">
        <v>157</v>
      </c>
      <c r="BM108" s="180" t="s">
        <v>2030</v>
      </c>
    </row>
    <row r="109" s="2" customFormat="1">
      <c r="A109" s="41"/>
      <c r="B109" s="42"/>
      <c r="C109" s="41"/>
      <c r="D109" s="182" t="s">
        <v>160</v>
      </c>
      <c r="E109" s="41"/>
      <c r="F109" s="183" t="s">
        <v>2031</v>
      </c>
      <c r="G109" s="41"/>
      <c r="H109" s="41"/>
      <c r="I109" s="184"/>
      <c r="J109" s="41"/>
      <c r="K109" s="41"/>
      <c r="L109" s="42"/>
      <c r="M109" s="185"/>
      <c r="N109" s="186"/>
      <c r="O109" s="75"/>
      <c r="P109" s="75"/>
      <c r="Q109" s="75"/>
      <c r="R109" s="75"/>
      <c r="S109" s="75"/>
      <c r="T109" s="76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2" t="s">
        <v>160</v>
      </c>
      <c r="AU109" s="22" t="s">
        <v>158</v>
      </c>
    </row>
    <row r="110" s="2" customFormat="1" ht="16.5" customHeight="1">
      <c r="A110" s="41"/>
      <c r="B110" s="168"/>
      <c r="C110" s="169" t="s">
        <v>252</v>
      </c>
      <c r="D110" s="169" t="s">
        <v>152</v>
      </c>
      <c r="E110" s="170" t="s">
        <v>2032</v>
      </c>
      <c r="F110" s="171" t="s">
        <v>2033</v>
      </c>
      <c r="G110" s="172" t="s">
        <v>155</v>
      </c>
      <c r="H110" s="173">
        <v>2</v>
      </c>
      <c r="I110" s="174"/>
      <c r="J110" s="175">
        <f>ROUND(I110*H110,2)</f>
        <v>0</v>
      </c>
      <c r="K110" s="171" t="s">
        <v>156</v>
      </c>
      <c r="L110" s="42"/>
      <c r="M110" s="176" t="s">
        <v>3</v>
      </c>
      <c r="N110" s="177" t="s">
        <v>41</v>
      </c>
      <c r="O110" s="75"/>
      <c r="P110" s="178">
        <f>O110*H110</f>
        <v>0</v>
      </c>
      <c r="Q110" s="178">
        <v>0.00024000000000000001</v>
      </c>
      <c r="R110" s="178">
        <f>Q110*H110</f>
        <v>0.00048000000000000001</v>
      </c>
      <c r="S110" s="178">
        <v>0</v>
      </c>
      <c r="T110" s="179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180" t="s">
        <v>157</v>
      </c>
      <c r="AT110" s="180" t="s">
        <v>152</v>
      </c>
      <c r="AU110" s="180" t="s">
        <v>158</v>
      </c>
      <c r="AY110" s="22" t="s">
        <v>149</v>
      </c>
      <c r="BE110" s="181">
        <f>IF(N110="základní",J110,0)</f>
        <v>0</v>
      </c>
      <c r="BF110" s="181">
        <f>IF(N110="snížená",J110,0)</f>
        <v>0</v>
      </c>
      <c r="BG110" s="181">
        <f>IF(N110="zákl. přenesená",J110,0)</f>
        <v>0</v>
      </c>
      <c r="BH110" s="181">
        <f>IF(N110="sníž. přenesená",J110,0)</f>
        <v>0</v>
      </c>
      <c r="BI110" s="181">
        <f>IF(N110="nulová",J110,0)</f>
        <v>0</v>
      </c>
      <c r="BJ110" s="22" t="s">
        <v>158</v>
      </c>
      <c r="BK110" s="181">
        <f>ROUND(I110*H110,2)</f>
        <v>0</v>
      </c>
      <c r="BL110" s="22" t="s">
        <v>157</v>
      </c>
      <c r="BM110" s="180" t="s">
        <v>2034</v>
      </c>
    </row>
    <row r="111" s="2" customFormat="1">
      <c r="A111" s="41"/>
      <c r="B111" s="42"/>
      <c r="C111" s="41"/>
      <c r="D111" s="182" t="s">
        <v>160</v>
      </c>
      <c r="E111" s="41"/>
      <c r="F111" s="183" t="s">
        <v>2035</v>
      </c>
      <c r="G111" s="41"/>
      <c r="H111" s="41"/>
      <c r="I111" s="184"/>
      <c r="J111" s="41"/>
      <c r="K111" s="41"/>
      <c r="L111" s="42"/>
      <c r="M111" s="185"/>
      <c r="N111" s="186"/>
      <c r="O111" s="75"/>
      <c r="P111" s="75"/>
      <c r="Q111" s="75"/>
      <c r="R111" s="75"/>
      <c r="S111" s="75"/>
      <c r="T111" s="76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2" t="s">
        <v>160</v>
      </c>
      <c r="AU111" s="22" t="s">
        <v>158</v>
      </c>
    </row>
    <row r="112" s="2" customFormat="1" ht="24.15" customHeight="1">
      <c r="A112" s="41"/>
      <c r="B112" s="168"/>
      <c r="C112" s="169" t="s">
        <v>257</v>
      </c>
      <c r="D112" s="169" t="s">
        <v>152</v>
      </c>
      <c r="E112" s="170" t="s">
        <v>2036</v>
      </c>
      <c r="F112" s="171" t="s">
        <v>2037</v>
      </c>
      <c r="G112" s="172" t="s">
        <v>155</v>
      </c>
      <c r="H112" s="173">
        <v>1</v>
      </c>
      <c r="I112" s="174"/>
      <c r="J112" s="175">
        <f>ROUND(I112*H112,2)</f>
        <v>0</v>
      </c>
      <c r="K112" s="171" t="s">
        <v>156</v>
      </c>
      <c r="L112" s="42"/>
      <c r="M112" s="176" t="s">
        <v>3</v>
      </c>
      <c r="N112" s="177" t="s">
        <v>41</v>
      </c>
      <c r="O112" s="75"/>
      <c r="P112" s="178">
        <f>O112*H112</f>
        <v>0</v>
      </c>
      <c r="Q112" s="178">
        <v>0.0010100000000000001</v>
      </c>
      <c r="R112" s="178">
        <f>Q112*H112</f>
        <v>0.0010100000000000001</v>
      </c>
      <c r="S112" s="178">
        <v>0</v>
      </c>
      <c r="T112" s="179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180" t="s">
        <v>157</v>
      </c>
      <c r="AT112" s="180" t="s">
        <v>152</v>
      </c>
      <c r="AU112" s="180" t="s">
        <v>158</v>
      </c>
      <c r="AY112" s="22" t="s">
        <v>149</v>
      </c>
      <c r="BE112" s="181">
        <f>IF(N112="základní",J112,0)</f>
        <v>0</v>
      </c>
      <c r="BF112" s="181">
        <f>IF(N112="snížená",J112,0)</f>
        <v>0</v>
      </c>
      <c r="BG112" s="181">
        <f>IF(N112="zákl. přenesená",J112,0)</f>
        <v>0</v>
      </c>
      <c r="BH112" s="181">
        <f>IF(N112="sníž. přenesená",J112,0)</f>
        <v>0</v>
      </c>
      <c r="BI112" s="181">
        <f>IF(N112="nulová",J112,0)</f>
        <v>0</v>
      </c>
      <c r="BJ112" s="22" t="s">
        <v>158</v>
      </c>
      <c r="BK112" s="181">
        <f>ROUND(I112*H112,2)</f>
        <v>0</v>
      </c>
      <c r="BL112" s="22" t="s">
        <v>157</v>
      </c>
      <c r="BM112" s="180" t="s">
        <v>2038</v>
      </c>
    </row>
    <row r="113" s="2" customFormat="1">
      <c r="A113" s="41"/>
      <c r="B113" s="42"/>
      <c r="C113" s="41"/>
      <c r="D113" s="182" t="s">
        <v>160</v>
      </c>
      <c r="E113" s="41"/>
      <c r="F113" s="183" t="s">
        <v>2039</v>
      </c>
      <c r="G113" s="41"/>
      <c r="H113" s="41"/>
      <c r="I113" s="184"/>
      <c r="J113" s="41"/>
      <c r="K113" s="41"/>
      <c r="L113" s="42"/>
      <c r="M113" s="185"/>
      <c r="N113" s="186"/>
      <c r="O113" s="75"/>
      <c r="P113" s="75"/>
      <c r="Q113" s="75"/>
      <c r="R113" s="75"/>
      <c r="S113" s="75"/>
      <c r="T113" s="76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2" t="s">
        <v>160</v>
      </c>
      <c r="AU113" s="22" t="s">
        <v>158</v>
      </c>
    </row>
    <row r="114" s="2" customFormat="1" ht="24.15" customHeight="1">
      <c r="A114" s="41"/>
      <c r="B114" s="168"/>
      <c r="C114" s="169" t="s">
        <v>157</v>
      </c>
      <c r="D114" s="169" t="s">
        <v>152</v>
      </c>
      <c r="E114" s="170" t="s">
        <v>2040</v>
      </c>
      <c r="F114" s="171" t="s">
        <v>2041</v>
      </c>
      <c r="G114" s="172" t="s">
        <v>155</v>
      </c>
      <c r="H114" s="173">
        <v>1</v>
      </c>
      <c r="I114" s="174"/>
      <c r="J114" s="175">
        <f>ROUND(I114*H114,2)</f>
        <v>0</v>
      </c>
      <c r="K114" s="171" t="s">
        <v>156</v>
      </c>
      <c r="L114" s="42"/>
      <c r="M114" s="176" t="s">
        <v>3</v>
      </c>
      <c r="N114" s="177" t="s">
        <v>41</v>
      </c>
      <c r="O114" s="75"/>
      <c r="P114" s="178">
        <f>O114*H114</f>
        <v>0</v>
      </c>
      <c r="Q114" s="178">
        <v>0.00075000000000000002</v>
      </c>
      <c r="R114" s="178">
        <f>Q114*H114</f>
        <v>0.00075000000000000002</v>
      </c>
      <c r="S114" s="178">
        <v>0</v>
      </c>
      <c r="T114" s="179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180" t="s">
        <v>157</v>
      </c>
      <c r="AT114" s="180" t="s">
        <v>152</v>
      </c>
      <c r="AU114" s="180" t="s">
        <v>158</v>
      </c>
      <c r="AY114" s="22" t="s">
        <v>149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22" t="s">
        <v>158</v>
      </c>
      <c r="BK114" s="181">
        <f>ROUND(I114*H114,2)</f>
        <v>0</v>
      </c>
      <c r="BL114" s="22" t="s">
        <v>157</v>
      </c>
      <c r="BM114" s="180" t="s">
        <v>2042</v>
      </c>
    </row>
    <row r="115" s="2" customFormat="1">
      <c r="A115" s="41"/>
      <c r="B115" s="42"/>
      <c r="C115" s="41"/>
      <c r="D115" s="182" t="s">
        <v>160</v>
      </c>
      <c r="E115" s="41"/>
      <c r="F115" s="183" t="s">
        <v>2043</v>
      </c>
      <c r="G115" s="41"/>
      <c r="H115" s="41"/>
      <c r="I115" s="184"/>
      <c r="J115" s="41"/>
      <c r="K115" s="41"/>
      <c r="L115" s="42"/>
      <c r="M115" s="185"/>
      <c r="N115" s="186"/>
      <c r="O115" s="75"/>
      <c r="P115" s="75"/>
      <c r="Q115" s="75"/>
      <c r="R115" s="75"/>
      <c r="S115" s="75"/>
      <c r="T115" s="76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2" t="s">
        <v>160</v>
      </c>
      <c r="AU115" s="22" t="s">
        <v>158</v>
      </c>
    </row>
    <row r="116" s="2" customFormat="1" ht="24.15" customHeight="1">
      <c r="A116" s="41"/>
      <c r="B116" s="168"/>
      <c r="C116" s="169" t="s">
        <v>271</v>
      </c>
      <c r="D116" s="169" t="s">
        <v>152</v>
      </c>
      <c r="E116" s="170" t="s">
        <v>2044</v>
      </c>
      <c r="F116" s="171" t="s">
        <v>2045</v>
      </c>
      <c r="G116" s="172" t="s">
        <v>406</v>
      </c>
      <c r="H116" s="173">
        <v>0.17799999999999999</v>
      </c>
      <c r="I116" s="174"/>
      <c r="J116" s="175">
        <f>ROUND(I116*H116,2)</f>
        <v>0</v>
      </c>
      <c r="K116" s="171" t="s">
        <v>156</v>
      </c>
      <c r="L116" s="42"/>
      <c r="M116" s="176" t="s">
        <v>3</v>
      </c>
      <c r="N116" s="177" t="s">
        <v>41</v>
      </c>
      <c r="O116" s="75"/>
      <c r="P116" s="178">
        <f>O116*H116</f>
        <v>0</v>
      </c>
      <c r="Q116" s="178">
        <v>0</v>
      </c>
      <c r="R116" s="178">
        <f>Q116*H116</f>
        <v>0</v>
      </c>
      <c r="S116" s="178">
        <v>0</v>
      </c>
      <c r="T116" s="179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180" t="s">
        <v>157</v>
      </c>
      <c r="AT116" s="180" t="s">
        <v>152</v>
      </c>
      <c r="AU116" s="180" t="s">
        <v>158</v>
      </c>
      <c r="AY116" s="22" t="s">
        <v>149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22" t="s">
        <v>158</v>
      </c>
      <c r="BK116" s="181">
        <f>ROUND(I116*H116,2)</f>
        <v>0</v>
      </c>
      <c r="BL116" s="22" t="s">
        <v>157</v>
      </c>
      <c r="BM116" s="180" t="s">
        <v>2046</v>
      </c>
    </row>
    <row r="117" s="2" customFormat="1">
      <c r="A117" s="41"/>
      <c r="B117" s="42"/>
      <c r="C117" s="41"/>
      <c r="D117" s="182" t="s">
        <v>160</v>
      </c>
      <c r="E117" s="41"/>
      <c r="F117" s="183" t="s">
        <v>2047</v>
      </c>
      <c r="G117" s="41"/>
      <c r="H117" s="41"/>
      <c r="I117" s="184"/>
      <c r="J117" s="41"/>
      <c r="K117" s="41"/>
      <c r="L117" s="42"/>
      <c r="M117" s="185"/>
      <c r="N117" s="186"/>
      <c r="O117" s="75"/>
      <c r="P117" s="75"/>
      <c r="Q117" s="75"/>
      <c r="R117" s="75"/>
      <c r="S117" s="75"/>
      <c r="T117" s="76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2" t="s">
        <v>160</v>
      </c>
      <c r="AU117" s="22" t="s">
        <v>158</v>
      </c>
    </row>
    <row r="118" s="2" customFormat="1" ht="24.15" customHeight="1">
      <c r="A118" s="41"/>
      <c r="B118" s="168"/>
      <c r="C118" s="169" t="s">
        <v>277</v>
      </c>
      <c r="D118" s="169" t="s">
        <v>152</v>
      </c>
      <c r="E118" s="170" t="s">
        <v>2048</v>
      </c>
      <c r="F118" s="171" t="s">
        <v>2049</v>
      </c>
      <c r="G118" s="172" t="s">
        <v>406</v>
      </c>
      <c r="H118" s="173">
        <v>0.17799999999999999</v>
      </c>
      <c r="I118" s="174"/>
      <c r="J118" s="175">
        <f>ROUND(I118*H118,2)</f>
        <v>0</v>
      </c>
      <c r="K118" s="171" t="s">
        <v>156</v>
      </c>
      <c r="L118" s="42"/>
      <c r="M118" s="176" t="s">
        <v>3</v>
      </c>
      <c r="N118" s="177" t="s">
        <v>41</v>
      </c>
      <c r="O118" s="75"/>
      <c r="P118" s="178">
        <f>O118*H118</f>
        <v>0</v>
      </c>
      <c r="Q118" s="178">
        <v>0</v>
      </c>
      <c r="R118" s="178">
        <f>Q118*H118</f>
        <v>0</v>
      </c>
      <c r="S118" s="178">
        <v>0</v>
      </c>
      <c r="T118" s="179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180" t="s">
        <v>157</v>
      </c>
      <c r="AT118" s="180" t="s">
        <v>152</v>
      </c>
      <c r="AU118" s="180" t="s">
        <v>158</v>
      </c>
      <c r="AY118" s="22" t="s">
        <v>149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22" t="s">
        <v>158</v>
      </c>
      <c r="BK118" s="181">
        <f>ROUND(I118*H118,2)</f>
        <v>0</v>
      </c>
      <c r="BL118" s="22" t="s">
        <v>157</v>
      </c>
      <c r="BM118" s="180" t="s">
        <v>2050</v>
      </c>
    </row>
    <row r="119" s="2" customFormat="1">
      <c r="A119" s="41"/>
      <c r="B119" s="42"/>
      <c r="C119" s="41"/>
      <c r="D119" s="182" t="s">
        <v>160</v>
      </c>
      <c r="E119" s="41"/>
      <c r="F119" s="183" t="s">
        <v>2051</v>
      </c>
      <c r="G119" s="41"/>
      <c r="H119" s="41"/>
      <c r="I119" s="184"/>
      <c r="J119" s="41"/>
      <c r="K119" s="41"/>
      <c r="L119" s="42"/>
      <c r="M119" s="185"/>
      <c r="N119" s="186"/>
      <c r="O119" s="75"/>
      <c r="P119" s="75"/>
      <c r="Q119" s="75"/>
      <c r="R119" s="75"/>
      <c r="S119" s="75"/>
      <c r="T119" s="76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2" t="s">
        <v>160</v>
      </c>
      <c r="AU119" s="22" t="s">
        <v>158</v>
      </c>
    </row>
    <row r="120" s="12" customFormat="1" ht="22.8" customHeight="1">
      <c r="A120" s="12"/>
      <c r="B120" s="155"/>
      <c r="C120" s="12"/>
      <c r="D120" s="156" t="s">
        <v>68</v>
      </c>
      <c r="E120" s="166" t="s">
        <v>2052</v>
      </c>
      <c r="F120" s="166" t="s">
        <v>2053</v>
      </c>
      <c r="G120" s="12"/>
      <c r="H120" s="12"/>
      <c r="I120" s="158"/>
      <c r="J120" s="167">
        <f>BK120</f>
        <v>0</v>
      </c>
      <c r="K120" s="12"/>
      <c r="L120" s="155"/>
      <c r="M120" s="160"/>
      <c r="N120" s="161"/>
      <c r="O120" s="161"/>
      <c r="P120" s="162">
        <f>SUM(P121:P130)</f>
        <v>0</v>
      </c>
      <c r="Q120" s="161"/>
      <c r="R120" s="162">
        <f>SUM(R121:R130)</f>
        <v>0.00106</v>
      </c>
      <c r="S120" s="161"/>
      <c r="T120" s="163">
        <f>SUM(T121:T130)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158</v>
      </c>
      <c r="AT120" s="164" t="s">
        <v>68</v>
      </c>
      <c r="AU120" s="164" t="s">
        <v>77</v>
      </c>
      <c r="AY120" s="156" t="s">
        <v>149</v>
      </c>
      <c r="BK120" s="165">
        <f>SUM(BK121:BK130)</f>
        <v>0</v>
      </c>
    </row>
    <row r="121" s="2" customFormat="1" ht="16.5" customHeight="1">
      <c r="A121" s="41"/>
      <c r="B121" s="168"/>
      <c r="C121" s="169" t="s">
        <v>282</v>
      </c>
      <c r="D121" s="169" t="s">
        <v>152</v>
      </c>
      <c r="E121" s="170" t="s">
        <v>2054</v>
      </c>
      <c r="F121" s="171" t="s">
        <v>2055</v>
      </c>
      <c r="G121" s="172" t="s">
        <v>155</v>
      </c>
      <c r="H121" s="173">
        <v>2</v>
      </c>
      <c r="I121" s="174"/>
      <c r="J121" s="175">
        <f>ROUND(I121*H121,2)</f>
        <v>0</v>
      </c>
      <c r="K121" s="171" t="s">
        <v>156</v>
      </c>
      <c r="L121" s="42"/>
      <c r="M121" s="176" t="s">
        <v>3</v>
      </c>
      <c r="N121" s="177" t="s">
        <v>41</v>
      </c>
      <c r="O121" s="75"/>
      <c r="P121" s="178">
        <f>O121*H121</f>
        <v>0</v>
      </c>
      <c r="Q121" s="178">
        <v>0</v>
      </c>
      <c r="R121" s="178">
        <f>Q121*H121</f>
        <v>0</v>
      </c>
      <c r="S121" s="178">
        <v>0</v>
      </c>
      <c r="T121" s="179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180" t="s">
        <v>157</v>
      </c>
      <c r="AT121" s="180" t="s">
        <v>152</v>
      </c>
      <c r="AU121" s="180" t="s">
        <v>158</v>
      </c>
      <c r="AY121" s="22" t="s">
        <v>149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2" t="s">
        <v>158</v>
      </c>
      <c r="BK121" s="181">
        <f>ROUND(I121*H121,2)</f>
        <v>0</v>
      </c>
      <c r="BL121" s="22" t="s">
        <v>157</v>
      </c>
      <c r="BM121" s="180" t="s">
        <v>2056</v>
      </c>
    </row>
    <row r="122" s="2" customFormat="1">
      <c r="A122" s="41"/>
      <c r="B122" s="42"/>
      <c r="C122" s="41"/>
      <c r="D122" s="182" t="s">
        <v>160</v>
      </c>
      <c r="E122" s="41"/>
      <c r="F122" s="183" t="s">
        <v>2057</v>
      </c>
      <c r="G122" s="41"/>
      <c r="H122" s="41"/>
      <c r="I122" s="184"/>
      <c r="J122" s="41"/>
      <c r="K122" s="41"/>
      <c r="L122" s="42"/>
      <c r="M122" s="185"/>
      <c r="N122" s="186"/>
      <c r="O122" s="75"/>
      <c r="P122" s="75"/>
      <c r="Q122" s="75"/>
      <c r="R122" s="75"/>
      <c r="S122" s="75"/>
      <c r="T122" s="76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2" t="s">
        <v>160</v>
      </c>
      <c r="AU122" s="22" t="s">
        <v>158</v>
      </c>
    </row>
    <row r="123" s="2" customFormat="1" ht="16.5" customHeight="1">
      <c r="A123" s="41"/>
      <c r="B123" s="168"/>
      <c r="C123" s="224" t="s">
        <v>287</v>
      </c>
      <c r="D123" s="224" t="s">
        <v>654</v>
      </c>
      <c r="E123" s="225" t="s">
        <v>2058</v>
      </c>
      <c r="F123" s="226" t="s">
        <v>2059</v>
      </c>
      <c r="G123" s="227" t="s">
        <v>155</v>
      </c>
      <c r="H123" s="228">
        <v>2</v>
      </c>
      <c r="I123" s="229"/>
      <c r="J123" s="230">
        <f>ROUND(I123*H123,2)</f>
        <v>0</v>
      </c>
      <c r="K123" s="226" t="s">
        <v>156</v>
      </c>
      <c r="L123" s="231"/>
      <c r="M123" s="232" t="s">
        <v>3</v>
      </c>
      <c r="N123" s="233" t="s">
        <v>41</v>
      </c>
      <c r="O123" s="75"/>
      <c r="P123" s="178">
        <f>O123*H123</f>
        <v>0</v>
      </c>
      <c r="Q123" s="178">
        <v>0.00012</v>
      </c>
      <c r="R123" s="178">
        <f>Q123*H123</f>
        <v>0.00024000000000000001</v>
      </c>
      <c r="S123" s="178">
        <v>0</v>
      </c>
      <c r="T123" s="179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180" t="s">
        <v>381</v>
      </c>
      <c r="AT123" s="180" t="s">
        <v>654</v>
      </c>
      <c r="AU123" s="180" t="s">
        <v>158</v>
      </c>
      <c r="AY123" s="22" t="s">
        <v>149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2" t="s">
        <v>158</v>
      </c>
      <c r="BK123" s="181">
        <f>ROUND(I123*H123,2)</f>
        <v>0</v>
      </c>
      <c r="BL123" s="22" t="s">
        <v>157</v>
      </c>
      <c r="BM123" s="180" t="s">
        <v>2060</v>
      </c>
    </row>
    <row r="124" s="2" customFormat="1" ht="16.5" customHeight="1">
      <c r="A124" s="41"/>
      <c r="B124" s="168"/>
      <c r="C124" s="169" t="s">
        <v>8</v>
      </c>
      <c r="D124" s="169" t="s">
        <v>152</v>
      </c>
      <c r="E124" s="170" t="s">
        <v>2061</v>
      </c>
      <c r="F124" s="171" t="s">
        <v>2062</v>
      </c>
      <c r="G124" s="172" t="s">
        <v>155</v>
      </c>
      <c r="H124" s="173">
        <v>2</v>
      </c>
      <c r="I124" s="174"/>
      <c r="J124" s="175">
        <f>ROUND(I124*H124,2)</f>
        <v>0</v>
      </c>
      <c r="K124" s="171" t="s">
        <v>156</v>
      </c>
      <c r="L124" s="42"/>
      <c r="M124" s="176" t="s">
        <v>3</v>
      </c>
      <c r="N124" s="177" t="s">
        <v>41</v>
      </c>
      <c r="O124" s="75"/>
      <c r="P124" s="178">
        <f>O124*H124</f>
        <v>0</v>
      </c>
      <c r="Q124" s="178">
        <v>0</v>
      </c>
      <c r="R124" s="178">
        <f>Q124*H124</f>
        <v>0</v>
      </c>
      <c r="S124" s="178">
        <v>0</v>
      </c>
      <c r="T124" s="179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180" t="s">
        <v>157</v>
      </c>
      <c r="AT124" s="180" t="s">
        <v>152</v>
      </c>
      <c r="AU124" s="180" t="s">
        <v>158</v>
      </c>
      <c r="AY124" s="22" t="s">
        <v>149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22" t="s">
        <v>158</v>
      </c>
      <c r="BK124" s="181">
        <f>ROUND(I124*H124,2)</f>
        <v>0</v>
      </c>
      <c r="BL124" s="22" t="s">
        <v>157</v>
      </c>
      <c r="BM124" s="180" t="s">
        <v>2063</v>
      </c>
    </row>
    <row r="125" s="2" customFormat="1">
      <c r="A125" s="41"/>
      <c r="B125" s="42"/>
      <c r="C125" s="41"/>
      <c r="D125" s="182" t="s">
        <v>160</v>
      </c>
      <c r="E125" s="41"/>
      <c r="F125" s="183" t="s">
        <v>2064</v>
      </c>
      <c r="G125" s="41"/>
      <c r="H125" s="41"/>
      <c r="I125" s="184"/>
      <c r="J125" s="41"/>
      <c r="K125" s="41"/>
      <c r="L125" s="42"/>
      <c r="M125" s="185"/>
      <c r="N125" s="186"/>
      <c r="O125" s="75"/>
      <c r="P125" s="75"/>
      <c r="Q125" s="75"/>
      <c r="R125" s="75"/>
      <c r="S125" s="75"/>
      <c r="T125" s="76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2" t="s">
        <v>160</v>
      </c>
      <c r="AU125" s="22" t="s">
        <v>158</v>
      </c>
    </row>
    <row r="126" s="2" customFormat="1" ht="16.5" customHeight="1">
      <c r="A126" s="41"/>
      <c r="B126" s="168"/>
      <c r="C126" s="224" t="s">
        <v>297</v>
      </c>
      <c r="D126" s="224" t="s">
        <v>654</v>
      </c>
      <c r="E126" s="225" t="s">
        <v>2065</v>
      </c>
      <c r="F126" s="226" t="s">
        <v>2066</v>
      </c>
      <c r="G126" s="227" t="s">
        <v>182</v>
      </c>
      <c r="H126" s="228">
        <v>2</v>
      </c>
      <c r="I126" s="229"/>
      <c r="J126" s="230">
        <f>ROUND(I126*H126,2)</f>
        <v>0</v>
      </c>
      <c r="K126" s="226" t="s">
        <v>156</v>
      </c>
      <c r="L126" s="231"/>
      <c r="M126" s="232" t="s">
        <v>3</v>
      </c>
      <c r="N126" s="233" t="s">
        <v>41</v>
      </c>
      <c r="O126" s="75"/>
      <c r="P126" s="178">
        <f>O126*H126</f>
        <v>0</v>
      </c>
      <c r="Q126" s="178">
        <v>0.00040999999999999999</v>
      </c>
      <c r="R126" s="178">
        <f>Q126*H126</f>
        <v>0.00081999999999999998</v>
      </c>
      <c r="S126" s="178">
        <v>0</v>
      </c>
      <c r="T126" s="179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180" t="s">
        <v>381</v>
      </c>
      <c r="AT126" s="180" t="s">
        <v>654</v>
      </c>
      <c r="AU126" s="180" t="s">
        <v>158</v>
      </c>
      <c r="AY126" s="22" t="s">
        <v>149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2" t="s">
        <v>158</v>
      </c>
      <c r="BK126" s="181">
        <f>ROUND(I126*H126,2)</f>
        <v>0</v>
      </c>
      <c r="BL126" s="22" t="s">
        <v>157</v>
      </c>
      <c r="BM126" s="180" t="s">
        <v>2067</v>
      </c>
    </row>
    <row r="127" s="2" customFormat="1" ht="24.15" customHeight="1">
      <c r="A127" s="41"/>
      <c r="B127" s="168"/>
      <c r="C127" s="169" t="s">
        <v>306</v>
      </c>
      <c r="D127" s="169" t="s">
        <v>152</v>
      </c>
      <c r="E127" s="170" t="s">
        <v>2068</v>
      </c>
      <c r="F127" s="171" t="s">
        <v>2069</v>
      </c>
      <c r="G127" s="172" t="s">
        <v>406</v>
      </c>
      <c r="H127" s="173">
        <v>0.001</v>
      </c>
      <c r="I127" s="174"/>
      <c r="J127" s="175">
        <f>ROUND(I127*H127,2)</f>
        <v>0</v>
      </c>
      <c r="K127" s="171" t="s">
        <v>156</v>
      </c>
      <c r="L127" s="42"/>
      <c r="M127" s="176" t="s">
        <v>3</v>
      </c>
      <c r="N127" s="177" t="s">
        <v>41</v>
      </c>
      <c r="O127" s="75"/>
      <c r="P127" s="178">
        <f>O127*H127</f>
        <v>0</v>
      </c>
      <c r="Q127" s="178">
        <v>0</v>
      </c>
      <c r="R127" s="178">
        <f>Q127*H127</f>
        <v>0</v>
      </c>
      <c r="S127" s="178">
        <v>0</v>
      </c>
      <c r="T127" s="179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180" t="s">
        <v>157</v>
      </c>
      <c r="AT127" s="180" t="s">
        <v>152</v>
      </c>
      <c r="AU127" s="180" t="s">
        <v>158</v>
      </c>
      <c r="AY127" s="22" t="s">
        <v>149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22" t="s">
        <v>158</v>
      </c>
      <c r="BK127" s="181">
        <f>ROUND(I127*H127,2)</f>
        <v>0</v>
      </c>
      <c r="BL127" s="22" t="s">
        <v>157</v>
      </c>
      <c r="BM127" s="180" t="s">
        <v>2070</v>
      </c>
    </row>
    <row r="128" s="2" customFormat="1">
      <c r="A128" s="41"/>
      <c r="B128" s="42"/>
      <c r="C128" s="41"/>
      <c r="D128" s="182" t="s">
        <v>160</v>
      </c>
      <c r="E128" s="41"/>
      <c r="F128" s="183" t="s">
        <v>2071</v>
      </c>
      <c r="G128" s="41"/>
      <c r="H128" s="41"/>
      <c r="I128" s="184"/>
      <c r="J128" s="41"/>
      <c r="K128" s="41"/>
      <c r="L128" s="42"/>
      <c r="M128" s="185"/>
      <c r="N128" s="186"/>
      <c r="O128" s="75"/>
      <c r="P128" s="75"/>
      <c r="Q128" s="75"/>
      <c r="R128" s="75"/>
      <c r="S128" s="75"/>
      <c r="T128" s="76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2" t="s">
        <v>160</v>
      </c>
      <c r="AU128" s="22" t="s">
        <v>158</v>
      </c>
    </row>
    <row r="129" s="2" customFormat="1" ht="24.15" customHeight="1">
      <c r="A129" s="41"/>
      <c r="B129" s="168"/>
      <c r="C129" s="169" t="s">
        <v>313</v>
      </c>
      <c r="D129" s="169" t="s">
        <v>152</v>
      </c>
      <c r="E129" s="170" t="s">
        <v>2072</v>
      </c>
      <c r="F129" s="171" t="s">
        <v>2073</v>
      </c>
      <c r="G129" s="172" t="s">
        <v>406</v>
      </c>
      <c r="H129" s="173">
        <v>0.001</v>
      </c>
      <c r="I129" s="174"/>
      <c r="J129" s="175">
        <f>ROUND(I129*H129,2)</f>
        <v>0</v>
      </c>
      <c r="K129" s="171" t="s">
        <v>156</v>
      </c>
      <c r="L129" s="42"/>
      <c r="M129" s="176" t="s">
        <v>3</v>
      </c>
      <c r="N129" s="177" t="s">
        <v>41</v>
      </c>
      <c r="O129" s="75"/>
      <c r="P129" s="178">
        <f>O129*H129</f>
        <v>0</v>
      </c>
      <c r="Q129" s="178">
        <v>0</v>
      </c>
      <c r="R129" s="178">
        <f>Q129*H129</f>
        <v>0</v>
      </c>
      <c r="S129" s="178">
        <v>0</v>
      </c>
      <c r="T129" s="179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180" t="s">
        <v>157</v>
      </c>
      <c r="AT129" s="180" t="s">
        <v>152</v>
      </c>
      <c r="AU129" s="180" t="s">
        <v>158</v>
      </c>
      <c r="AY129" s="22" t="s">
        <v>149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22" t="s">
        <v>158</v>
      </c>
      <c r="BK129" s="181">
        <f>ROUND(I129*H129,2)</f>
        <v>0</v>
      </c>
      <c r="BL129" s="22" t="s">
        <v>157</v>
      </c>
      <c r="BM129" s="180" t="s">
        <v>2074</v>
      </c>
    </row>
    <row r="130" s="2" customFormat="1">
      <c r="A130" s="41"/>
      <c r="B130" s="42"/>
      <c r="C130" s="41"/>
      <c r="D130" s="182" t="s">
        <v>160</v>
      </c>
      <c r="E130" s="41"/>
      <c r="F130" s="183" t="s">
        <v>2075</v>
      </c>
      <c r="G130" s="41"/>
      <c r="H130" s="41"/>
      <c r="I130" s="184"/>
      <c r="J130" s="41"/>
      <c r="K130" s="41"/>
      <c r="L130" s="42"/>
      <c r="M130" s="185"/>
      <c r="N130" s="186"/>
      <c r="O130" s="75"/>
      <c r="P130" s="75"/>
      <c r="Q130" s="75"/>
      <c r="R130" s="75"/>
      <c r="S130" s="75"/>
      <c r="T130" s="76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2" t="s">
        <v>160</v>
      </c>
      <c r="AU130" s="22" t="s">
        <v>158</v>
      </c>
    </row>
    <row r="131" s="12" customFormat="1" ht="25.92" customHeight="1">
      <c r="A131" s="12"/>
      <c r="B131" s="155"/>
      <c r="C131" s="12"/>
      <c r="D131" s="156" t="s">
        <v>68</v>
      </c>
      <c r="E131" s="157" t="s">
        <v>2076</v>
      </c>
      <c r="F131" s="157" t="s">
        <v>2077</v>
      </c>
      <c r="G131" s="12"/>
      <c r="H131" s="12"/>
      <c r="I131" s="158"/>
      <c r="J131" s="159">
        <f>BK131</f>
        <v>0</v>
      </c>
      <c r="K131" s="12"/>
      <c r="L131" s="155"/>
      <c r="M131" s="160"/>
      <c r="N131" s="161"/>
      <c r="O131" s="161"/>
      <c r="P131" s="162">
        <f>SUM(P132:P136)</f>
        <v>0</v>
      </c>
      <c r="Q131" s="161"/>
      <c r="R131" s="162">
        <f>SUM(R132:R136)</f>
        <v>0</v>
      </c>
      <c r="S131" s="161"/>
      <c r="T131" s="163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6" t="s">
        <v>163</v>
      </c>
      <c r="AT131" s="164" t="s">
        <v>68</v>
      </c>
      <c r="AU131" s="164" t="s">
        <v>69</v>
      </c>
      <c r="AY131" s="156" t="s">
        <v>149</v>
      </c>
      <c r="BK131" s="165">
        <f>SUM(BK132:BK136)</f>
        <v>0</v>
      </c>
    </row>
    <row r="132" s="2" customFormat="1" ht="16.5" customHeight="1">
      <c r="A132" s="41"/>
      <c r="B132" s="168"/>
      <c r="C132" s="169" t="s">
        <v>319</v>
      </c>
      <c r="D132" s="169" t="s">
        <v>152</v>
      </c>
      <c r="E132" s="170" t="s">
        <v>2078</v>
      </c>
      <c r="F132" s="171" t="s">
        <v>2079</v>
      </c>
      <c r="G132" s="172" t="s">
        <v>182</v>
      </c>
      <c r="H132" s="173">
        <v>17</v>
      </c>
      <c r="I132" s="174"/>
      <c r="J132" s="175">
        <f>ROUND(I132*H132,2)</f>
        <v>0</v>
      </c>
      <c r="K132" s="171" t="s">
        <v>1246</v>
      </c>
      <c r="L132" s="42"/>
      <c r="M132" s="176" t="s">
        <v>3</v>
      </c>
      <c r="N132" s="177" t="s">
        <v>41</v>
      </c>
      <c r="O132" s="75"/>
      <c r="P132" s="178">
        <f>O132*H132</f>
        <v>0</v>
      </c>
      <c r="Q132" s="178">
        <v>0</v>
      </c>
      <c r="R132" s="178">
        <f>Q132*H132</f>
        <v>0</v>
      </c>
      <c r="S132" s="178">
        <v>0</v>
      </c>
      <c r="T132" s="179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180" t="s">
        <v>2080</v>
      </c>
      <c r="AT132" s="180" t="s">
        <v>152</v>
      </c>
      <c r="AU132" s="180" t="s">
        <v>77</v>
      </c>
      <c r="AY132" s="22" t="s">
        <v>149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22" t="s">
        <v>158</v>
      </c>
      <c r="BK132" s="181">
        <f>ROUND(I132*H132,2)</f>
        <v>0</v>
      </c>
      <c r="BL132" s="22" t="s">
        <v>2080</v>
      </c>
      <c r="BM132" s="180" t="s">
        <v>2081</v>
      </c>
    </row>
    <row r="133" s="2" customFormat="1" ht="16.5" customHeight="1">
      <c r="A133" s="41"/>
      <c r="B133" s="168"/>
      <c r="C133" s="169" t="s">
        <v>326</v>
      </c>
      <c r="D133" s="169" t="s">
        <v>152</v>
      </c>
      <c r="E133" s="170" t="s">
        <v>2082</v>
      </c>
      <c r="F133" s="171" t="s">
        <v>2083</v>
      </c>
      <c r="G133" s="172" t="s">
        <v>2084</v>
      </c>
      <c r="H133" s="173">
        <v>1</v>
      </c>
      <c r="I133" s="174"/>
      <c r="J133" s="175">
        <f>ROUND(I133*H133,2)</f>
        <v>0</v>
      </c>
      <c r="K133" s="171" t="s">
        <v>1246</v>
      </c>
      <c r="L133" s="42"/>
      <c r="M133" s="176" t="s">
        <v>3</v>
      </c>
      <c r="N133" s="177" t="s">
        <v>41</v>
      </c>
      <c r="O133" s="75"/>
      <c r="P133" s="178">
        <f>O133*H133</f>
        <v>0</v>
      </c>
      <c r="Q133" s="178">
        <v>0</v>
      </c>
      <c r="R133" s="178">
        <f>Q133*H133</f>
        <v>0</v>
      </c>
      <c r="S133" s="178">
        <v>0</v>
      </c>
      <c r="T133" s="179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180" t="s">
        <v>2080</v>
      </c>
      <c r="AT133" s="180" t="s">
        <v>152</v>
      </c>
      <c r="AU133" s="180" t="s">
        <v>77</v>
      </c>
      <c r="AY133" s="22" t="s">
        <v>149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2" t="s">
        <v>158</v>
      </c>
      <c r="BK133" s="181">
        <f>ROUND(I133*H133,2)</f>
        <v>0</v>
      </c>
      <c r="BL133" s="22" t="s">
        <v>2080</v>
      </c>
      <c r="BM133" s="180" t="s">
        <v>2085</v>
      </c>
    </row>
    <row r="134" s="2" customFormat="1" ht="16.5" customHeight="1">
      <c r="A134" s="41"/>
      <c r="B134" s="168"/>
      <c r="C134" s="169" t="s">
        <v>331</v>
      </c>
      <c r="D134" s="169" t="s">
        <v>152</v>
      </c>
      <c r="E134" s="170" t="s">
        <v>2086</v>
      </c>
      <c r="F134" s="171" t="s">
        <v>2087</v>
      </c>
      <c r="G134" s="172" t="s">
        <v>2084</v>
      </c>
      <c r="H134" s="173">
        <v>1</v>
      </c>
      <c r="I134" s="174"/>
      <c r="J134" s="175">
        <f>ROUND(I134*H134,2)</f>
        <v>0</v>
      </c>
      <c r="K134" s="171" t="s">
        <v>1246</v>
      </c>
      <c r="L134" s="42"/>
      <c r="M134" s="176" t="s">
        <v>3</v>
      </c>
      <c r="N134" s="177" t="s">
        <v>41</v>
      </c>
      <c r="O134" s="75"/>
      <c r="P134" s="178">
        <f>O134*H134</f>
        <v>0</v>
      </c>
      <c r="Q134" s="178">
        <v>0</v>
      </c>
      <c r="R134" s="178">
        <f>Q134*H134</f>
        <v>0</v>
      </c>
      <c r="S134" s="178">
        <v>0</v>
      </c>
      <c r="T134" s="179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180" t="s">
        <v>2080</v>
      </c>
      <c r="AT134" s="180" t="s">
        <v>152</v>
      </c>
      <c r="AU134" s="180" t="s">
        <v>77</v>
      </c>
      <c r="AY134" s="22" t="s">
        <v>149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22" t="s">
        <v>158</v>
      </c>
      <c r="BK134" s="181">
        <f>ROUND(I134*H134,2)</f>
        <v>0</v>
      </c>
      <c r="BL134" s="22" t="s">
        <v>2080</v>
      </c>
      <c r="BM134" s="180" t="s">
        <v>2088</v>
      </c>
    </row>
    <row r="135" s="2" customFormat="1" ht="24.15" customHeight="1">
      <c r="A135" s="41"/>
      <c r="B135" s="168"/>
      <c r="C135" s="169" t="s">
        <v>338</v>
      </c>
      <c r="D135" s="169" t="s">
        <v>152</v>
      </c>
      <c r="E135" s="170" t="s">
        <v>2089</v>
      </c>
      <c r="F135" s="171" t="s">
        <v>2090</v>
      </c>
      <c r="G135" s="172" t="s">
        <v>2084</v>
      </c>
      <c r="H135" s="173">
        <v>1</v>
      </c>
      <c r="I135" s="174"/>
      <c r="J135" s="175">
        <f>ROUND(I135*H135,2)</f>
        <v>0</v>
      </c>
      <c r="K135" s="171" t="s">
        <v>1246</v>
      </c>
      <c r="L135" s="42"/>
      <c r="M135" s="176" t="s">
        <v>3</v>
      </c>
      <c r="N135" s="177" t="s">
        <v>41</v>
      </c>
      <c r="O135" s="75"/>
      <c r="P135" s="178">
        <f>O135*H135</f>
        <v>0</v>
      </c>
      <c r="Q135" s="178">
        <v>0</v>
      </c>
      <c r="R135" s="178">
        <f>Q135*H135</f>
        <v>0</v>
      </c>
      <c r="S135" s="178">
        <v>0</v>
      </c>
      <c r="T135" s="179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180" t="s">
        <v>2080</v>
      </c>
      <c r="AT135" s="180" t="s">
        <v>152</v>
      </c>
      <c r="AU135" s="180" t="s">
        <v>77</v>
      </c>
      <c r="AY135" s="22" t="s">
        <v>149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2" t="s">
        <v>158</v>
      </c>
      <c r="BK135" s="181">
        <f>ROUND(I135*H135,2)</f>
        <v>0</v>
      </c>
      <c r="BL135" s="22" t="s">
        <v>2080</v>
      </c>
      <c r="BM135" s="180" t="s">
        <v>2091</v>
      </c>
    </row>
    <row r="136" s="2" customFormat="1" ht="24.15" customHeight="1">
      <c r="A136" s="41"/>
      <c r="B136" s="168"/>
      <c r="C136" s="169" t="s">
        <v>347</v>
      </c>
      <c r="D136" s="169" t="s">
        <v>152</v>
      </c>
      <c r="E136" s="170" t="s">
        <v>2092</v>
      </c>
      <c r="F136" s="171" t="s">
        <v>2093</v>
      </c>
      <c r="G136" s="172" t="s">
        <v>2084</v>
      </c>
      <c r="H136" s="173">
        <v>1</v>
      </c>
      <c r="I136" s="174"/>
      <c r="J136" s="175">
        <f>ROUND(I136*H136,2)</f>
        <v>0</v>
      </c>
      <c r="K136" s="171" t="s">
        <v>1246</v>
      </c>
      <c r="L136" s="42"/>
      <c r="M136" s="249" t="s">
        <v>3</v>
      </c>
      <c r="N136" s="250" t="s">
        <v>41</v>
      </c>
      <c r="O136" s="246"/>
      <c r="P136" s="247">
        <f>O136*H136</f>
        <v>0</v>
      </c>
      <c r="Q136" s="247">
        <v>0</v>
      </c>
      <c r="R136" s="247">
        <f>Q136*H136</f>
        <v>0</v>
      </c>
      <c r="S136" s="247">
        <v>0</v>
      </c>
      <c r="T136" s="248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180" t="s">
        <v>2080</v>
      </c>
      <c r="AT136" s="180" t="s">
        <v>152</v>
      </c>
      <c r="AU136" s="180" t="s">
        <v>77</v>
      </c>
      <c r="AY136" s="22" t="s">
        <v>149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22" t="s">
        <v>158</v>
      </c>
      <c r="BK136" s="181">
        <f>ROUND(I136*H136,2)</f>
        <v>0</v>
      </c>
      <c r="BL136" s="22" t="s">
        <v>2080</v>
      </c>
      <c r="BM136" s="180" t="s">
        <v>2094</v>
      </c>
    </row>
    <row r="137" s="2" customFormat="1" ht="6.96" customHeight="1">
      <c r="A137" s="41"/>
      <c r="B137" s="58"/>
      <c r="C137" s="59"/>
      <c r="D137" s="59"/>
      <c r="E137" s="59"/>
      <c r="F137" s="59"/>
      <c r="G137" s="59"/>
      <c r="H137" s="59"/>
      <c r="I137" s="59"/>
      <c r="J137" s="59"/>
      <c r="K137" s="59"/>
      <c r="L137" s="42"/>
      <c r="M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</row>
  </sheetData>
  <autoFilter ref="C82:K13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2/725112171"/>
    <hyperlink ref="F89" r:id="rId2" display="https://podminky.urs.cz/item/CS_URS_2024_02/725211603"/>
    <hyperlink ref="F91" r:id="rId3" display="https://podminky.urs.cz/item/CS_URS_2024_02/725229103"/>
    <hyperlink ref="F94" r:id="rId4" display="https://podminky.urs.cz/item/CS_URS_2024_02/725241142"/>
    <hyperlink ref="F96" r:id="rId5" display="https://podminky.urs.cz/item/CS_URS_2024_02/725244813"/>
    <hyperlink ref="F98" r:id="rId6" display="https://podminky.urs.cz/item/CS_URS_2024_02/725813111"/>
    <hyperlink ref="F100" r:id="rId7" display="https://podminky.urs.cz/item/CS_URS_2024_02/725813112"/>
    <hyperlink ref="F102" r:id="rId8" display="https://podminky.urs.cz/item/CS_URS_2024_02/725822613"/>
    <hyperlink ref="F104" r:id="rId9" display="https://podminky.urs.cz/item/CS_URS_2024_02/725829121"/>
    <hyperlink ref="F107" r:id="rId10" display="https://podminky.urs.cz/item/CS_URS_2024_02/725831312"/>
    <hyperlink ref="F109" r:id="rId11" display="https://podminky.urs.cz/item/CS_URS_2024_02/725841312"/>
    <hyperlink ref="F111" r:id="rId12" display="https://podminky.urs.cz/item/CS_URS_2024_02/725861102"/>
    <hyperlink ref="F113" r:id="rId13" display="https://podminky.urs.cz/item/CS_URS_2024_02/725864311"/>
    <hyperlink ref="F115" r:id="rId14" display="https://podminky.urs.cz/item/CS_URS_2024_02/725865311"/>
    <hyperlink ref="F117" r:id="rId15" display="https://podminky.urs.cz/item/CS_URS_2024_02/998725101"/>
    <hyperlink ref="F119" r:id="rId16" display="https://podminky.urs.cz/item/CS_URS_2024_02/998725121"/>
    <hyperlink ref="F122" r:id="rId17" display="https://podminky.urs.cz/item/CS_URS_2024_02/751613140"/>
    <hyperlink ref="F125" r:id="rId18" display="https://podminky.urs.cz/item/CS_URS_2024_02/751792008"/>
    <hyperlink ref="F128" r:id="rId19" display="https://podminky.urs.cz/item/CS_URS_2024_02/998751101"/>
    <hyperlink ref="F130" r:id="rId20" display="https://podminky.urs.cz/item/CS_URS_2024_02/998751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21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2" t="s">
        <v>87</v>
      </c>
    </row>
    <row r="3" s="1" customFormat="1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5"/>
      <c r="AT3" s="22" t="s">
        <v>77</v>
      </c>
    </row>
    <row r="4" s="1" customFormat="1" ht="24.96" customHeight="1">
      <c r="B4" s="25"/>
      <c r="D4" s="26" t="s">
        <v>99</v>
      </c>
      <c r="L4" s="25"/>
      <c r="M4" s="118" t="s">
        <v>11</v>
      </c>
      <c r="AT4" s="22" t="s">
        <v>4</v>
      </c>
    </row>
    <row r="5" s="1" customFormat="1" ht="6.96" customHeight="1">
      <c r="B5" s="25"/>
      <c r="L5" s="25"/>
    </row>
    <row r="6" s="1" customFormat="1" ht="12" customHeight="1">
      <c r="B6" s="25"/>
      <c r="D6" s="35" t="s">
        <v>17</v>
      </c>
      <c r="L6" s="25"/>
    </row>
    <row r="7" s="1" customFormat="1" ht="26.25" customHeight="1">
      <c r="B7" s="25"/>
      <c r="E7" s="119" t="str">
        <f>'Rekapitulace stavby'!K6</f>
        <v>Stavební úpravy RD č.p. 636 na parc. č. st. 828, k.ú. Horńí Jelení</v>
      </c>
      <c r="F7" s="35"/>
      <c r="G7" s="35"/>
      <c r="H7" s="35"/>
      <c r="L7" s="25"/>
    </row>
    <row r="8" s="2" customFormat="1" ht="12" customHeight="1">
      <c r="A8" s="41"/>
      <c r="B8" s="42"/>
      <c r="C8" s="41"/>
      <c r="D8" s="35" t="s">
        <v>110</v>
      </c>
      <c r="E8" s="41"/>
      <c r="F8" s="41"/>
      <c r="G8" s="41"/>
      <c r="H8" s="41"/>
      <c r="I8" s="41"/>
      <c r="J8" s="41"/>
      <c r="K8" s="41"/>
      <c r="L8" s="120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2"/>
      <c r="C9" s="41"/>
      <c r="D9" s="41"/>
      <c r="E9" s="65" t="s">
        <v>2095</v>
      </c>
      <c r="F9" s="41"/>
      <c r="G9" s="41"/>
      <c r="H9" s="41"/>
      <c r="I9" s="41"/>
      <c r="J9" s="41"/>
      <c r="K9" s="41"/>
      <c r="L9" s="120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2"/>
      <c r="C10" s="41"/>
      <c r="D10" s="41"/>
      <c r="E10" s="41"/>
      <c r="F10" s="41"/>
      <c r="G10" s="41"/>
      <c r="H10" s="41"/>
      <c r="I10" s="41"/>
      <c r="J10" s="41"/>
      <c r="K10" s="41"/>
      <c r="L10" s="120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2"/>
      <c r="C11" s="41"/>
      <c r="D11" s="35" t="s">
        <v>19</v>
      </c>
      <c r="E11" s="41"/>
      <c r="F11" s="30" t="s">
        <v>3</v>
      </c>
      <c r="G11" s="41"/>
      <c r="H11" s="41"/>
      <c r="I11" s="35" t="s">
        <v>20</v>
      </c>
      <c r="J11" s="30" t="s">
        <v>3</v>
      </c>
      <c r="K11" s="41"/>
      <c r="L11" s="120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2"/>
      <c r="C12" s="41"/>
      <c r="D12" s="35" t="s">
        <v>21</v>
      </c>
      <c r="E12" s="41"/>
      <c r="F12" s="30" t="s">
        <v>22</v>
      </c>
      <c r="G12" s="41"/>
      <c r="H12" s="41"/>
      <c r="I12" s="35" t="s">
        <v>23</v>
      </c>
      <c r="J12" s="67" t="str">
        <f>'Rekapitulace stavby'!AN8</f>
        <v>4. 11. 2024</v>
      </c>
      <c r="K12" s="41"/>
      <c r="L12" s="120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2"/>
      <c r="C13" s="41"/>
      <c r="D13" s="41"/>
      <c r="E13" s="41"/>
      <c r="F13" s="41"/>
      <c r="G13" s="41"/>
      <c r="H13" s="41"/>
      <c r="I13" s="41"/>
      <c r="J13" s="41"/>
      <c r="K13" s="41"/>
      <c r="L13" s="120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2"/>
      <c r="C14" s="41"/>
      <c r="D14" s="35" t="s">
        <v>25</v>
      </c>
      <c r="E14" s="41"/>
      <c r="F14" s="41"/>
      <c r="G14" s="41"/>
      <c r="H14" s="41"/>
      <c r="I14" s="35" t="s">
        <v>26</v>
      </c>
      <c r="J14" s="30" t="s">
        <v>3</v>
      </c>
      <c r="K14" s="41"/>
      <c r="L14" s="120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2"/>
      <c r="C15" s="41"/>
      <c r="D15" s="41"/>
      <c r="E15" s="30" t="s">
        <v>22</v>
      </c>
      <c r="F15" s="41"/>
      <c r="G15" s="41"/>
      <c r="H15" s="41"/>
      <c r="I15" s="35" t="s">
        <v>27</v>
      </c>
      <c r="J15" s="30" t="s">
        <v>3</v>
      </c>
      <c r="K15" s="41"/>
      <c r="L15" s="120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2"/>
      <c r="C16" s="41"/>
      <c r="D16" s="41"/>
      <c r="E16" s="41"/>
      <c r="F16" s="41"/>
      <c r="G16" s="41"/>
      <c r="H16" s="41"/>
      <c r="I16" s="41"/>
      <c r="J16" s="41"/>
      <c r="K16" s="41"/>
      <c r="L16" s="120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2"/>
      <c r="C17" s="41"/>
      <c r="D17" s="35" t="s">
        <v>28</v>
      </c>
      <c r="E17" s="41"/>
      <c r="F17" s="41"/>
      <c r="G17" s="41"/>
      <c r="H17" s="41"/>
      <c r="I17" s="35" t="s">
        <v>26</v>
      </c>
      <c r="J17" s="36" t="str">
        <f>'Rekapitulace stavby'!AN13</f>
        <v>Vyplň údaj</v>
      </c>
      <c r="K17" s="41"/>
      <c r="L17" s="120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2"/>
      <c r="C18" s="41"/>
      <c r="D18" s="41"/>
      <c r="E18" s="36" t="str">
        <f>'Rekapitulace stavby'!E14</f>
        <v>Vyplň údaj</v>
      </c>
      <c r="F18" s="30"/>
      <c r="G18" s="30"/>
      <c r="H18" s="30"/>
      <c r="I18" s="35" t="s">
        <v>27</v>
      </c>
      <c r="J18" s="36" t="str">
        <f>'Rekapitulace stavby'!AN14</f>
        <v>Vyplň údaj</v>
      </c>
      <c r="K18" s="41"/>
      <c r="L18" s="120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2"/>
      <c r="C19" s="41"/>
      <c r="D19" s="41"/>
      <c r="E19" s="41"/>
      <c r="F19" s="41"/>
      <c r="G19" s="41"/>
      <c r="H19" s="41"/>
      <c r="I19" s="41"/>
      <c r="J19" s="41"/>
      <c r="K19" s="41"/>
      <c r="L19" s="120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2"/>
      <c r="C20" s="41"/>
      <c r="D20" s="35" t="s">
        <v>30</v>
      </c>
      <c r="E20" s="41"/>
      <c r="F20" s="41"/>
      <c r="G20" s="41"/>
      <c r="H20" s="41"/>
      <c r="I20" s="35" t="s">
        <v>26</v>
      </c>
      <c r="J20" s="30" t="s">
        <v>3</v>
      </c>
      <c r="K20" s="41"/>
      <c r="L20" s="120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2"/>
      <c r="C21" s="41"/>
      <c r="D21" s="41"/>
      <c r="E21" s="30" t="s">
        <v>22</v>
      </c>
      <c r="F21" s="41"/>
      <c r="G21" s="41"/>
      <c r="H21" s="41"/>
      <c r="I21" s="35" t="s">
        <v>27</v>
      </c>
      <c r="J21" s="30" t="s">
        <v>3</v>
      </c>
      <c r="K21" s="41"/>
      <c r="L21" s="120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120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2"/>
      <c r="C23" s="41"/>
      <c r="D23" s="35" t="s">
        <v>32</v>
      </c>
      <c r="E23" s="41"/>
      <c r="F23" s="41"/>
      <c r="G23" s="41"/>
      <c r="H23" s="41"/>
      <c r="I23" s="35" t="s">
        <v>26</v>
      </c>
      <c r="J23" s="30" t="s">
        <v>3</v>
      </c>
      <c r="K23" s="41"/>
      <c r="L23" s="120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2"/>
      <c r="C24" s="41"/>
      <c r="D24" s="41"/>
      <c r="E24" s="30" t="s">
        <v>22</v>
      </c>
      <c r="F24" s="41"/>
      <c r="G24" s="41"/>
      <c r="H24" s="41"/>
      <c r="I24" s="35" t="s">
        <v>27</v>
      </c>
      <c r="J24" s="30" t="s">
        <v>3</v>
      </c>
      <c r="K24" s="41"/>
      <c r="L24" s="120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2"/>
      <c r="C25" s="41"/>
      <c r="D25" s="41"/>
      <c r="E25" s="41"/>
      <c r="F25" s="41"/>
      <c r="G25" s="41"/>
      <c r="H25" s="41"/>
      <c r="I25" s="41"/>
      <c r="J25" s="41"/>
      <c r="K25" s="41"/>
      <c r="L25" s="120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2"/>
      <c r="C26" s="41"/>
      <c r="D26" s="35" t="s">
        <v>33</v>
      </c>
      <c r="E26" s="41"/>
      <c r="F26" s="41"/>
      <c r="G26" s="41"/>
      <c r="H26" s="41"/>
      <c r="I26" s="41"/>
      <c r="J26" s="41"/>
      <c r="K26" s="41"/>
      <c r="L26" s="120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21"/>
      <c r="B27" s="122"/>
      <c r="C27" s="121"/>
      <c r="D27" s="121"/>
      <c r="E27" s="39" t="s">
        <v>3</v>
      </c>
      <c r="F27" s="39"/>
      <c r="G27" s="39"/>
      <c r="H27" s="39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41"/>
      <c r="B28" s="42"/>
      <c r="C28" s="41"/>
      <c r="D28" s="41"/>
      <c r="E28" s="41"/>
      <c r="F28" s="41"/>
      <c r="G28" s="41"/>
      <c r="H28" s="41"/>
      <c r="I28" s="41"/>
      <c r="J28" s="41"/>
      <c r="K28" s="41"/>
      <c r="L28" s="120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2"/>
      <c r="C29" s="41"/>
      <c r="D29" s="87"/>
      <c r="E29" s="87"/>
      <c r="F29" s="87"/>
      <c r="G29" s="87"/>
      <c r="H29" s="87"/>
      <c r="I29" s="87"/>
      <c r="J29" s="87"/>
      <c r="K29" s="87"/>
      <c r="L29" s="120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2"/>
      <c r="C30" s="41"/>
      <c r="D30" s="124" t="s">
        <v>35</v>
      </c>
      <c r="E30" s="41"/>
      <c r="F30" s="41"/>
      <c r="G30" s="41"/>
      <c r="H30" s="41"/>
      <c r="I30" s="41"/>
      <c r="J30" s="93">
        <f>ROUND(J86, 2)</f>
        <v>0</v>
      </c>
      <c r="K30" s="41"/>
      <c r="L30" s="120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2"/>
      <c r="C31" s="41"/>
      <c r="D31" s="87"/>
      <c r="E31" s="87"/>
      <c r="F31" s="87"/>
      <c r="G31" s="87"/>
      <c r="H31" s="87"/>
      <c r="I31" s="87"/>
      <c r="J31" s="87"/>
      <c r="K31" s="87"/>
      <c r="L31" s="120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2"/>
      <c r="C32" s="41"/>
      <c r="D32" s="41"/>
      <c r="E32" s="41"/>
      <c r="F32" s="46" t="s">
        <v>37</v>
      </c>
      <c r="G32" s="41"/>
      <c r="H32" s="41"/>
      <c r="I32" s="46" t="s">
        <v>36</v>
      </c>
      <c r="J32" s="46" t="s">
        <v>38</v>
      </c>
      <c r="K32" s="41"/>
      <c r="L32" s="120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2"/>
      <c r="C33" s="41"/>
      <c r="D33" s="125" t="s">
        <v>39</v>
      </c>
      <c r="E33" s="35" t="s">
        <v>40</v>
      </c>
      <c r="F33" s="126">
        <f>ROUND((SUM(BE86:BE145)),  2)</f>
        <v>0</v>
      </c>
      <c r="G33" s="41"/>
      <c r="H33" s="41"/>
      <c r="I33" s="127">
        <v>0.20999999999999999</v>
      </c>
      <c r="J33" s="126">
        <f>ROUND(((SUM(BE86:BE145))*I33),  2)</f>
        <v>0</v>
      </c>
      <c r="K33" s="41"/>
      <c r="L33" s="120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2"/>
      <c r="C34" s="41"/>
      <c r="D34" s="41"/>
      <c r="E34" s="35" t="s">
        <v>41</v>
      </c>
      <c r="F34" s="126">
        <f>ROUND((SUM(BF86:BF145)),  2)</f>
        <v>0</v>
      </c>
      <c r="G34" s="41"/>
      <c r="H34" s="41"/>
      <c r="I34" s="127">
        <v>0.12</v>
      </c>
      <c r="J34" s="126">
        <f>ROUND(((SUM(BF86:BF145))*I34),  2)</f>
        <v>0</v>
      </c>
      <c r="K34" s="41"/>
      <c r="L34" s="120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2"/>
      <c r="C35" s="41"/>
      <c r="D35" s="41"/>
      <c r="E35" s="35" t="s">
        <v>42</v>
      </c>
      <c r="F35" s="126">
        <f>ROUND((SUM(BG86:BG145)),  2)</f>
        <v>0</v>
      </c>
      <c r="G35" s="41"/>
      <c r="H35" s="41"/>
      <c r="I35" s="127">
        <v>0.20999999999999999</v>
      </c>
      <c r="J35" s="126">
        <f>0</f>
        <v>0</v>
      </c>
      <c r="K35" s="41"/>
      <c r="L35" s="120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2"/>
      <c r="C36" s="41"/>
      <c r="D36" s="41"/>
      <c r="E36" s="35" t="s">
        <v>43</v>
      </c>
      <c r="F36" s="126">
        <f>ROUND((SUM(BH86:BH145)),  2)</f>
        <v>0</v>
      </c>
      <c r="G36" s="41"/>
      <c r="H36" s="41"/>
      <c r="I36" s="127">
        <v>0.12</v>
      </c>
      <c r="J36" s="126">
        <f>0</f>
        <v>0</v>
      </c>
      <c r="K36" s="41"/>
      <c r="L36" s="120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2"/>
      <c r="C37" s="41"/>
      <c r="D37" s="41"/>
      <c r="E37" s="35" t="s">
        <v>44</v>
      </c>
      <c r="F37" s="126">
        <f>ROUND((SUM(BI86:BI145)),  2)</f>
        <v>0</v>
      </c>
      <c r="G37" s="41"/>
      <c r="H37" s="41"/>
      <c r="I37" s="127">
        <v>0</v>
      </c>
      <c r="J37" s="126">
        <f>0</f>
        <v>0</v>
      </c>
      <c r="K37" s="41"/>
      <c r="L37" s="120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2"/>
      <c r="C38" s="41"/>
      <c r="D38" s="41"/>
      <c r="E38" s="41"/>
      <c r="F38" s="41"/>
      <c r="G38" s="41"/>
      <c r="H38" s="41"/>
      <c r="I38" s="41"/>
      <c r="J38" s="41"/>
      <c r="K38" s="41"/>
      <c r="L38" s="120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2"/>
      <c r="C39" s="128"/>
      <c r="D39" s="129" t="s">
        <v>45</v>
      </c>
      <c r="E39" s="79"/>
      <c r="F39" s="79"/>
      <c r="G39" s="130" t="s">
        <v>46</v>
      </c>
      <c r="H39" s="131" t="s">
        <v>47</v>
      </c>
      <c r="I39" s="79"/>
      <c r="J39" s="132">
        <f>SUM(J30:J37)</f>
        <v>0</v>
      </c>
      <c r="K39" s="133"/>
      <c r="L39" s="120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58"/>
      <c r="C40" s="59"/>
      <c r="D40" s="59"/>
      <c r="E40" s="59"/>
      <c r="F40" s="59"/>
      <c r="G40" s="59"/>
      <c r="H40" s="59"/>
      <c r="I40" s="59"/>
      <c r="J40" s="59"/>
      <c r="K40" s="59"/>
      <c r="L40" s="120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60"/>
      <c r="C44" s="61"/>
      <c r="D44" s="61"/>
      <c r="E44" s="61"/>
      <c r="F44" s="61"/>
      <c r="G44" s="61"/>
      <c r="H44" s="61"/>
      <c r="I44" s="61"/>
      <c r="J44" s="61"/>
      <c r="K44" s="61"/>
      <c r="L44" s="120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123</v>
      </c>
      <c r="D45" s="41"/>
      <c r="E45" s="41"/>
      <c r="F45" s="41"/>
      <c r="G45" s="41"/>
      <c r="H45" s="41"/>
      <c r="I45" s="41"/>
      <c r="J45" s="41"/>
      <c r="K45" s="41"/>
      <c r="L45" s="120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1"/>
      <c r="D46" s="41"/>
      <c r="E46" s="41"/>
      <c r="F46" s="41"/>
      <c r="G46" s="41"/>
      <c r="H46" s="41"/>
      <c r="I46" s="41"/>
      <c r="J46" s="41"/>
      <c r="K46" s="41"/>
      <c r="L46" s="120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17</v>
      </c>
      <c r="D47" s="41"/>
      <c r="E47" s="41"/>
      <c r="F47" s="41"/>
      <c r="G47" s="41"/>
      <c r="H47" s="41"/>
      <c r="I47" s="41"/>
      <c r="J47" s="41"/>
      <c r="K47" s="41"/>
      <c r="L47" s="120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1"/>
      <c r="D48" s="41"/>
      <c r="E48" s="119" t="str">
        <f>E7</f>
        <v>Stavební úpravy RD č.p. 636 na parc. č. st. 828, k.ú. Horńí Jelení</v>
      </c>
      <c r="F48" s="35"/>
      <c r="G48" s="35"/>
      <c r="H48" s="35"/>
      <c r="I48" s="41"/>
      <c r="J48" s="41"/>
      <c r="K48" s="41"/>
      <c r="L48" s="120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110</v>
      </c>
      <c r="D49" s="41"/>
      <c r="E49" s="41"/>
      <c r="F49" s="41"/>
      <c r="G49" s="41"/>
      <c r="H49" s="41"/>
      <c r="I49" s="41"/>
      <c r="J49" s="41"/>
      <c r="K49" s="41"/>
      <c r="L49" s="120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1"/>
      <c r="D50" s="41"/>
      <c r="E50" s="65" t="str">
        <f>E9</f>
        <v>05 - Vyt a chlaz</v>
      </c>
      <c r="F50" s="41"/>
      <c r="G50" s="41"/>
      <c r="H50" s="41"/>
      <c r="I50" s="41"/>
      <c r="J50" s="41"/>
      <c r="K50" s="41"/>
      <c r="L50" s="120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1"/>
      <c r="D51" s="41"/>
      <c r="E51" s="41"/>
      <c r="F51" s="41"/>
      <c r="G51" s="41"/>
      <c r="H51" s="41"/>
      <c r="I51" s="41"/>
      <c r="J51" s="41"/>
      <c r="K51" s="41"/>
      <c r="L51" s="120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1"/>
      <c r="E52" s="41"/>
      <c r="F52" s="30" t="str">
        <f>F12</f>
        <v xml:space="preserve"> </v>
      </c>
      <c r="G52" s="41"/>
      <c r="H52" s="41"/>
      <c r="I52" s="35" t="s">
        <v>23</v>
      </c>
      <c r="J52" s="67" t="str">
        <f>IF(J12="","",J12)</f>
        <v>4. 11. 2024</v>
      </c>
      <c r="K52" s="41"/>
      <c r="L52" s="120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1"/>
      <c r="D53" s="41"/>
      <c r="E53" s="41"/>
      <c r="F53" s="41"/>
      <c r="G53" s="41"/>
      <c r="H53" s="41"/>
      <c r="I53" s="41"/>
      <c r="J53" s="41"/>
      <c r="K53" s="41"/>
      <c r="L53" s="120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1"/>
      <c r="E54" s="41"/>
      <c r="F54" s="30" t="str">
        <f>E15</f>
        <v xml:space="preserve"> </v>
      </c>
      <c r="G54" s="41"/>
      <c r="H54" s="41"/>
      <c r="I54" s="35" t="s">
        <v>30</v>
      </c>
      <c r="J54" s="39" t="str">
        <f>E21</f>
        <v xml:space="preserve"> </v>
      </c>
      <c r="K54" s="41"/>
      <c r="L54" s="120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28</v>
      </c>
      <c r="D55" s="41"/>
      <c r="E55" s="41"/>
      <c r="F55" s="30" t="str">
        <f>IF(E18="","",E18)</f>
        <v>Vyplň údaj</v>
      </c>
      <c r="G55" s="41"/>
      <c r="H55" s="41"/>
      <c r="I55" s="35" t="s">
        <v>32</v>
      </c>
      <c r="J55" s="39" t="str">
        <f>E24</f>
        <v xml:space="preserve"> </v>
      </c>
      <c r="K55" s="41"/>
      <c r="L55" s="120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1"/>
      <c r="D56" s="41"/>
      <c r="E56" s="41"/>
      <c r="F56" s="41"/>
      <c r="G56" s="41"/>
      <c r="H56" s="41"/>
      <c r="I56" s="41"/>
      <c r="J56" s="41"/>
      <c r="K56" s="41"/>
      <c r="L56" s="120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34" t="s">
        <v>124</v>
      </c>
      <c r="D57" s="128"/>
      <c r="E57" s="128"/>
      <c r="F57" s="128"/>
      <c r="G57" s="128"/>
      <c r="H57" s="128"/>
      <c r="I57" s="128"/>
      <c r="J57" s="135" t="s">
        <v>125</v>
      </c>
      <c r="K57" s="128"/>
      <c r="L57" s="120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1"/>
      <c r="D58" s="41"/>
      <c r="E58" s="41"/>
      <c r="F58" s="41"/>
      <c r="G58" s="41"/>
      <c r="H58" s="41"/>
      <c r="I58" s="41"/>
      <c r="J58" s="41"/>
      <c r="K58" s="41"/>
      <c r="L58" s="120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36" t="s">
        <v>67</v>
      </c>
      <c r="D59" s="41"/>
      <c r="E59" s="41"/>
      <c r="F59" s="41"/>
      <c r="G59" s="41"/>
      <c r="H59" s="41"/>
      <c r="I59" s="41"/>
      <c r="J59" s="93">
        <f>J86</f>
        <v>0</v>
      </c>
      <c r="K59" s="41"/>
      <c r="L59" s="120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2" t="s">
        <v>126</v>
      </c>
    </row>
    <row r="60" s="9" customFormat="1" ht="24.96" customHeight="1">
      <c r="A60" s="9"/>
      <c r="B60" s="137"/>
      <c r="C60" s="9"/>
      <c r="D60" s="138" t="s">
        <v>551</v>
      </c>
      <c r="E60" s="139"/>
      <c r="F60" s="139"/>
      <c r="G60" s="139"/>
      <c r="H60" s="139"/>
      <c r="I60" s="139"/>
      <c r="J60" s="140">
        <f>J87</f>
        <v>0</v>
      </c>
      <c r="K60" s="9"/>
      <c r="L60" s="13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1"/>
      <c r="C61" s="10"/>
      <c r="D61" s="142" t="s">
        <v>2096</v>
      </c>
      <c r="E61" s="143"/>
      <c r="F61" s="143"/>
      <c r="G61" s="143"/>
      <c r="H61" s="143"/>
      <c r="I61" s="143"/>
      <c r="J61" s="144">
        <f>J88</f>
        <v>0</v>
      </c>
      <c r="K61" s="10"/>
      <c r="L61" s="14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41"/>
      <c r="C62" s="10"/>
      <c r="D62" s="142" t="s">
        <v>2097</v>
      </c>
      <c r="E62" s="143"/>
      <c r="F62" s="143"/>
      <c r="G62" s="143"/>
      <c r="H62" s="143"/>
      <c r="I62" s="143"/>
      <c r="J62" s="144">
        <f>J93</f>
        <v>0</v>
      </c>
      <c r="K62" s="10"/>
      <c r="L62" s="14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41"/>
      <c r="C63" s="10"/>
      <c r="D63" s="142" t="s">
        <v>2098</v>
      </c>
      <c r="E63" s="143"/>
      <c r="F63" s="143"/>
      <c r="G63" s="143"/>
      <c r="H63" s="143"/>
      <c r="I63" s="143"/>
      <c r="J63" s="144">
        <f>J98</f>
        <v>0</v>
      </c>
      <c r="K63" s="10"/>
      <c r="L63" s="14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41"/>
      <c r="C64" s="10"/>
      <c r="D64" s="142" t="s">
        <v>2099</v>
      </c>
      <c r="E64" s="143"/>
      <c r="F64" s="143"/>
      <c r="G64" s="143"/>
      <c r="H64" s="143"/>
      <c r="I64" s="143"/>
      <c r="J64" s="144">
        <f>J106</f>
        <v>0</v>
      </c>
      <c r="K64" s="10"/>
      <c r="L64" s="14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41"/>
      <c r="C65" s="10"/>
      <c r="D65" s="142" t="s">
        <v>1978</v>
      </c>
      <c r="E65" s="143"/>
      <c r="F65" s="143"/>
      <c r="G65" s="143"/>
      <c r="H65" s="143"/>
      <c r="I65" s="143"/>
      <c r="J65" s="144">
        <f>J117</f>
        <v>0</v>
      </c>
      <c r="K65" s="10"/>
      <c r="L65" s="14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37"/>
      <c r="C66" s="9"/>
      <c r="D66" s="138" t="s">
        <v>1979</v>
      </c>
      <c r="E66" s="139"/>
      <c r="F66" s="139"/>
      <c r="G66" s="139"/>
      <c r="H66" s="139"/>
      <c r="I66" s="139"/>
      <c r="J66" s="140">
        <f>J142</f>
        <v>0</v>
      </c>
      <c r="K66" s="9"/>
      <c r="L66" s="137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1"/>
      <c r="B67" s="42"/>
      <c r="C67" s="41"/>
      <c r="D67" s="41"/>
      <c r="E67" s="41"/>
      <c r="F67" s="41"/>
      <c r="G67" s="41"/>
      <c r="H67" s="41"/>
      <c r="I67" s="41"/>
      <c r="J67" s="41"/>
      <c r="K67" s="41"/>
      <c r="L67" s="120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20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20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135</v>
      </c>
      <c r="D73" s="41"/>
      <c r="E73" s="41"/>
      <c r="F73" s="41"/>
      <c r="G73" s="41"/>
      <c r="H73" s="41"/>
      <c r="I73" s="41"/>
      <c r="J73" s="41"/>
      <c r="K73" s="41"/>
      <c r="L73" s="120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1"/>
      <c r="D74" s="41"/>
      <c r="E74" s="41"/>
      <c r="F74" s="41"/>
      <c r="G74" s="41"/>
      <c r="H74" s="41"/>
      <c r="I74" s="41"/>
      <c r="J74" s="41"/>
      <c r="K74" s="41"/>
      <c r="L74" s="120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17</v>
      </c>
      <c r="D75" s="41"/>
      <c r="E75" s="41"/>
      <c r="F75" s="41"/>
      <c r="G75" s="41"/>
      <c r="H75" s="41"/>
      <c r="I75" s="41"/>
      <c r="J75" s="41"/>
      <c r="K75" s="41"/>
      <c r="L75" s="120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6.25" customHeight="1">
      <c r="A76" s="41"/>
      <c r="B76" s="42"/>
      <c r="C76" s="41"/>
      <c r="D76" s="41"/>
      <c r="E76" s="119" t="str">
        <f>E7</f>
        <v>Stavební úpravy RD č.p. 636 na parc. č. st. 828, k.ú. Horńí Jelení</v>
      </c>
      <c r="F76" s="35"/>
      <c r="G76" s="35"/>
      <c r="H76" s="35"/>
      <c r="I76" s="41"/>
      <c r="J76" s="41"/>
      <c r="K76" s="41"/>
      <c r="L76" s="120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110</v>
      </c>
      <c r="D77" s="41"/>
      <c r="E77" s="41"/>
      <c r="F77" s="41"/>
      <c r="G77" s="41"/>
      <c r="H77" s="41"/>
      <c r="I77" s="41"/>
      <c r="J77" s="41"/>
      <c r="K77" s="41"/>
      <c r="L77" s="120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1"/>
      <c r="D78" s="41"/>
      <c r="E78" s="65" t="str">
        <f>E9</f>
        <v>05 - Vyt a chlaz</v>
      </c>
      <c r="F78" s="41"/>
      <c r="G78" s="41"/>
      <c r="H78" s="41"/>
      <c r="I78" s="41"/>
      <c r="J78" s="41"/>
      <c r="K78" s="41"/>
      <c r="L78" s="120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1"/>
      <c r="D79" s="41"/>
      <c r="E79" s="41"/>
      <c r="F79" s="41"/>
      <c r="G79" s="41"/>
      <c r="H79" s="41"/>
      <c r="I79" s="41"/>
      <c r="J79" s="41"/>
      <c r="K79" s="41"/>
      <c r="L79" s="120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21</v>
      </c>
      <c r="D80" s="41"/>
      <c r="E80" s="41"/>
      <c r="F80" s="30" t="str">
        <f>F12</f>
        <v xml:space="preserve"> </v>
      </c>
      <c r="G80" s="41"/>
      <c r="H80" s="41"/>
      <c r="I80" s="35" t="s">
        <v>23</v>
      </c>
      <c r="J80" s="67" t="str">
        <f>IF(J12="","",J12)</f>
        <v>4. 11. 2024</v>
      </c>
      <c r="K80" s="41"/>
      <c r="L80" s="120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1"/>
      <c r="D81" s="41"/>
      <c r="E81" s="41"/>
      <c r="F81" s="41"/>
      <c r="G81" s="41"/>
      <c r="H81" s="41"/>
      <c r="I81" s="41"/>
      <c r="J81" s="41"/>
      <c r="K81" s="41"/>
      <c r="L81" s="120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25</v>
      </c>
      <c r="D82" s="41"/>
      <c r="E82" s="41"/>
      <c r="F82" s="30" t="str">
        <f>E15</f>
        <v xml:space="preserve"> </v>
      </c>
      <c r="G82" s="41"/>
      <c r="H82" s="41"/>
      <c r="I82" s="35" t="s">
        <v>30</v>
      </c>
      <c r="J82" s="39" t="str">
        <f>E21</f>
        <v xml:space="preserve"> </v>
      </c>
      <c r="K82" s="41"/>
      <c r="L82" s="120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28</v>
      </c>
      <c r="D83" s="41"/>
      <c r="E83" s="41"/>
      <c r="F83" s="30" t="str">
        <f>IF(E18="","",E18)</f>
        <v>Vyplň údaj</v>
      </c>
      <c r="G83" s="41"/>
      <c r="H83" s="41"/>
      <c r="I83" s="35" t="s">
        <v>32</v>
      </c>
      <c r="J83" s="39" t="str">
        <f>E24</f>
        <v xml:space="preserve"> </v>
      </c>
      <c r="K83" s="41"/>
      <c r="L83" s="120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1"/>
      <c r="D84" s="41"/>
      <c r="E84" s="41"/>
      <c r="F84" s="41"/>
      <c r="G84" s="41"/>
      <c r="H84" s="41"/>
      <c r="I84" s="41"/>
      <c r="J84" s="41"/>
      <c r="K84" s="41"/>
      <c r="L84" s="120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45"/>
      <c r="B85" s="146"/>
      <c r="C85" s="147" t="s">
        <v>136</v>
      </c>
      <c r="D85" s="148" t="s">
        <v>54</v>
      </c>
      <c r="E85" s="148" t="s">
        <v>50</v>
      </c>
      <c r="F85" s="148" t="s">
        <v>51</v>
      </c>
      <c r="G85" s="148" t="s">
        <v>137</v>
      </c>
      <c r="H85" s="148" t="s">
        <v>138</v>
      </c>
      <c r="I85" s="148" t="s">
        <v>139</v>
      </c>
      <c r="J85" s="148" t="s">
        <v>125</v>
      </c>
      <c r="K85" s="149" t="s">
        <v>140</v>
      </c>
      <c r="L85" s="150"/>
      <c r="M85" s="83" t="s">
        <v>3</v>
      </c>
      <c r="N85" s="84" t="s">
        <v>39</v>
      </c>
      <c r="O85" s="84" t="s">
        <v>141</v>
      </c>
      <c r="P85" s="84" t="s">
        <v>142</v>
      </c>
      <c r="Q85" s="84" t="s">
        <v>143</v>
      </c>
      <c r="R85" s="84" t="s">
        <v>144</v>
      </c>
      <c r="S85" s="84" t="s">
        <v>145</v>
      </c>
      <c r="T85" s="85" t="s">
        <v>146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="2" customFormat="1" ht="22.8" customHeight="1">
      <c r="A86" s="41"/>
      <c r="B86" s="42"/>
      <c r="C86" s="90" t="s">
        <v>147</v>
      </c>
      <c r="D86" s="41"/>
      <c r="E86" s="41"/>
      <c r="F86" s="41"/>
      <c r="G86" s="41"/>
      <c r="H86" s="41"/>
      <c r="I86" s="41"/>
      <c r="J86" s="151">
        <f>BK86</f>
        <v>0</v>
      </c>
      <c r="K86" s="41"/>
      <c r="L86" s="42"/>
      <c r="M86" s="86"/>
      <c r="N86" s="71"/>
      <c r="O86" s="87"/>
      <c r="P86" s="152">
        <f>P87+P142</f>
        <v>0</v>
      </c>
      <c r="Q86" s="87"/>
      <c r="R86" s="152">
        <f>R87+R142</f>
        <v>0.163966</v>
      </c>
      <c r="S86" s="87"/>
      <c r="T86" s="153">
        <f>T87+T142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2" t="s">
        <v>68</v>
      </c>
      <c r="AU86" s="22" t="s">
        <v>126</v>
      </c>
      <c r="BK86" s="154">
        <f>BK87+BK142</f>
        <v>0</v>
      </c>
    </row>
    <row r="87" s="12" customFormat="1" ht="25.92" customHeight="1">
      <c r="A87" s="12"/>
      <c r="B87" s="155"/>
      <c r="C87" s="12"/>
      <c r="D87" s="156" t="s">
        <v>68</v>
      </c>
      <c r="E87" s="157" t="s">
        <v>969</v>
      </c>
      <c r="F87" s="157" t="s">
        <v>970</v>
      </c>
      <c r="G87" s="12"/>
      <c r="H87" s="12"/>
      <c r="I87" s="158"/>
      <c r="J87" s="159">
        <f>BK87</f>
        <v>0</v>
      </c>
      <c r="K87" s="12"/>
      <c r="L87" s="155"/>
      <c r="M87" s="160"/>
      <c r="N87" s="161"/>
      <c r="O87" s="161"/>
      <c r="P87" s="162">
        <f>P88+P93+P98+P106+P117</f>
        <v>0</v>
      </c>
      <c r="Q87" s="161"/>
      <c r="R87" s="162">
        <f>R88+R93+R98+R106+R117</f>
        <v>0.163966</v>
      </c>
      <c r="S87" s="161"/>
      <c r="T87" s="163">
        <f>T88+T93+T98+T106+T117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56" t="s">
        <v>158</v>
      </c>
      <c r="AT87" s="164" t="s">
        <v>68</v>
      </c>
      <c r="AU87" s="164" t="s">
        <v>69</v>
      </c>
      <c r="AY87" s="156" t="s">
        <v>149</v>
      </c>
      <c r="BK87" s="165">
        <f>BK88+BK93+BK98+BK106+BK117</f>
        <v>0</v>
      </c>
    </row>
    <row r="88" s="12" customFormat="1" ht="22.8" customHeight="1">
      <c r="A88" s="12"/>
      <c r="B88" s="155"/>
      <c r="C88" s="12"/>
      <c r="D88" s="156" t="s">
        <v>68</v>
      </c>
      <c r="E88" s="166" t="s">
        <v>2100</v>
      </c>
      <c r="F88" s="166" t="s">
        <v>2101</v>
      </c>
      <c r="G88" s="12"/>
      <c r="H88" s="12"/>
      <c r="I88" s="158"/>
      <c r="J88" s="167">
        <f>BK88</f>
        <v>0</v>
      </c>
      <c r="K88" s="12"/>
      <c r="L88" s="155"/>
      <c r="M88" s="160"/>
      <c r="N88" s="161"/>
      <c r="O88" s="161"/>
      <c r="P88" s="162">
        <f>SUM(P89:P92)</f>
        <v>0</v>
      </c>
      <c r="Q88" s="161"/>
      <c r="R88" s="162">
        <f>SUM(R89:R92)</f>
        <v>0</v>
      </c>
      <c r="S88" s="161"/>
      <c r="T88" s="163">
        <f>SUM(T89:T92)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56" t="s">
        <v>158</v>
      </c>
      <c r="AT88" s="164" t="s">
        <v>68</v>
      </c>
      <c r="AU88" s="164" t="s">
        <v>77</v>
      </c>
      <c r="AY88" s="156" t="s">
        <v>149</v>
      </c>
      <c r="BK88" s="165">
        <f>SUM(BK89:BK92)</f>
        <v>0</v>
      </c>
    </row>
    <row r="89" s="2" customFormat="1" ht="24.15" customHeight="1">
      <c r="A89" s="41"/>
      <c r="B89" s="168"/>
      <c r="C89" s="169" t="s">
        <v>77</v>
      </c>
      <c r="D89" s="169" t="s">
        <v>152</v>
      </c>
      <c r="E89" s="170" t="s">
        <v>2102</v>
      </c>
      <c r="F89" s="171" t="s">
        <v>2103</v>
      </c>
      <c r="G89" s="172" t="s">
        <v>406</v>
      </c>
      <c r="H89" s="173">
        <v>0.001</v>
      </c>
      <c r="I89" s="174"/>
      <c r="J89" s="175">
        <f>ROUND(I89*H89,2)</f>
        <v>0</v>
      </c>
      <c r="K89" s="171" t="s">
        <v>156</v>
      </c>
      <c r="L89" s="42"/>
      <c r="M89" s="176" t="s">
        <v>3</v>
      </c>
      <c r="N89" s="177" t="s">
        <v>41</v>
      </c>
      <c r="O89" s="75"/>
      <c r="P89" s="178">
        <f>O89*H89</f>
        <v>0</v>
      </c>
      <c r="Q89" s="178">
        <v>0</v>
      </c>
      <c r="R89" s="178">
        <f>Q89*H89</f>
        <v>0</v>
      </c>
      <c r="S89" s="178">
        <v>0</v>
      </c>
      <c r="T89" s="179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180" t="s">
        <v>157</v>
      </c>
      <c r="AT89" s="180" t="s">
        <v>152</v>
      </c>
      <c r="AU89" s="180" t="s">
        <v>158</v>
      </c>
      <c r="AY89" s="22" t="s">
        <v>149</v>
      </c>
      <c r="BE89" s="181">
        <f>IF(N89="základní",J89,0)</f>
        <v>0</v>
      </c>
      <c r="BF89" s="181">
        <f>IF(N89="snížená",J89,0)</f>
        <v>0</v>
      </c>
      <c r="BG89" s="181">
        <f>IF(N89="zákl. přenesená",J89,0)</f>
        <v>0</v>
      </c>
      <c r="BH89" s="181">
        <f>IF(N89="sníž. přenesená",J89,0)</f>
        <v>0</v>
      </c>
      <c r="BI89" s="181">
        <f>IF(N89="nulová",J89,0)</f>
        <v>0</v>
      </c>
      <c r="BJ89" s="22" t="s">
        <v>158</v>
      </c>
      <c r="BK89" s="181">
        <f>ROUND(I89*H89,2)</f>
        <v>0</v>
      </c>
      <c r="BL89" s="22" t="s">
        <v>157</v>
      </c>
      <c r="BM89" s="180" t="s">
        <v>2104</v>
      </c>
    </row>
    <row r="90" s="2" customFormat="1">
      <c r="A90" s="41"/>
      <c r="B90" s="42"/>
      <c r="C90" s="41"/>
      <c r="D90" s="182" t="s">
        <v>160</v>
      </c>
      <c r="E90" s="41"/>
      <c r="F90" s="183" t="s">
        <v>2105</v>
      </c>
      <c r="G90" s="41"/>
      <c r="H90" s="41"/>
      <c r="I90" s="184"/>
      <c r="J90" s="41"/>
      <c r="K90" s="41"/>
      <c r="L90" s="42"/>
      <c r="M90" s="185"/>
      <c r="N90" s="186"/>
      <c r="O90" s="75"/>
      <c r="P90" s="75"/>
      <c r="Q90" s="75"/>
      <c r="R90" s="75"/>
      <c r="S90" s="75"/>
      <c r="T90" s="76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2" t="s">
        <v>160</v>
      </c>
      <c r="AU90" s="22" t="s">
        <v>158</v>
      </c>
    </row>
    <row r="91" s="2" customFormat="1" ht="24.15" customHeight="1">
      <c r="A91" s="41"/>
      <c r="B91" s="168"/>
      <c r="C91" s="169" t="s">
        <v>158</v>
      </c>
      <c r="D91" s="169" t="s">
        <v>152</v>
      </c>
      <c r="E91" s="170" t="s">
        <v>2106</v>
      </c>
      <c r="F91" s="171" t="s">
        <v>2107</v>
      </c>
      <c r="G91" s="172" t="s">
        <v>406</v>
      </c>
      <c r="H91" s="173">
        <v>0.001</v>
      </c>
      <c r="I91" s="174"/>
      <c r="J91" s="175">
        <f>ROUND(I91*H91,2)</f>
        <v>0</v>
      </c>
      <c r="K91" s="171" t="s">
        <v>156</v>
      </c>
      <c r="L91" s="42"/>
      <c r="M91" s="176" t="s">
        <v>3</v>
      </c>
      <c r="N91" s="177" t="s">
        <v>41</v>
      </c>
      <c r="O91" s="75"/>
      <c r="P91" s="178">
        <f>O91*H91</f>
        <v>0</v>
      </c>
      <c r="Q91" s="178">
        <v>0</v>
      </c>
      <c r="R91" s="178">
        <f>Q91*H91</f>
        <v>0</v>
      </c>
      <c r="S91" s="178">
        <v>0</v>
      </c>
      <c r="T91" s="179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180" t="s">
        <v>157</v>
      </c>
      <c r="AT91" s="180" t="s">
        <v>152</v>
      </c>
      <c r="AU91" s="180" t="s">
        <v>158</v>
      </c>
      <c r="AY91" s="22" t="s">
        <v>149</v>
      </c>
      <c r="BE91" s="181">
        <f>IF(N91="základní",J91,0)</f>
        <v>0</v>
      </c>
      <c r="BF91" s="181">
        <f>IF(N91="snížená",J91,0)</f>
        <v>0</v>
      </c>
      <c r="BG91" s="181">
        <f>IF(N91="zákl. přenesená",J91,0)</f>
        <v>0</v>
      </c>
      <c r="BH91" s="181">
        <f>IF(N91="sníž. přenesená",J91,0)</f>
        <v>0</v>
      </c>
      <c r="BI91" s="181">
        <f>IF(N91="nulová",J91,0)</f>
        <v>0</v>
      </c>
      <c r="BJ91" s="22" t="s">
        <v>158</v>
      </c>
      <c r="BK91" s="181">
        <f>ROUND(I91*H91,2)</f>
        <v>0</v>
      </c>
      <c r="BL91" s="22" t="s">
        <v>157</v>
      </c>
      <c r="BM91" s="180" t="s">
        <v>2108</v>
      </c>
    </row>
    <row r="92" s="2" customFormat="1">
      <c r="A92" s="41"/>
      <c r="B92" s="42"/>
      <c r="C92" s="41"/>
      <c r="D92" s="182" t="s">
        <v>160</v>
      </c>
      <c r="E92" s="41"/>
      <c r="F92" s="183" t="s">
        <v>2109</v>
      </c>
      <c r="G92" s="41"/>
      <c r="H92" s="41"/>
      <c r="I92" s="184"/>
      <c r="J92" s="41"/>
      <c r="K92" s="41"/>
      <c r="L92" s="42"/>
      <c r="M92" s="185"/>
      <c r="N92" s="186"/>
      <c r="O92" s="75"/>
      <c r="P92" s="75"/>
      <c r="Q92" s="75"/>
      <c r="R92" s="75"/>
      <c r="S92" s="75"/>
      <c r="T92" s="76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2" t="s">
        <v>160</v>
      </c>
      <c r="AU92" s="22" t="s">
        <v>158</v>
      </c>
    </row>
    <row r="93" s="12" customFormat="1" ht="22.8" customHeight="1">
      <c r="A93" s="12"/>
      <c r="B93" s="155"/>
      <c r="C93" s="12"/>
      <c r="D93" s="156" t="s">
        <v>68</v>
      </c>
      <c r="E93" s="166" t="s">
        <v>2110</v>
      </c>
      <c r="F93" s="166" t="s">
        <v>2111</v>
      </c>
      <c r="G93" s="12"/>
      <c r="H93" s="12"/>
      <c r="I93" s="158"/>
      <c r="J93" s="167">
        <f>BK93</f>
        <v>0</v>
      </c>
      <c r="K93" s="12"/>
      <c r="L93" s="155"/>
      <c r="M93" s="160"/>
      <c r="N93" s="161"/>
      <c r="O93" s="161"/>
      <c r="P93" s="162">
        <f>SUM(P94:P97)</f>
        <v>0</v>
      </c>
      <c r="Q93" s="161"/>
      <c r="R93" s="162">
        <f>SUM(R94:R97)</f>
        <v>0.00070999999999999991</v>
      </c>
      <c r="S93" s="161"/>
      <c r="T93" s="163">
        <f>SUM(T94:T97)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56" t="s">
        <v>158</v>
      </c>
      <c r="AT93" s="164" t="s">
        <v>68</v>
      </c>
      <c r="AU93" s="164" t="s">
        <v>77</v>
      </c>
      <c r="AY93" s="156" t="s">
        <v>149</v>
      </c>
      <c r="BK93" s="165">
        <f>SUM(BK94:BK97)</f>
        <v>0</v>
      </c>
    </row>
    <row r="94" s="2" customFormat="1" ht="24.15" customHeight="1">
      <c r="A94" s="41"/>
      <c r="B94" s="168"/>
      <c r="C94" s="169" t="s">
        <v>96</v>
      </c>
      <c r="D94" s="169" t="s">
        <v>152</v>
      </c>
      <c r="E94" s="170" t="s">
        <v>2112</v>
      </c>
      <c r="F94" s="171" t="s">
        <v>2113</v>
      </c>
      <c r="G94" s="172" t="s">
        <v>274</v>
      </c>
      <c r="H94" s="173">
        <v>1</v>
      </c>
      <c r="I94" s="174"/>
      <c r="J94" s="175">
        <f>ROUND(I94*H94,2)</f>
        <v>0</v>
      </c>
      <c r="K94" s="171" t="s">
        <v>156</v>
      </c>
      <c r="L94" s="42"/>
      <c r="M94" s="176" t="s">
        <v>3</v>
      </c>
      <c r="N94" s="177" t="s">
        <v>41</v>
      </c>
      <c r="O94" s="75"/>
      <c r="P94" s="178">
        <f>O94*H94</f>
        <v>0</v>
      </c>
      <c r="Q94" s="178">
        <v>0.00025999999999999998</v>
      </c>
      <c r="R94" s="178">
        <f>Q94*H94</f>
        <v>0.00025999999999999998</v>
      </c>
      <c r="S94" s="178">
        <v>0</v>
      </c>
      <c r="T94" s="179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180" t="s">
        <v>157</v>
      </c>
      <c r="AT94" s="180" t="s">
        <v>152</v>
      </c>
      <c r="AU94" s="180" t="s">
        <v>158</v>
      </c>
      <c r="AY94" s="22" t="s">
        <v>149</v>
      </c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22" t="s">
        <v>158</v>
      </c>
      <c r="BK94" s="181">
        <f>ROUND(I94*H94,2)</f>
        <v>0</v>
      </c>
      <c r="BL94" s="22" t="s">
        <v>157</v>
      </c>
      <c r="BM94" s="180" t="s">
        <v>2114</v>
      </c>
    </row>
    <row r="95" s="2" customFormat="1">
      <c r="A95" s="41"/>
      <c r="B95" s="42"/>
      <c r="C95" s="41"/>
      <c r="D95" s="182" t="s">
        <v>160</v>
      </c>
      <c r="E95" s="41"/>
      <c r="F95" s="183" t="s">
        <v>2115</v>
      </c>
      <c r="G95" s="41"/>
      <c r="H95" s="41"/>
      <c r="I95" s="184"/>
      <c r="J95" s="41"/>
      <c r="K95" s="41"/>
      <c r="L95" s="42"/>
      <c r="M95" s="185"/>
      <c r="N95" s="186"/>
      <c r="O95" s="75"/>
      <c r="P95" s="75"/>
      <c r="Q95" s="75"/>
      <c r="R95" s="75"/>
      <c r="S95" s="75"/>
      <c r="T95" s="76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2" t="s">
        <v>160</v>
      </c>
      <c r="AU95" s="22" t="s">
        <v>158</v>
      </c>
    </row>
    <row r="96" s="2" customFormat="1" ht="24.15" customHeight="1">
      <c r="A96" s="41"/>
      <c r="B96" s="168"/>
      <c r="C96" s="169" t="s">
        <v>163</v>
      </c>
      <c r="D96" s="169" t="s">
        <v>152</v>
      </c>
      <c r="E96" s="170" t="s">
        <v>2116</v>
      </c>
      <c r="F96" s="171" t="s">
        <v>2117</v>
      </c>
      <c r="G96" s="172" t="s">
        <v>155</v>
      </c>
      <c r="H96" s="173">
        <v>1</v>
      </c>
      <c r="I96" s="174"/>
      <c r="J96" s="175">
        <f>ROUND(I96*H96,2)</f>
        <v>0</v>
      </c>
      <c r="K96" s="171" t="s">
        <v>156</v>
      </c>
      <c r="L96" s="42"/>
      <c r="M96" s="176" t="s">
        <v>3</v>
      </c>
      <c r="N96" s="177" t="s">
        <v>41</v>
      </c>
      <c r="O96" s="75"/>
      <c r="P96" s="178">
        <f>O96*H96</f>
        <v>0</v>
      </c>
      <c r="Q96" s="178">
        <v>0.00044999999999999999</v>
      </c>
      <c r="R96" s="178">
        <f>Q96*H96</f>
        <v>0.00044999999999999999</v>
      </c>
      <c r="S96" s="178">
        <v>0</v>
      </c>
      <c r="T96" s="179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180" t="s">
        <v>157</v>
      </c>
      <c r="AT96" s="180" t="s">
        <v>152</v>
      </c>
      <c r="AU96" s="180" t="s">
        <v>158</v>
      </c>
      <c r="AY96" s="22" t="s">
        <v>149</v>
      </c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22" t="s">
        <v>158</v>
      </c>
      <c r="BK96" s="181">
        <f>ROUND(I96*H96,2)</f>
        <v>0</v>
      </c>
      <c r="BL96" s="22" t="s">
        <v>157</v>
      </c>
      <c r="BM96" s="180" t="s">
        <v>2118</v>
      </c>
    </row>
    <row r="97" s="2" customFormat="1">
      <c r="A97" s="41"/>
      <c r="B97" s="42"/>
      <c r="C97" s="41"/>
      <c r="D97" s="182" t="s">
        <v>160</v>
      </c>
      <c r="E97" s="41"/>
      <c r="F97" s="183" t="s">
        <v>2119</v>
      </c>
      <c r="G97" s="41"/>
      <c r="H97" s="41"/>
      <c r="I97" s="184"/>
      <c r="J97" s="41"/>
      <c r="K97" s="41"/>
      <c r="L97" s="42"/>
      <c r="M97" s="185"/>
      <c r="N97" s="186"/>
      <c r="O97" s="75"/>
      <c r="P97" s="75"/>
      <c r="Q97" s="75"/>
      <c r="R97" s="75"/>
      <c r="S97" s="75"/>
      <c r="T97" s="76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2" t="s">
        <v>160</v>
      </c>
      <c r="AU97" s="22" t="s">
        <v>158</v>
      </c>
    </row>
    <row r="98" s="12" customFormat="1" ht="22.8" customHeight="1">
      <c r="A98" s="12"/>
      <c r="B98" s="155"/>
      <c r="C98" s="12"/>
      <c r="D98" s="156" t="s">
        <v>68</v>
      </c>
      <c r="E98" s="166" t="s">
        <v>2120</v>
      </c>
      <c r="F98" s="166" t="s">
        <v>2121</v>
      </c>
      <c r="G98" s="12"/>
      <c r="H98" s="12"/>
      <c r="I98" s="158"/>
      <c r="J98" s="167">
        <f>BK98</f>
        <v>0</v>
      </c>
      <c r="K98" s="12"/>
      <c r="L98" s="155"/>
      <c r="M98" s="160"/>
      <c r="N98" s="161"/>
      <c r="O98" s="161"/>
      <c r="P98" s="162">
        <f>SUM(P99:P105)</f>
        <v>0</v>
      </c>
      <c r="Q98" s="161"/>
      <c r="R98" s="162">
        <f>SUM(R99:R105)</f>
        <v>0.031519999999999999</v>
      </c>
      <c r="S98" s="161"/>
      <c r="T98" s="163">
        <f>SUM(T99:T105)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56" t="s">
        <v>158</v>
      </c>
      <c r="AT98" s="164" t="s">
        <v>68</v>
      </c>
      <c r="AU98" s="164" t="s">
        <v>77</v>
      </c>
      <c r="AY98" s="156" t="s">
        <v>149</v>
      </c>
      <c r="BK98" s="165">
        <f>SUM(BK99:BK105)</f>
        <v>0</v>
      </c>
    </row>
    <row r="99" s="2" customFormat="1" ht="24.15" customHeight="1">
      <c r="A99" s="41"/>
      <c r="B99" s="168"/>
      <c r="C99" s="169" t="s">
        <v>179</v>
      </c>
      <c r="D99" s="169" t="s">
        <v>152</v>
      </c>
      <c r="E99" s="170" t="s">
        <v>2122</v>
      </c>
      <c r="F99" s="171" t="s">
        <v>2123</v>
      </c>
      <c r="G99" s="172" t="s">
        <v>274</v>
      </c>
      <c r="H99" s="173">
        <v>1</v>
      </c>
      <c r="I99" s="174"/>
      <c r="J99" s="175">
        <f>ROUND(I99*H99,2)</f>
        <v>0</v>
      </c>
      <c r="K99" s="171" t="s">
        <v>156</v>
      </c>
      <c r="L99" s="42"/>
      <c r="M99" s="176" t="s">
        <v>3</v>
      </c>
      <c r="N99" s="177" t="s">
        <v>41</v>
      </c>
      <c r="O99" s="75"/>
      <c r="P99" s="178">
        <f>O99*H99</f>
        <v>0</v>
      </c>
      <c r="Q99" s="178">
        <v>0.0025200000000000001</v>
      </c>
      <c r="R99" s="178">
        <f>Q99*H99</f>
        <v>0.0025200000000000001</v>
      </c>
      <c r="S99" s="178">
        <v>0</v>
      </c>
      <c r="T99" s="179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180" t="s">
        <v>157</v>
      </c>
      <c r="AT99" s="180" t="s">
        <v>152</v>
      </c>
      <c r="AU99" s="180" t="s">
        <v>158</v>
      </c>
      <c r="AY99" s="22" t="s">
        <v>149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22" t="s">
        <v>158</v>
      </c>
      <c r="BK99" s="181">
        <f>ROUND(I99*H99,2)</f>
        <v>0</v>
      </c>
      <c r="BL99" s="22" t="s">
        <v>157</v>
      </c>
      <c r="BM99" s="180" t="s">
        <v>2124</v>
      </c>
    </row>
    <row r="100" s="2" customFormat="1">
      <c r="A100" s="41"/>
      <c r="B100" s="42"/>
      <c r="C100" s="41"/>
      <c r="D100" s="182" t="s">
        <v>160</v>
      </c>
      <c r="E100" s="41"/>
      <c r="F100" s="183" t="s">
        <v>2125</v>
      </c>
      <c r="G100" s="41"/>
      <c r="H100" s="41"/>
      <c r="I100" s="184"/>
      <c r="J100" s="41"/>
      <c r="K100" s="41"/>
      <c r="L100" s="42"/>
      <c r="M100" s="185"/>
      <c r="N100" s="186"/>
      <c r="O100" s="75"/>
      <c r="P100" s="75"/>
      <c r="Q100" s="75"/>
      <c r="R100" s="75"/>
      <c r="S100" s="75"/>
      <c r="T100" s="76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2" t="s">
        <v>160</v>
      </c>
      <c r="AU100" s="22" t="s">
        <v>158</v>
      </c>
    </row>
    <row r="101" s="2" customFormat="1" ht="16.5" customHeight="1">
      <c r="A101" s="41"/>
      <c r="B101" s="168"/>
      <c r="C101" s="224" t="s">
        <v>188</v>
      </c>
      <c r="D101" s="224" t="s">
        <v>654</v>
      </c>
      <c r="E101" s="225" t="s">
        <v>2126</v>
      </c>
      <c r="F101" s="226" t="s">
        <v>2127</v>
      </c>
      <c r="G101" s="227" t="s">
        <v>155</v>
      </c>
      <c r="H101" s="228">
        <v>1</v>
      </c>
      <c r="I101" s="229"/>
      <c r="J101" s="230">
        <f>ROUND(I101*H101,2)</f>
        <v>0</v>
      </c>
      <c r="K101" s="226" t="s">
        <v>1246</v>
      </c>
      <c r="L101" s="231"/>
      <c r="M101" s="232" t="s">
        <v>3</v>
      </c>
      <c r="N101" s="233" t="s">
        <v>41</v>
      </c>
      <c r="O101" s="75"/>
      <c r="P101" s="178">
        <f>O101*H101</f>
        <v>0</v>
      </c>
      <c r="Q101" s="178">
        <v>0.029000000000000001</v>
      </c>
      <c r="R101" s="178">
        <f>Q101*H101</f>
        <v>0.029000000000000001</v>
      </c>
      <c r="S101" s="178">
        <v>0</v>
      </c>
      <c r="T101" s="179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180" t="s">
        <v>381</v>
      </c>
      <c r="AT101" s="180" t="s">
        <v>654</v>
      </c>
      <c r="AU101" s="180" t="s">
        <v>158</v>
      </c>
      <c r="AY101" s="22" t="s">
        <v>149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22" t="s">
        <v>158</v>
      </c>
      <c r="BK101" s="181">
        <f>ROUND(I101*H101,2)</f>
        <v>0</v>
      </c>
      <c r="BL101" s="22" t="s">
        <v>157</v>
      </c>
      <c r="BM101" s="180" t="s">
        <v>2128</v>
      </c>
    </row>
    <row r="102" s="2" customFormat="1" ht="21.75" customHeight="1">
      <c r="A102" s="41"/>
      <c r="B102" s="168"/>
      <c r="C102" s="169" t="s">
        <v>197</v>
      </c>
      <c r="D102" s="169" t="s">
        <v>152</v>
      </c>
      <c r="E102" s="170" t="s">
        <v>2129</v>
      </c>
      <c r="F102" s="171" t="s">
        <v>2130</v>
      </c>
      <c r="G102" s="172" t="s">
        <v>406</v>
      </c>
      <c r="H102" s="173">
        <v>0.032000000000000001</v>
      </c>
      <c r="I102" s="174"/>
      <c r="J102" s="175">
        <f>ROUND(I102*H102,2)</f>
        <v>0</v>
      </c>
      <c r="K102" s="171" t="s">
        <v>156</v>
      </c>
      <c r="L102" s="42"/>
      <c r="M102" s="176" t="s">
        <v>3</v>
      </c>
      <c r="N102" s="177" t="s">
        <v>41</v>
      </c>
      <c r="O102" s="75"/>
      <c r="P102" s="178">
        <f>O102*H102</f>
        <v>0</v>
      </c>
      <c r="Q102" s="178">
        <v>0</v>
      </c>
      <c r="R102" s="178">
        <f>Q102*H102</f>
        <v>0</v>
      </c>
      <c r="S102" s="178">
        <v>0</v>
      </c>
      <c r="T102" s="179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180" t="s">
        <v>157</v>
      </c>
      <c r="AT102" s="180" t="s">
        <v>152</v>
      </c>
      <c r="AU102" s="180" t="s">
        <v>158</v>
      </c>
      <c r="AY102" s="22" t="s">
        <v>149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22" t="s">
        <v>158</v>
      </c>
      <c r="BK102" s="181">
        <f>ROUND(I102*H102,2)</f>
        <v>0</v>
      </c>
      <c r="BL102" s="22" t="s">
        <v>157</v>
      </c>
      <c r="BM102" s="180" t="s">
        <v>2131</v>
      </c>
    </row>
    <row r="103" s="2" customFormat="1">
      <c r="A103" s="41"/>
      <c r="B103" s="42"/>
      <c r="C103" s="41"/>
      <c r="D103" s="182" t="s">
        <v>160</v>
      </c>
      <c r="E103" s="41"/>
      <c r="F103" s="183" t="s">
        <v>2132</v>
      </c>
      <c r="G103" s="41"/>
      <c r="H103" s="41"/>
      <c r="I103" s="184"/>
      <c r="J103" s="41"/>
      <c r="K103" s="41"/>
      <c r="L103" s="42"/>
      <c r="M103" s="185"/>
      <c r="N103" s="186"/>
      <c r="O103" s="75"/>
      <c r="P103" s="75"/>
      <c r="Q103" s="75"/>
      <c r="R103" s="75"/>
      <c r="S103" s="75"/>
      <c r="T103" s="76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2" t="s">
        <v>160</v>
      </c>
      <c r="AU103" s="22" t="s">
        <v>158</v>
      </c>
    </row>
    <row r="104" s="2" customFormat="1" ht="24.15" customHeight="1">
      <c r="A104" s="41"/>
      <c r="B104" s="168"/>
      <c r="C104" s="169" t="s">
        <v>206</v>
      </c>
      <c r="D104" s="169" t="s">
        <v>152</v>
      </c>
      <c r="E104" s="170" t="s">
        <v>2133</v>
      </c>
      <c r="F104" s="171" t="s">
        <v>2134</v>
      </c>
      <c r="G104" s="172" t="s">
        <v>406</v>
      </c>
      <c r="H104" s="173">
        <v>0.032000000000000001</v>
      </c>
      <c r="I104" s="174"/>
      <c r="J104" s="175">
        <f>ROUND(I104*H104,2)</f>
        <v>0</v>
      </c>
      <c r="K104" s="171" t="s">
        <v>156</v>
      </c>
      <c r="L104" s="42"/>
      <c r="M104" s="176" t="s">
        <v>3</v>
      </c>
      <c r="N104" s="177" t="s">
        <v>41</v>
      </c>
      <c r="O104" s="75"/>
      <c r="P104" s="178">
        <f>O104*H104</f>
        <v>0</v>
      </c>
      <c r="Q104" s="178">
        <v>0</v>
      </c>
      <c r="R104" s="178">
        <f>Q104*H104</f>
        <v>0</v>
      </c>
      <c r="S104" s="178">
        <v>0</v>
      </c>
      <c r="T104" s="179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180" t="s">
        <v>157</v>
      </c>
      <c r="AT104" s="180" t="s">
        <v>152</v>
      </c>
      <c r="AU104" s="180" t="s">
        <v>158</v>
      </c>
      <c r="AY104" s="22" t="s">
        <v>149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22" t="s">
        <v>158</v>
      </c>
      <c r="BK104" s="181">
        <f>ROUND(I104*H104,2)</f>
        <v>0</v>
      </c>
      <c r="BL104" s="22" t="s">
        <v>157</v>
      </c>
      <c r="BM104" s="180" t="s">
        <v>2135</v>
      </c>
    </row>
    <row r="105" s="2" customFormat="1">
      <c r="A105" s="41"/>
      <c r="B105" s="42"/>
      <c r="C105" s="41"/>
      <c r="D105" s="182" t="s">
        <v>160</v>
      </c>
      <c r="E105" s="41"/>
      <c r="F105" s="183" t="s">
        <v>2136</v>
      </c>
      <c r="G105" s="41"/>
      <c r="H105" s="41"/>
      <c r="I105" s="184"/>
      <c r="J105" s="41"/>
      <c r="K105" s="41"/>
      <c r="L105" s="42"/>
      <c r="M105" s="185"/>
      <c r="N105" s="186"/>
      <c r="O105" s="75"/>
      <c r="P105" s="75"/>
      <c r="Q105" s="75"/>
      <c r="R105" s="75"/>
      <c r="S105" s="75"/>
      <c r="T105" s="76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2" t="s">
        <v>160</v>
      </c>
      <c r="AU105" s="22" t="s">
        <v>158</v>
      </c>
    </row>
    <row r="106" s="12" customFormat="1" ht="22.8" customHeight="1">
      <c r="A106" s="12"/>
      <c r="B106" s="155"/>
      <c r="C106" s="12"/>
      <c r="D106" s="156" t="s">
        <v>68</v>
      </c>
      <c r="E106" s="166" t="s">
        <v>2137</v>
      </c>
      <c r="F106" s="166" t="s">
        <v>2138</v>
      </c>
      <c r="G106" s="12"/>
      <c r="H106" s="12"/>
      <c r="I106" s="158"/>
      <c r="J106" s="167">
        <f>BK106</f>
        <v>0</v>
      </c>
      <c r="K106" s="12"/>
      <c r="L106" s="155"/>
      <c r="M106" s="160"/>
      <c r="N106" s="161"/>
      <c r="O106" s="161"/>
      <c r="P106" s="162">
        <f>SUM(P107:P116)</f>
        <v>0</v>
      </c>
      <c r="Q106" s="161"/>
      <c r="R106" s="162">
        <f>SUM(R107:R116)</f>
        <v>0.0017700000000000001</v>
      </c>
      <c r="S106" s="161"/>
      <c r="T106" s="163">
        <f>SUM(T107:T116)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56" t="s">
        <v>158</v>
      </c>
      <c r="AT106" s="164" t="s">
        <v>68</v>
      </c>
      <c r="AU106" s="164" t="s">
        <v>77</v>
      </c>
      <c r="AY106" s="156" t="s">
        <v>149</v>
      </c>
      <c r="BK106" s="165">
        <f>SUM(BK107:BK116)</f>
        <v>0</v>
      </c>
    </row>
    <row r="107" s="2" customFormat="1" ht="37.8" customHeight="1">
      <c r="A107" s="41"/>
      <c r="B107" s="168"/>
      <c r="C107" s="169" t="s">
        <v>218</v>
      </c>
      <c r="D107" s="169" t="s">
        <v>152</v>
      </c>
      <c r="E107" s="170" t="s">
        <v>2139</v>
      </c>
      <c r="F107" s="171" t="s">
        <v>2140</v>
      </c>
      <c r="G107" s="172" t="s">
        <v>155</v>
      </c>
      <c r="H107" s="173">
        <v>1</v>
      </c>
      <c r="I107" s="174"/>
      <c r="J107" s="175">
        <f>ROUND(I107*H107,2)</f>
        <v>0</v>
      </c>
      <c r="K107" s="171" t="s">
        <v>156</v>
      </c>
      <c r="L107" s="42"/>
      <c r="M107" s="176" t="s">
        <v>3</v>
      </c>
      <c r="N107" s="177" t="s">
        <v>41</v>
      </c>
      <c r="O107" s="75"/>
      <c r="P107" s="178">
        <f>O107*H107</f>
        <v>0</v>
      </c>
      <c r="Q107" s="178">
        <v>0.00033</v>
      </c>
      <c r="R107" s="178">
        <f>Q107*H107</f>
        <v>0.00033</v>
      </c>
      <c r="S107" s="178">
        <v>0</v>
      </c>
      <c r="T107" s="179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180" t="s">
        <v>157</v>
      </c>
      <c r="AT107" s="180" t="s">
        <v>152</v>
      </c>
      <c r="AU107" s="180" t="s">
        <v>158</v>
      </c>
      <c r="AY107" s="22" t="s">
        <v>149</v>
      </c>
      <c r="BE107" s="181">
        <f>IF(N107="základní",J107,0)</f>
        <v>0</v>
      </c>
      <c r="BF107" s="181">
        <f>IF(N107="snížená",J107,0)</f>
        <v>0</v>
      </c>
      <c r="BG107" s="181">
        <f>IF(N107="zákl. přenesená",J107,0)</f>
        <v>0</v>
      </c>
      <c r="BH107" s="181">
        <f>IF(N107="sníž. přenesená",J107,0)</f>
        <v>0</v>
      </c>
      <c r="BI107" s="181">
        <f>IF(N107="nulová",J107,0)</f>
        <v>0</v>
      </c>
      <c r="BJ107" s="22" t="s">
        <v>158</v>
      </c>
      <c r="BK107" s="181">
        <f>ROUND(I107*H107,2)</f>
        <v>0</v>
      </c>
      <c r="BL107" s="22" t="s">
        <v>157</v>
      </c>
      <c r="BM107" s="180" t="s">
        <v>2141</v>
      </c>
    </row>
    <row r="108" s="2" customFormat="1">
      <c r="A108" s="41"/>
      <c r="B108" s="42"/>
      <c r="C108" s="41"/>
      <c r="D108" s="182" t="s">
        <v>160</v>
      </c>
      <c r="E108" s="41"/>
      <c r="F108" s="183" t="s">
        <v>2142</v>
      </c>
      <c r="G108" s="41"/>
      <c r="H108" s="41"/>
      <c r="I108" s="184"/>
      <c r="J108" s="41"/>
      <c r="K108" s="41"/>
      <c r="L108" s="42"/>
      <c r="M108" s="185"/>
      <c r="N108" s="186"/>
      <c r="O108" s="75"/>
      <c r="P108" s="75"/>
      <c r="Q108" s="75"/>
      <c r="R108" s="75"/>
      <c r="S108" s="75"/>
      <c r="T108" s="76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2" t="s">
        <v>160</v>
      </c>
      <c r="AU108" s="22" t="s">
        <v>158</v>
      </c>
    </row>
    <row r="109" s="2" customFormat="1" ht="21.75" customHeight="1">
      <c r="A109" s="41"/>
      <c r="B109" s="168"/>
      <c r="C109" s="169" t="s">
        <v>224</v>
      </c>
      <c r="D109" s="169" t="s">
        <v>152</v>
      </c>
      <c r="E109" s="170" t="s">
        <v>2143</v>
      </c>
      <c r="F109" s="171" t="s">
        <v>2144</v>
      </c>
      <c r="G109" s="172" t="s">
        <v>155</v>
      </c>
      <c r="H109" s="173">
        <v>2</v>
      </c>
      <c r="I109" s="174"/>
      <c r="J109" s="175">
        <f>ROUND(I109*H109,2)</f>
        <v>0</v>
      </c>
      <c r="K109" s="171" t="s">
        <v>156</v>
      </c>
      <c r="L109" s="42"/>
      <c r="M109" s="176" t="s">
        <v>3</v>
      </c>
      <c r="N109" s="177" t="s">
        <v>41</v>
      </c>
      <c r="O109" s="75"/>
      <c r="P109" s="178">
        <f>O109*H109</f>
        <v>0</v>
      </c>
      <c r="Q109" s="178">
        <v>0.00021000000000000001</v>
      </c>
      <c r="R109" s="178">
        <f>Q109*H109</f>
        <v>0.00042000000000000002</v>
      </c>
      <c r="S109" s="178">
        <v>0</v>
      </c>
      <c r="T109" s="179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180" t="s">
        <v>157</v>
      </c>
      <c r="AT109" s="180" t="s">
        <v>152</v>
      </c>
      <c r="AU109" s="180" t="s">
        <v>158</v>
      </c>
      <c r="AY109" s="22" t="s">
        <v>149</v>
      </c>
      <c r="BE109" s="181">
        <f>IF(N109="základní",J109,0)</f>
        <v>0</v>
      </c>
      <c r="BF109" s="181">
        <f>IF(N109="snížená",J109,0)</f>
        <v>0</v>
      </c>
      <c r="BG109" s="181">
        <f>IF(N109="zákl. přenesená",J109,0)</f>
        <v>0</v>
      </c>
      <c r="BH109" s="181">
        <f>IF(N109="sníž. přenesená",J109,0)</f>
        <v>0</v>
      </c>
      <c r="BI109" s="181">
        <f>IF(N109="nulová",J109,0)</f>
        <v>0</v>
      </c>
      <c r="BJ109" s="22" t="s">
        <v>158</v>
      </c>
      <c r="BK109" s="181">
        <f>ROUND(I109*H109,2)</f>
        <v>0</v>
      </c>
      <c r="BL109" s="22" t="s">
        <v>157</v>
      </c>
      <c r="BM109" s="180" t="s">
        <v>2145</v>
      </c>
    </row>
    <row r="110" s="2" customFormat="1">
      <c r="A110" s="41"/>
      <c r="B110" s="42"/>
      <c r="C110" s="41"/>
      <c r="D110" s="182" t="s">
        <v>160</v>
      </c>
      <c r="E110" s="41"/>
      <c r="F110" s="183" t="s">
        <v>2146</v>
      </c>
      <c r="G110" s="41"/>
      <c r="H110" s="41"/>
      <c r="I110" s="184"/>
      <c r="J110" s="41"/>
      <c r="K110" s="41"/>
      <c r="L110" s="42"/>
      <c r="M110" s="185"/>
      <c r="N110" s="186"/>
      <c r="O110" s="75"/>
      <c r="P110" s="75"/>
      <c r="Q110" s="75"/>
      <c r="R110" s="75"/>
      <c r="S110" s="75"/>
      <c r="T110" s="76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2" t="s">
        <v>160</v>
      </c>
      <c r="AU110" s="22" t="s">
        <v>158</v>
      </c>
    </row>
    <row r="111" s="2" customFormat="1" ht="21.75" customHeight="1">
      <c r="A111" s="41"/>
      <c r="B111" s="168"/>
      <c r="C111" s="169" t="s">
        <v>230</v>
      </c>
      <c r="D111" s="169" t="s">
        <v>152</v>
      </c>
      <c r="E111" s="170" t="s">
        <v>2147</v>
      </c>
      <c r="F111" s="171" t="s">
        <v>2148</v>
      </c>
      <c r="G111" s="172" t="s">
        <v>155</v>
      </c>
      <c r="H111" s="173">
        <v>3</v>
      </c>
      <c r="I111" s="174"/>
      <c r="J111" s="175">
        <f>ROUND(I111*H111,2)</f>
        <v>0</v>
      </c>
      <c r="K111" s="171" t="s">
        <v>156</v>
      </c>
      <c r="L111" s="42"/>
      <c r="M111" s="176" t="s">
        <v>3</v>
      </c>
      <c r="N111" s="177" t="s">
        <v>41</v>
      </c>
      <c r="O111" s="75"/>
      <c r="P111" s="178">
        <f>O111*H111</f>
        <v>0</v>
      </c>
      <c r="Q111" s="178">
        <v>0.00034000000000000002</v>
      </c>
      <c r="R111" s="178">
        <f>Q111*H111</f>
        <v>0.0010200000000000001</v>
      </c>
      <c r="S111" s="178">
        <v>0</v>
      </c>
      <c r="T111" s="179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180" t="s">
        <v>157</v>
      </c>
      <c r="AT111" s="180" t="s">
        <v>152</v>
      </c>
      <c r="AU111" s="180" t="s">
        <v>158</v>
      </c>
      <c r="AY111" s="22" t="s">
        <v>149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22" t="s">
        <v>158</v>
      </c>
      <c r="BK111" s="181">
        <f>ROUND(I111*H111,2)</f>
        <v>0</v>
      </c>
      <c r="BL111" s="22" t="s">
        <v>157</v>
      </c>
      <c r="BM111" s="180" t="s">
        <v>2149</v>
      </c>
    </row>
    <row r="112" s="2" customFormat="1">
      <c r="A112" s="41"/>
      <c r="B112" s="42"/>
      <c r="C112" s="41"/>
      <c r="D112" s="182" t="s">
        <v>160</v>
      </c>
      <c r="E112" s="41"/>
      <c r="F112" s="183" t="s">
        <v>2150</v>
      </c>
      <c r="G112" s="41"/>
      <c r="H112" s="41"/>
      <c r="I112" s="184"/>
      <c r="J112" s="41"/>
      <c r="K112" s="41"/>
      <c r="L112" s="42"/>
      <c r="M112" s="185"/>
      <c r="N112" s="186"/>
      <c r="O112" s="75"/>
      <c r="P112" s="75"/>
      <c r="Q112" s="75"/>
      <c r="R112" s="75"/>
      <c r="S112" s="75"/>
      <c r="T112" s="76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2" t="s">
        <v>160</v>
      </c>
      <c r="AU112" s="22" t="s">
        <v>158</v>
      </c>
    </row>
    <row r="113" s="2" customFormat="1" ht="21.75" customHeight="1">
      <c r="A113" s="41"/>
      <c r="B113" s="168"/>
      <c r="C113" s="169" t="s">
        <v>9</v>
      </c>
      <c r="D113" s="169" t="s">
        <v>152</v>
      </c>
      <c r="E113" s="170" t="s">
        <v>2151</v>
      </c>
      <c r="F113" s="171" t="s">
        <v>2152</v>
      </c>
      <c r="G113" s="172" t="s">
        <v>406</v>
      </c>
      <c r="H113" s="173">
        <v>0.002</v>
      </c>
      <c r="I113" s="174"/>
      <c r="J113" s="175">
        <f>ROUND(I113*H113,2)</f>
        <v>0</v>
      </c>
      <c r="K113" s="171" t="s">
        <v>156</v>
      </c>
      <c r="L113" s="42"/>
      <c r="M113" s="176" t="s">
        <v>3</v>
      </c>
      <c r="N113" s="177" t="s">
        <v>41</v>
      </c>
      <c r="O113" s="75"/>
      <c r="P113" s="178">
        <f>O113*H113</f>
        <v>0</v>
      </c>
      <c r="Q113" s="178">
        <v>0</v>
      </c>
      <c r="R113" s="178">
        <f>Q113*H113</f>
        <v>0</v>
      </c>
      <c r="S113" s="178">
        <v>0</v>
      </c>
      <c r="T113" s="179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180" t="s">
        <v>157</v>
      </c>
      <c r="AT113" s="180" t="s">
        <v>152</v>
      </c>
      <c r="AU113" s="180" t="s">
        <v>158</v>
      </c>
      <c r="AY113" s="22" t="s">
        <v>149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22" t="s">
        <v>158</v>
      </c>
      <c r="BK113" s="181">
        <f>ROUND(I113*H113,2)</f>
        <v>0</v>
      </c>
      <c r="BL113" s="22" t="s">
        <v>157</v>
      </c>
      <c r="BM113" s="180" t="s">
        <v>2153</v>
      </c>
    </row>
    <row r="114" s="2" customFormat="1">
      <c r="A114" s="41"/>
      <c r="B114" s="42"/>
      <c r="C114" s="41"/>
      <c r="D114" s="182" t="s">
        <v>160</v>
      </c>
      <c r="E114" s="41"/>
      <c r="F114" s="183" t="s">
        <v>2154</v>
      </c>
      <c r="G114" s="41"/>
      <c r="H114" s="41"/>
      <c r="I114" s="184"/>
      <c r="J114" s="41"/>
      <c r="K114" s="41"/>
      <c r="L114" s="42"/>
      <c r="M114" s="185"/>
      <c r="N114" s="186"/>
      <c r="O114" s="75"/>
      <c r="P114" s="75"/>
      <c r="Q114" s="75"/>
      <c r="R114" s="75"/>
      <c r="S114" s="75"/>
      <c r="T114" s="76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2" t="s">
        <v>160</v>
      </c>
      <c r="AU114" s="22" t="s">
        <v>158</v>
      </c>
    </row>
    <row r="115" s="2" customFormat="1" ht="24.15" customHeight="1">
      <c r="A115" s="41"/>
      <c r="B115" s="168"/>
      <c r="C115" s="169" t="s">
        <v>242</v>
      </c>
      <c r="D115" s="169" t="s">
        <v>152</v>
      </c>
      <c r="E115" s="170" t="s">
        <v>2155</v>
      </c>
      <c r="F115" s="171" t="s">
        <v>2156</v>
      </c>
      <c r="G115" s="172" t="s">
        <v>406</v>
      </c>
      <c r="H115" s="173">
        <v>0.002</v>
      </c>
      <c r="I115" s="174"/>
      <c r="J115" s="175">
        <f>ROUND(I115*H115,2)</f>
        <v>0</v>
      </c>
      <c r="K115" s="171" t="s">
        <v>156</v>
      </c>
      <c r="L115" s="42"/>
      <c r="M115" s="176" t="s">
        <v>3</v>
      </c>
      <c r="N115" s="177" t="s">
        <v>41</v>
      </c>
      <c r="O115" s="75"/>
      <c r="P115" s="178">
        <f>O115*H115</f>
        <v>0</v>
      </c>
      <c r="Q115" s="178">
        <v>0</v>
      </c>
      <c r="R115" s="178">
        <f>Q115*H115</f>
        <v>0</v>
      </c>
      <c r="S115" s="178">
        <v>0</v>
      </c>
      <c r="T115" s="179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180" t="s">
        <v>157</v>
      </c>
      <c r="AT115" s="180" t="s">
        <v>152</v>
      </c>
      <c r="AU115" s="180" t="s">
        <v>158</v>
      </c>
      <c r="AY115" s="22" t="s">
        <v>149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22" t="s">
        <v>158</v>
      </c>
      <c r="BK115" s="181">
        <f>ROUND(I115*H115,2)</f>
        <v>0</v>
      </c>
      <c r="BL115" s="22" t="s">
        <v>157</v>
      </c>
      <c r="BM115" s="180" t="s">
        <v>2157</v>
      </c>
    </row>
    <row r="116" s="2" customFormat="1">
      <c r="A116" s="41"/>
      <c r="B116" s="42"/>
      <c r="C116" s="41"/>
      <c r="D116" s="182" t="s">
        <v>160</v>
      </c>
      <c r="E116" s="41"/>
      <c r="F116" s="183" t="s">
        <v>2158</v>
      </c>
      <c r="G116" s="41"/>
      <c r="H116" s="41"/>
      <c r="I116" s="184"/>
      <c r="J116" s="41"/>
      <c r="K116" s="41"/>
      <c r="L116" s="42"/>
      <c r="M116" s="185"/>
      <c r="N116" s="186"/>
      <c r="O116" s="75"/>
      <c r="P116" s="75"/>
      <c r="Q116" s="75"/>
      <c r="R116" s="75"/>
      <c r="S116" s="75"/>
      <c r="T116" s="76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2" t="s">
        <v>160</v>
      </c>
      <c r="AU116" s="22" t="s">
        <v>158</v>
      </c>
    </row>
    <row r="117" s="12" customFormat="1" ht="22.8" customHeight="1">
      <c r="A117" s="12"/>
      <c r="B117" s="155"/>
      <c r="C117" s="12"/>
      <c r="D117" s="156" t="s">
        <v>68</v>
      </c>
      <c r="E117" s="166" t="s">
        <v>2052</v>
      </c>
      <c r="F117" s="166" t="s">
        <v>2053</v>
      </c>
      <c r="G117" s="12"/>
      <c r="H117" s="12"/>
      <c r="I117" s="158"/>
      <c r="J117" s="167">
        <f>BK117</f>
        <v>0</v>
      </c>
      <c r="K117" s="12"/>
      <c r="L117" s="155"/>
      <c r="M117" s="160"/>
      <c r="N117" s="161"/>
      <c r="O117" s="161"/>
      <c r="P117" s="162">
        <f>SUM(P118:P141)</f>
        <v>0</v>
      </c>
      <c r="Q117" s="161"/>
      <c r="R117" s="162">
        <f>SUM(R118:R141)</f>
        <v>0.129966</v>
      </c>
      <c r="S117" s="161"/>
      <c r="T117" s="163">
        <f>SUM(T118:T141)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56" t="s">
        <v>158</v>
      </c>
      <c r="AT117" s="164" t="s">
        <v>68</v>
      </c>
      <c r="AU117" s="164" t="s">
        <v>77</v>
      </c>
      <c r="AY117" s="156" t="s">
        <v>149</v>
      </c>
      <c r="BK117" s="165">
        <f>SUM(BK118:BK141)</f>
        <v>0</v>
      </c>
    </row>
    <row r="118" s="2" customFormat="1" ht="24.15" customHeight="1">
      <c r="A118" s="41"/>
      <c r="B118" s="168"/>
      <c r="C118" s="169" t="s">
        <v>252</v>
      </c>
      <c r="D118" s="169" t="s">
        <v>152</v>
      </c>
      <c r="E118" s="170" t="s">
        <v>2159</v>
      </c>
      <c r="F118" s="171" t="s">
        <v>2160</v>
      </c>
      <c r="G118" s="172" t="s">
        <v>155</v>
      </c>
      <c r="H118" s="173">
        <v>2</v>
      </c>
      <c r="I118" s="174"/>
      <c r="J118" s="175">
        <f>ROUND(I118*H118,2)</f>
        <v>0</v>
      </c>
      <c r="K118" s="171" t="s">
        <v>156</v>
      </c>
      <c r="L118" s="42"/>
      <c r="M118" s="176" t="s">
        <v>3</v>
      </c>
      <c r="N118" s="177" t="s">
        <v>41</v>
      </c>
      <c r="O118" s="75"/>
      <c r="P118" s="178">
        <f>O118*H118</f>
        <v>0</v>
      </c>
      <c r="Q118" s="178">
        <v>0</v>
      </c>
      <c r="R118" s="178">
        <f>Q118*H118</f>
        <v>0</v>
      </c>
      <c r="S118" s="178">
        <v>0</v>
      </c>
      <c r="T118" s="179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180" t="s">
        <v>157</v>
      </c>
      <c r="AT118" s="180" t="s">
        <v>152</v>
      </c>
      <c r="AU118" s="180" t="s">
        <v>158</v>
      </c>
      <c r="AY118" s="22" t="s">
        <v>149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22" t="s">
        <v>158</v>
      </c>
      <c r="BK118" s="181">
        <f>ROUND(I118*H118,2)</f>
        <v>0</v>
      </c>
      <c r="BL118" s="22" t="s">
        <v>157</v>
      </c>
      <c r="BM118" s="180" t="s">
        <v>2161</v>
      </c>
    </row>
    <row r="119" s="2" customFormat="1">
      <c r="A119" s="41"/>
      <c r="B119" s="42"/>
      <c r="C119" s="41"/>
      <c r="D119" s="182" t="s">
        <v>160</v>
      </c>
      <c r="E119" s="41"/>
      <c r="F119" s="183" t="s">
        <v>2162</v>
      </c>
      <c r="G119" s="41"/>
      <c r="H119" s="41"/>
      <c r="I119" s="184"/>
      <c r="J119" s="41"/>
      <c r="K119" s="41"/>
      <c r="L119" s="42"/>
      <c r="M119" s="185"/>
      <c r="N119" s="186"/>
      <c r="O119" s="75"/>
      <c r="P119" s="75"/>
      <c r="Q119" s="75"/>
      <c r="R119" s="75"/>
      <c r="S119" s="75"/>
      <c r="T119" s="76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2" t="s">
        <v>160</v>
      </c>
      <c r="AU119" s="22" t="s">
        <v>158</v>
      </c>
    </row>
    <row r="120" s="2" customFormat="1" ht="24.15" customHeight="1">
      <c r="A120" s="41"/>
      <c r="B120" s="168"/>
      <c r="C120" s="224" t="s">
        <v>257</v>
      </c>
      <c r="D120" s="224" t="s">
        <v>654</v>
      </c>
      <c r="E120" s="225" t="s">
        <v>2163</v>
      </c>
      <c r="F120" s="226" t="s">
        <v>2164</v>
      </c>
      <c r="G120" s="227" t="s">
        <v>155</v>
      </c>
      <c r="H120" s="228">
        <v>2</v>
      </c>
      <c r="I120" s="229"/>
      <c r="J120" s="230">
        <f>ROUND(I120*H120,2)</f>
        <v>0</v>
      </c>
      <c r="K120" s="226" t="s">
        <v>156</v>
      </c>
      <c r="L120" s="231"/>
      <c r="M120" s="232" t="s">
        <v>3</v>
      </c>
      <c r="N120" s="233" t="s">
        <v>41</v>
      </c>
      <c r="O120" s="75"/>
      <c r="P120" s="178">
        <f>O120*H120</f>
        <v>0</v>
      </c>
      <c r="Q120" s="178">
        <v>0.029000000000000001</v>
      </c>
      <c r="R120" s="178">
        <f>Q120*H120</f>
        <v>0.058000000000000003</v>
      </c>
      <c r="S120" s="178">
        <v>0</v>
      </c>
      <c r="T120" s="179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180" t="s">
        <v>381</v>
      </c>
      <c r="AT120" s="180" t="s">
        <v>654</v>
      </c>
      <c r="AU120" s="180" t="s">
        <v>158</v>
      </c>
      <c r="AY120" s="22" t="s">
        <v>149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22" t="s">
        <v>158</v>
      </c>
      <c r="BK120" s="181">
        <f>ROUND(I120*H120,2)</f>
        <v>0</v>
      </c>
      <c r="BL120" s="22" t="s">
        <v>157</v>
      </c>
      <c r="BM120" s="180" t="s">
        <v>2165</v>
      </c>
    </row>
    <row r="121" s="2" customFormat="1" ht="24.15" customHeight="1">
      <c r="A121" s="41"/>
      <c r="B121" s="168"/>
      <c r="C121" s="169" t="s">
        <v>157</v>
      </c>
      <c r="D121" s="169" t="s">
        <v>152</v>
      </c>
      <c r="E121" s="170" t="s">
        <v>2166</v>
      </c>
      <c r="F121" s="171" t="s">
        <v>2167</v>
      </c>
      <c r="G121" s="172" t="s">
        <v>155</v>
      </c>
      <c r="H121" s="173">
        <v>1</v>
      </c>
      <c r="I121" s="174"/>
      <c r="J121" s="175">
        <f>ROUND(I121*H121,2)</f>
        <v>0</v>
      </c>
      <c r="K121" s="171" t="s">
        <v>156</v>
      </c>
      <c r="L121" s="42"/>
      <c r="M121" s="176" t="s">
        <v>3</v>
      </c>
      <c r="N121" s="177" t="s">
        <v>41</v>
      </c>
      <c r="O121" s="75"/>
      <c r="P121" s="178">
        <f>O121*H121</f>
        <v>0</v>
      </c>
      <c r="Q121" s="178">
        <v>0</v>
      </c>
      <c r="R121" s="178">
        <f>Q121*H121</f>
        <v>0</v>
      </c>
      <c r="S121" s="178">
        <v>0</v>
      </c>
      <c r="T121" s="179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180" t="s">
        <v>157</v>
      </c>
      <c r="AT121" s="180" t="s">
        <v>152</v>
      </c>
      <c r="AU121" s="180" t="s">
        <v>158</v>
      </c>
      <c r="AY121" s="22" t="s">
        <v>149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2" t="s">
        <v>158</v>
      </c>
      <c r="BK121" s="181">
        <f>ROUND(I121*H121,2)</f>
        <v>0</v>
      </c>
      <c r="BL121" s="22" t="s">
        <v>157</v>
      </c>
      <c r="BM121" s="180" t="s">
        <v>2168</v>
      </c>
    </row>
    <row r="122" s="2" customFormat="1">
      <c r="A122" s="41"/>
      <c r="B122" s="42"/>
      <c r="C122" s="41"/>
      <c r="D122" s="182" t="s">
        <v>160</v>
      </c>
      <c r="E122" s="41"/>
      <c r="F122" s="183" t="s">
        <v>2169</v>
      </c>
      <c r="G122" s="41"/>
      <c r="H122" s="41"/>
      <c r="I122" s="184"/>
      <c r="J122" s="41"/>
      <c r="K122" s="41"/>
      <c r="L122" s="42"/>
      <c r="M122" s="185"/>
      <c r="N122" s="186"/>
      <c r="O122" s="75"/>
      <c r="P122" s="75"/>
      <c r="Q122" s="75"/>
      <c r="R122" s="75"/>
      <c r="S122" s="75"/>
      <c r="T122" s="76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2" t="s">
        <v>160</v>
      </c>
      <c r="AU122" s="22" t="s">
        <v>158</v>
      </c>
    </row>
    <row r="123" s="2" customFormat="1" ht="33" customHeight="1">
      <c r="A123" s="41"/>
      <c r="B123" s="168"/>
      <c r="C123" s="224" t="s">
        <v>271</v>
      </c>
      <c r="D123" s="224" t="s">
        <v>654</v>
      </c>
      <c r="E123" s="225" t="s">
        <v>2170</v>
      </c>
      <c r="F123" s="226" t="s">
        <v>2171</v>
      </c>
      <c r="G123" s="227" t="s">
        <v>155</v>
      </c>
      <c r="H123" s="228">
        <v>1</v>
      </c>
      <c r="I123" s="229"/>
      <c r="J123" s="230">
        <f>ROUND(I123*H123,2)</f>
        <v>0</v>
      </c>
      <c r="K123" s="226" t="s">
        <v>1246</v>
      </c>
      <c r="L123" s="231"/>
      <c r="M123" s="232" t="s">
        <v>3</v>
      </c>
      <c r="N123" s="233" t="s">
        <v>41</v>
      </c>
      <c r="O123" s="75"/>
      <c r="P123" s="178">
        <f>O123*H123</f>
        <v>0</v>
      </c>
      <c r="Q123" s="178">
        <v>0.050000000000000003</v>
      </c>
      <c r="R123" s="178">
        <f>Q123*H123</f>
        <v>0.050000000000000003</v>
      </c>
      <c r="S123" s="178">
        <v>0</v>
      </c>
      <c r="T123" s="179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180" t="s">
        <v>381</v>
      </c>
      <c r="AT123" s="180" t="s">
        <v>654</v>
      </c>
      <c r="AU123" s="180" t="s">
        <v>158</v>
      </c>
      <c r="AY123" s="22" t="s">
        <v>149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2" t="s">
        <v>158</v>
      </c>
      <c r="BK123" s="181">
        <f>ROUND(I123*H123,2)</f>
        <v>0</v>
      </c>
      <c r="BL123" s="22" t="s">
        <v>157</v>
      </c>
      <c r="BM123" s="180" t="s">
        <v>2172</v>
      </c>
    </row>
    <row r="124" s="2" customFormat="1" ht="24.15" customHeight="1">
      <c r="A124" s="41"/>
      <c r="B124" s="168"/>
      <c r="C124" s="169" t="s">
        <v>277</v>
      </c>
      <c r="D124" s="169" t="s">
        <v>152</v>
      </c>
      <c r="E124" s="170" t="s">
        <v>2173</v>
      </c>
      <c r="F124" s="171" t="s">
        <v>2174</v>
      </c>
      <c r="G124" s="172" t="s">
        <v>182</v>
      </c>
      <c r="H124" s="173">
        <v>24</v>
      </c>
      <c r="I124" s="174"/>
      <c r="J124" s="175">
        <f>ROUND(I124*H124,2)</f>
        <v>0</v>
      </c>
      <c r="K124" s="171" t="s">
        <v>156</v>
      </c>
      <c r="L124" s="42"/>
      <c r="M124" s="176" t="s">
        <v>3</v>
      </c>
      <c r="N124" s="177" t="s">
        <v>41</v>
      </c>
      <c r="O124" s="75"/>
      <c r="P124" s="178">
        <f>O124*H124</f>
        <v>0</v>
      </c>
      <c r="Q124" s="178">
        <v>0</v>
      </c>
      <c r="R124" s="178">
        <f>Q124*H124</f>
        <v>0</v>
      </c>
      <c r="S124" s="178">
        <v>0</v>
      </c>
      <c r="T124" s="179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180" t="s">
        <v>157</v>
      </c>
      <c r="AT124" s="180" t="s">
        <v>152</v>
      </c>
      <c r="AU124" s="180" t="s">
        <v>158</v>
      </c>
      <c r="AY124" s="22" t="s">
        <v>149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22" t="s">
        <v>158</v>
      </c>
      <c r="BK124" s="181">
        <f>ROUND(I124*H124,2)</f>
        <v>0</v>
      </c>
      <c r="BL124" s="22" t="s">
        <v>157</v>
      </c>
      <c r="BM124" s="180" t="s">
        <v>2175</v>
      </c>
    </row>
    <row r="125" s="2" customFormat="1">
      <c r="A125" s="41"/>
      <c r="B125" s="42"/>
      <c r="C125" s="41"/>
      <c r="D125" s="182" t="s">
        <v>160</v>
      </c>
      <c r="E125" s="41"/>
      <c r="F125" s="183" t="s">
        <v>2176</v>
      </c>
      <c r="G125" s="41"/>
      <c r="H125" s="41"/>
      <c r="I125" s="184"/>
      <c r="J125" s="41"/>
      <c r="K125" s="41"/>
      <c r="L125" s="42"/>
      <c r="M125" s="185"/>
      <c r="N125" s="186"/>
      <c r="O125" s="75"/>
      <c r="P125" s="75"/>
      <c r="Q125" s="75"/>
      <c r="R125" s="75"/>
      <c r="S125" s="75"/>
      <c r="T125" s="76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2" t="s">
        <v>160</v>
      </c>
      <c r="AU125" s="22" t="s">
        <v>158</v>
      </c>
    </row>
    <row r="126" s="2" customFormat="1" ht="24.15" customHeight="1">
      <c r="A126" s="41"/>
      <c r="B126" s="168"/>
      <c r="C126" s="224" t="s">
        <v>282</v>
      </c>
      <c r="D126" s="224" t="s">
        <v>654</v>
      </c>
      <c r="E126" s="225" t="s">
        <v>2177</v>
      </c>
      <c r="F126" s="226" t="s">
        <v>2178</v>
      </c>
      <c r="G126" s="227" t="s">
        <v>182</v>
      </c>
      <c r="H126" s="228">
        <v>24.719999999999999</v>
      </c>
      <c r="I126" s="229"/>
      <c r="J126" s="230">
        <f>ROUND(I126*H126,2)</f>
        <v>0</v>
      </c>
      <c r="K126" s="226" t="s">
        <v>156</v>
      </c>
      <c r="L126" s="231"/>
      <c r="M126" s="232" t="s">
        <v>3</v>
      </c>
      <c r="N126" s="233" t="s">
        <v>41</v>
      </c>
      <c r="O126" s="75"/>
      <c r="P126" s="178">
        <f>O126*H126</f>
        <v>0</v>
      </c>
      <c r="Q126" s="178">
        <v>0.00080000000000000004</v>
      </c>
      <c r="R126" s="178">
        <f>Q126*H126</f>
        <v>0.019775999999999998</v>
      </c>
      <c r="S126" s="178">
        <v>0</v>
      </c>
      <c r="T126" s="179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180" t="s">
        <v>381</v>
      </c>
      <c r="AT126" s="180" t="s">
        <v>654</v>
      </c>
      <c r="AU126" s="180" t="s">
        <v>158</v>
      </c>
      <c r="AY126" s="22" t="s">
        <v>149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2" t="s">
        <v>158</v>
      </c>
      <c r="BK126" s="181">
        <f>ROUND(I126*H126,2)</f>
        <v>0</v>
      </c>
      <c r="BL126" s="22" t="s">
        <v>157</v>
      </c>
      <c r="BM126" s="180" t="s">
        <v>2179</v>
      </c>
    </row>
    <row r="127" s="2" customFormat="1" ht="21.75" customHeight="1">
      <c r="A127" s="41"/>
      <c r="B127" s="168"/>
      <c r="C127" s="169" t="s">
        <v>287</v>
      </c>
      <c r="D127" s="169" t="s">
        <v>152</v>
      </c>
      <c r="E127" s="170" t="s">
        <v>2180</v>
      </c>
      <c r="F127" s="171" t="s">
        <v>2181</v>
      </c>
      <c r="G127" s="172" t="s">
        <v>182</v>
      </c>
      <c r="H127" s="173">
        <v>8.6999999999999993</v>
      </c>
      <c r="I127" s="174"/>
      <c r="J127" s="175">
        <f>ROUND(I127*H127,2)</f>
        <v>0</v>
      </c>
      <c r="K127" s="171" t="s">
        <v>156</v>
      </c>
      <c r="L127" s="42"/>
      <c r="M127" s="176" t="s">
        <v>3</v>
      </c>
      <c r="N127" s="177" t="s">
        <v>41</v>
      </c>
      <c r="O127" s="75"/>
      <c r="P127" s="178">
        <f>O127*H127</f>
        <v>0</v>
      </c>
      <c r="Q127" s="178">
        <v>0</v>
      </c>
      <c r="R127" s="178">
        <f>Q127*H127</f>
        <v>0</v>
      </c>
      <c r="S127" s="178">
        <v>0</v>
      </c>
      <c r="T127" s="179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180" t="s">
        <v>157</v>
      </c>
      <c r="AT127" s="180" t="s">
        <v>152</v>
      </c>
      <c r="AU127" s="180" t="s">
        <v>158</v>
      </c>
      <c r="AY127" s="22" t="s">
        <v>149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22" t="s">
        <v>158</v>
      </c>
      <c r="BK127" s="181">
        <f>ROUND(I127*H127,2)</f>
        <v>0</v>
      </c>
      <c r="BL127" s="22" t="s">
        <v>157</v>
      </c>
      <c r="BM127" s="180" t="s">
        <v>2182</v>
      </c>
    </row>
    <row r="128" s="2" customFormat="1">
      <c r="A128" s="41"/>
      <c r="B128" s="42"/>
      <c r="C128" s="41"/>
      <c r="D128" s="182" t="s">
        <v>160</v>
      </c>
      <c r="E128" s="41"/>
      <c r="F128" s="183" t="s">
        <v>2183</v>
      </c>
      <c r="G128" s="41"/>
      <c r="H128" s="41"/>
      <c r="I128" s="184"/>
      <c r="J128" s="41"/>
      <c r="K128" s="41"/>
      <c r="L128" s="42"/>
      <c r="M128" s="185"/>
      <c r="N128" s="186"/>
      <c r="O128" s="75"/>
      <c r="P128" s="75"/>
      <c r="Q128" s="75"/>
      <c r="R128" s="75"/>
      <c r="S128" s="75"/>
      <c r="T128" s="76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2" t="s">
        <v>160</v>
      </c>
      <c r="AU128" s="22" t="s">
        <v>158</v>
      </c>
    </row>
    <row r="129" s="2" customFormat="1" ht="24.15" customHeight="1">
      <c r="A129" s="41"/>
      <c r="B129" s="168"/>
      <c r="C129" s="224" t="s">
        <v>8</v>
      </c>
      <c r="D129" s="224" t="s">
        <v>654</v>
      </c>
      <c r="E129" s="225" t="s">
        <v>2184</v>
      </c>
      <c r="F129" s="226" t="s">
        <v>2185</v>
      </c>
      <c r="G129" s="227" t="s">
        <v>182</v>
      </c>
      <c r="H129" s="228">
        <v>8.6999999999999993</v>
      </c>
      <c r="I129" s="229"/>
      <c r="J129" s="230">
        <f>ROUND(I129*H129,2)</f>
        <v>0</v>
      </c>
      <c r="K129" s="226" t="s">
        <v>156</v>
      </c>
      <c r="L129" s="231"/>
      <c r="M129" s="232" t="s">
        <v>3</v>
      </c>
      <c r="N129" s="233" t="s">
        <v>41</v>
      </c>
      <c r="O129" s="75"/>
      <c r="P129" s="178">
        <f>O129*H129</f>
        <v>0</v>
      </c>
      <c r="Q129" s="178">
        <v>0.00020000000000000001</v>
      </c>
      <c r="R129" s="178">
        <f>Q129*H129</f>
        <v>0.00174</v>
      </c>
      <c r="S129" s="178">
        <v>0</v>
      </c>
      <c r="T129" s="179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180" t="s">
        <v>381</v>
      </c>
      <c r="AT129" s="180" t="s">
        <v>654</v>
      </c>
      <c r="AU129" s="180" t="s">
        <v>158</v>
      </c>
      <c r="AY129" s="22" t="s">
        <v>149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22" t="s">
        <v>158</v>
      </c>
      <c r="BK129" s="181">
        <f>ROUND(I129*H129,2)</f>
        <v>0</v>
      </c>
      <c r="BL129" s="22" t="s">
        <v>157</v>
      </c>
      <c r="BM129" s="180" t="s">
        <v>2186</v>
      </c>
    </row>
    <row r="130" s="2" customFormat="1" ht="16.5" customHeight="1">
      <c r="A130" s="41"/>
      <c r="B130" s="168"/>
      <c r="C130" s="169" t="s">
        <v>297</v>
      </c>
      <c r="D130" s="169" t="s">
        <v>152</v>
      </c>
      <c r="E130" s="170" t="s">
        <v>2187</v>
      </c>
      <c r="F130" s="171" t="s">
        <v>2188</v>
      </c>
      <c r="G130" s="172" t="s">
        <v>341</v>
      </c>
      <c r="H130" s="173">
        <v>1</v>
      </c>
      <c r="I130" s="174"/>
      <c r="J130" s="175">
        <f>ROUND(I130*H130,2)</f>
        <v>0</v>
      </c>
      <c r="K130" s="171" t="s">
        <v>156</v>
      </c>
      <c r="L130" s="42"/>
      <c r="M130" s="176" t="s">
        <v>3</v>
      </c>
      <c r="N130" s="177" t="s">
        <v>41</v>
      </c>
      <c r="O130" s="75"/>
      <c r="P130" s="178">
        <f>O130*H130</f>
        <v>0</v>
      </c>
      <c r="Q130" s="178">
        <v>0</v>
      </c>
      <c r="R130" s="178">
        <f>Q130*H130</f>
        <v>0</v>
      </c>
      <c r="S130" s="178">
        <v>0</v>
      </c>
      <c r="T130" s="179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180" t="s">
        <v>157</v>
      </c>
      <c r="AT130" s="180" t="s">
        <v>152</v>
      </c>
      <c r="AU130" s="180" t="s">
        <v>158</v>
      </c>
      <c r="AY130" s="22" t="s">
        <v>149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22" t="s">
        <v>158</v>
      </c>
      <c r="BK130" s="181">
        <f>ROUND(I130*H130,2)</f>
        <v>0</v>
      </c>
      <c r="BL130" s="22" t="s">
        <v>157</v>
      </c>
      <c r="BM130" s="180" t="s">
        <v>2189</v>
      </c>
    </row>
    <row r="131" s="2" customFormat="1">
      <c r="A131" s="41"/>
      <c r="B131" s="42"/>
      <c r="C131" s="41"/>
      <c r="D131" s="182" t="s">
        <v>160</v>
      </c>
      <c r="E131" s="41"/>
      <c r="F131" s="183" t="s">
        <v>2190</v>
      </c>
      <c r="G131" s="41"/>
      <c r="H131" s="41"/>
      <c r="I131" s="184"/>
      <c r="J131" s="41"/>
      <c r="K131" s="41"/>
      <c r="L131" s="42"/>
      <c r="M131" s="185"/>
      <c r="N131" s="186"/>
      <c r="O131" s="75"/>
      <c r="P131" s="75"/>
      <c r="Q131" s="75"/>
      <c r="R131" s="75"/>
      <c r="S131" s="75"/>
      <c r="T131" s="76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2" t="s">
        <v>160</v>
      </c>
      <c r="AU131" s="22" t="s">
        <v>158</v>
      </c>
    </row>
    <row r="132" s="2" customFormat="1" ht="16.5" customHeight="1">
      <c r="A132" s="41"/>
      <c r="B132" s="168"/>
      <c r="C132" s="169" t="s">
        <v>306</v>
      </c>
      <c r="D132" s="169" t="s">
        <v>152</v>
      </c>
      <c r="E132" s="170" t="s">
        <v>2191</v>
      </c>
      <c r="F132" s="171" t="s">
        <v>2192</v>
      </c>
      <c r="G132" s="172" t="s">
        <v>341</v>
      </c>
      <c r="H132" s="173">
        <v>1</v>
      </c>
      <c r="I132" s="174"/>
      <c r="J132" s="175">
        <f>ROUND(I132*H132,2)</f>
        <v>0</v>
      </c>
      <c r="K132" s="171" t="s">
        <v>156</v>
      </c>
      <c r="L132" s="42"/>
      <c r="M132" s="176" t="s">
        <v>3</v>
      </c>
      <c r="N132" s="177" t="s">
        <v>41</v>
      </c>
      <c r="O132" s="75"/>
      <c r="P132" s="178">
        <f>O132*H132</f>
        <v>0</v>
      </c>
      <c r="Q132" s="178">
        <v>0</v>
      </c>
      <c r="R132" s="178">
        <f>Q132*H132</f>
        <v>0</v>
      </c>
      <c r="S132" s="178">
        <v>0</v>
      </c>
      <c r="T132" s="179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180" t="s">
        <v>157</v>
      </c>
      <c r="AT132" s="180" t="s">
        <v>152</v>
      </c>
      <c r="AU132" s="180" t="s">
        <v>158</v>
      </c>
      <c r="AY132" s="22" t="s">
        <v>149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22" t="s">
        <v>158</v>
      </c>
      <c r="BK132" s="181">
        <f>ROUND(I132*H132,2)</f>
        <v>0</v>
      </c>
      <c r="BL132" s="22" t="s">
        <v>157</v>
      </c>
      <c r="BM132" s="180" t="s">
        <v>2193</v>
      </c>
    </row>
    <row r="133" s="2" customFormat="1">
      <c r="A133" s="41"/>
      <c r="B133" s="42"/>
      <c r="C133" s="41"/>
      <c r="D133" s="182" t="s">
        <v>160</v>
      </c>
      <c r="E133" s="41"/>
      <c r="F133" s="183" t="s">
        <v>2194</v>
      </c>
      <c r="G133" s="41"/>
      <c r="H133" s="41"/>
      <c r="I133" s="184"/>
      <c r="J133" s="41"/>
      <c r="K133" s="41"/>
      <c r="L133" s="42"/>
      <c r="M133" s="185"/>
      <c r="N133" s="186"/>
      <c r="O133" s="75"/>
      <c r="P133" s="75"/>
      <c r="Q133" s="75"/>
      <c r="R133" s="75"/>
      <c r="S133" s="75"/>
      <c r="T133" s="76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2" t="s">
        <v>160</v>
      </c>
      <c r="AU133" s="22" t="s">
        <v>158</v>
      </c>
    </row>
    <row r="134" s="2" customFormat="1" ht="24.15" customHeight="1">
      <c r="A134" s="41"/>
      <c r="B134" s="168"/>
      <c r="C134" s="169" t="s">
        <v>313</v>
      </c>
      <c r="D134" s="169" t="s">
        <v>152</v>
      </c>
      <c r="E134" s="170" t="s">
        <v>2195</v>
      </c>
      <c r="F134" s="171" t="s">
        <v>2196</v>
      </c>
      <c r="G134" s="172" t="s">
        <v>155</v>
      </c>
      <c r="H134" s="173">
        <v>1</v>
      </c>
      <c r="I134" s="174"/>
      <c r="J134" s="175">
        <f>ROUND(I134*H134,2)</f>
        <v>0</v>
      </c>
      <c r="K134" s="171" t="s">
        <v>156</v>
      </c>
      <c r="L134" s="42"/>
      <c r="M134" s="176" t="s">
        <v>3</v>
      </c>
      <c r="N134" s="177" t="s">
        <v>41</v>
      </c>
      <c r="O134" s="75"/>
      <c r="P134" s="178">
        <f>O134*H134</f>
        <v>0</v>
      </c>
      <c r="Q134" s="178">
        <v>0</v>
      </c>
      <c r="R134" s="178">
        <f>Q134*H134</f>
        <v>0</v>
      </c>
      <c r="S134" s="178">
        <v>0</v>
      </c>
      <c r="T134" s="179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180" t="s">
        <v>157</v>
      </c>
      <c r="AT134" s="180" t="s">
        <v>152</v>
      </c>
      <c r="AU134" s="180" t="s">
        <v>158</v>
      </c>
      <c r="AY134" s="22" t="s">
        <v>149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22" t="s">
        <v>158</v>
      </c>
      <c r="BK134" s="181">
        <f>ROUND(I134*H134,2)</f>
        <v>0</v>
      </c>
      <c r="BL134" s="22" t="s">
        <v>157</v>
      </c>
      <c r="BM134" s="180" t="s">
        <v>2197</v>
      </c>
    </row>
    <row r="135" s="2" customFormat="1">
      <c r="A135" s="41"/>
      <c r="B135" s="42"/>
      <c r="C135" s="41"/>
      <c r="D135" s="182" t="s">
        <v>160</v>
      </c>
      <c r="E135" s="41"/>
      <c r="F135" s="183" t="s">
        <v>2198</v>
      </c>
      <c r="G135" s="41"/>
      <c r="H135" s="41"/>
      <c r="I135" s="184"/>
      <c r="J135" s="41"/>
      <c r="K135" s="41"/>
      <c r="L135" s="42"/>
      <c r="M135" s="185"/>
      <c r="N135" s="186"/>
      <c r="O135" s="75"/>
      <c r="P135" s="75"/>
      <c r="Q135" s="75"/>
      <c r="R135" s="75"/>
      <c r="S135" s="75"/>
      <c r="T135" s="76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2" t="s">
        <v>160</v>
      </c>
      <c r="AU135" s="22" t="s">
        <v>158</v>
      </c>
    </row>
    <row r="136" s="2" customFormat="1" ht="33" customHeight="1">
      <c r="A136" s="41"/>
      <c r="B136" s="168"/>
      <c r="C136" s="224" t="s">
        <v>319</v>
      </c>
      <c r="D136" s="224" t="s">
        <v>654</v>
      </c>
      <c r="E136" s="225" t="s">
        <v>2199</v>
      </c>
      <c r="F136" s="226" t="s">
        <v>2200</v>
      </c>
      <c r="G136" s="227" t="s">
        <v>155</v>
      </c>
      <c r="H136" s="228">
        <v>2</v>
      </c>
      <c r="I136" s="229"/>
      <c r="J136" s="230">
        <f>ROUND(I136*H136,2)</f>
        <v>0</v>
      </c>
      <c r="K136" s="226" t="s">
        <v>156</v>
      </c>
      <c r="L136" s="231"/>
      <c r="M136" s="232" t="s">
        <v>3</v>
      </c>
      <c r="N136" s="233" t="s">
        <v>41</v>
      </c>
      <c r="O136" s="75"/>
      <c r="P136" s="178">
        <f>O136*H136</f>
        <v>0</v>
      </c>
      <c r="Q136" s="178">
        <v>0.00020000000000000001</v>
      </c>
      <c r="R136" s="178">
        <f>Q136*H136</f>
        <v>0.00040000000000000002</v>
      </c>
      <c r="S136" s="178">
        <v>0</v>
      </c>
      <c r="T136" s="179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180" t="s">
        <v>381</v>
      </c>
      <c r="AT136" s="180" t="s">
        <v>654</v>
      </c>
      <c r="AU136" s="180" t="s">
        <v>158</v>
      </c>
      <c r="AY136" s="22" t="s">
        <v>149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22" t="s">
        <v>158</v>
      </c>
      <c r="BK136" s="181">
        <f>ROUND(I136*H136,2)</f>
        <v>0</v>
      </c>
      <c r="BL136" s="22" t="s">
        <v>157</v>
      </c>
      <c r="BM136" s="180" t="s">
        <v>2201</v>
      </c>
    </row>
    <row r="137" s="2" customFormat="1" ht="24.15" customHeight="1">
      <c r="A137" s="41"/>
      <c r="B137" s="168"/>
      <c r="C137" s="224" t="s">
        <v>326</v>
      </c>
      <c r="D137" s="224" t="s">
        <v>654</v>
      </c>
      <c r="E137" s="225" t="s">
        <v>2202</v>
      </c>
      <c r="F137" s="226" t="s">
        <v>2203</v>
      </c>
      <c r="G137" s="227" t="s">
        <v>1376</v>
      </c>
      <c r="H137" s="228">
        <v>1</v>
      </c>
      <c r="I137" s="229"/>
      <c r="J137" s="230">
        <f>ROUND(I137*H137,2)</f>
        <v>0</v>
      </c>
      <c r="K137" s="226" t="s">
        <v>156</v>
      </c>
      <c r="L137" s="231"/>
      <c r="M137" s="232" t="s">
        <v>3</v>
      </c>
      <c r="N137" s="233" t="s">
        <v>41</v>
      </c>
      <c r="O137" s="75"/>
      <c r="P137" s="178">
        <f>O137*H137</f>
        <v>0</v>
      </c>
      <c r="Q137" s="178">
        <v>5.0000000000000002E-05</v>
      </c>
      <c r="R137" s="178">
        <f>Q137*H137</f>
        <v>5.0000000000000002E-05</v>
      </c>
      <c r="S137" s="178">
        <v>0</v>
      </c>
      <c r="T137" s="179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180" t="s">
        <v>381</v>
      </c>
      <c r="AT137" s="180" t="s">
        <v>654</v>
      </c>
      <c r="AU137" s="180" t="s">
        <v>158</v>
      </c>
      <c r="AY137" s="22" t="s">
        <v>149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22" t="s">
        <v>158</v>
      </c>
      <c r="BK137" s="181">
        <f>ROUND(I137*H137,2)</f>
        <v>0</v>
      </c>
      <c r="BL137" s="22" t="s">
        <v>157</v>
      </c>
      <c r="BM137" s="180" t="s">
        <v>2204</v>
      </c>
    </row>
    <row r="138" s="2" customFormat="1" ht="24.15" customHeight="1">
      <c r="A138" s="41"/>
      <c r="B138" s="168"/>
      <c r="C138" s="169" t="s">
        <v>331</v>
      </c>
      <c r="D138" s="169" t="s">
        <v>152</v>
      </c>
      <c r="E138" s="170" t="s">
        <v>2068</v>
      </c>
      <c r="F138" s="171" t="s">
        <v>2069</v>
      </c>
      <c r="G138" s="172" t="s">
        <v>406</v>
      </c>
      <c r="H138" s="173">
        <v>0.13</v>
      </c>
      <c r="I138" s="174"/>
      <c r="J138" s="175">
        <f>ROUND(I138*H138,2)</f>
        <v>0</v>
      </c>
      <c r="K138" s="171" t="s">
        <v>156</v>
      </c>
      <c r="L138" s="42"/>
      <c r="M138" s="176" t="s">
        <v>3</v>
      </c>
      <c r="N138" s="177" t="s">
        <v>41</v>
      </c>
      <c r="O138" s="75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180" t="s">
        <v>157</v>
      </c>
      <c r="AT138" s="180" t="s">
        <v>152</v>
      </c>
      <c r="AU138" s="180" t="s">
        <v>158</v>
      </c>
      <c r="AY138" s="22" t="s">
        <v>149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22" t="s">
        <v>158</v>
      </c>
      <c r="BK138" s="181">
        <f>ROUND(I138*H138,2)</f>
        <v>0</v>
      </c>
      <c r="BL138" s="22" t="s">
        <v>157</v>
      </c>
      <c r="BM138" s="180" t="s">
        <v>2205</v>
      </c>
    </row>
    <row r="139" s="2" customFormat="1">
      <c r="A139" s="41"/>
      <c r="B139" s="42"/>
      <c r="C139" s="41"/>
      <c r="D139" s="182" t="s">
        <v>160</v>
      </c>
      <c r="E139" s="41"/>
      <c r="F139" s="183" t="s">
        <v>2071</v>
      </c>
      <c r="G139" s="41"/>
      <c r="H139" s="41"/>
      <c r="I139" s="184"/>
      <c r="J139" s="41"/>
      <c r="K139" s="41"/>
      <c r="L139" s="42"/>
      <c r="M139" s="185"/>
      <c r="N139" s="186"/>
      <c r="O139" s="75"/>
      <c r="P139" s="75"/>
      <c r="Q139" s="75"/>
      <c r="R139" s="75"/>
      <c r="S139" s="75"/>
      <c r="T139" s="76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2" t="s">
        <v>160</v>
      </c>
      <c r="AU139" s="22" t="s">
        <v>158</v>
      </c>
    </row>
    <row r="140" s="2" customFormat="1" ht="24.15" customHeight="1">
      <c r="A140" s="41"/>
      <c r="B140" s="168"/>
      <c r="C140" s="169" t="s">
        <v>338</v>
      </c>
      <c r="D140" s="169" t="s">
        <v>152</v>
      </c>
      <c r="E140" s="170" t="s">
        <v>2072</v>
      </c>
      <c r="F140" s="171" t="s">
        <v>2073</v>
      </c>
      <c r="G140" s="172" t="s">
        <v>406</v>
      </c>
      <c r="H140" s="173">
        <v>0.13</v>
      </c>
      <c r="I140" s="174"/>
      <c r="J140" s="175">
        <f>ROUND(I140*H140,2)</f>
        <v>0</v>
      </c>
      <c r="K140" s="171" t="s">
        <v>156</v>
      </c>
      <c r="L140" s="42"/>
      <c r="M140" s="176" t="s">
        <v>3</v>
      </c>
      <c r="N140" s="177" t="s">
        <v>41</v>
      </c>
      <c r="O140" s="75"/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180" t="s">
        <v>157</v>
      </c>
      <c r="AT140" s="180" t="s">
        <v>152</v>
      </c>
      <c r="AU140" s="180" t="s">
        <v>158</v>
      </c>
      <c r="AY140" s="22" t="s">
        <v>149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22" t="s">
        <v>158</v>
      </c>
      <c r="BK140" s="181">
        <f>ROUND(I140*H140,2)</f>
        <v>0</v>
      </c>
      <c r="BL140" s="22" t="s">
        <v>157</v>
      </c>
      <c r="BM140" s="180" t="s">
        <v>2206</v>
      </c>
    </row>
    <row r="141" s="2" customFormat="1">
      <c r="A141" s="41"/>
      <c r="B141" s="42"/>
      <c r="C141" s="41"/>
      <c r="D141" s="182" t="s">
        <v>160</v>
      </c>
      <c r="E141" s="41"/>
      <c r="F141" s="183" t="s">
        <v>2075</v>
      </c>
      <c r="G141" s="41"/>
      <c r="H141" s="41"/>
      <c r="I141" s="184"/>
      <c r="J141" s="41"/>
      <c r="K141" s="41"/>
      <c r="L141" s="42"/>
      <c r="M141" s="185"/>
      <c r="N141" s="186"/>
      <c r="O141" s="75"/>
      <c r="P141" s="75"/>
      <c r="Q141" s="75"/>
      <c r="R141" s="75"/>
      <c r="S141" s="75"/>
      <c r="T141" s="76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2" t="s">
        <v>160</v>
      </c>
      <c r="AU141" s="22" t="s">
        <v>158</v>
      </c>
    </row>
    <row r="142" s="12" customFormat="1" ht="25.92" customHeight="1">
      <c r="A142" s="12"/>
      <c r="B142" s="155"/>
      <c r="C142" s="12"/>
      <c r="D142" s="156" t="s">
        <v>68</v>
      </c>
      <c r="E142" s="157" t="s">
        <v>2076</v>
      </c>
      <c r="F142" s="157" t="s">
        <v>2077</v>
      </c>
      <c r="G142" s="12"/>
      <c r="H142" s="12"/>
      <c r="I142" s="158"/>
      <c r="J142" s="159">
        <f>BK142</f>
        <v>0</v>
      </c>
      <c r="K142" s="12"/>
      <c r="L142" s="155"/>
      <c r="M142" s="160"/>
      <c r="N142" s="161"/>
      <c r="O142" s="161"/>
      <c r="P142" s="162">
        <f>SUM(P143:P145)</f>
        <v>0</v>
      </c>
      <c r="Q142" s="161"/>
      <c r="R142" s="162">
        <f>SUM(R143:R145)</f>
        <v>0</v>
      </c>
      <c r="S142" s="161"/>
      <c r="T142" s="163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6" t="s">
        <v>163</v>
      </c>
      <c r="AT142" s="164" t="s">
        <v>68</v>
      </c>
      <c r="AU142" s="164" t="s">
        <v>69</v>
      </c>
      <c r="AY142" s="156" t="s">
        <v>149</v>
      </c>
      <c r="BK142" s="165">
        <f>SUM(BK143:BK145)</f>
        <v>0</v>
      </c>
    </row>
    <row r="143" s="2" customFormat="1" ht="16.5" customHeight="1">
      <c r="A143" s="41"/>
      <c r="B143" s="168"/>
      <c r="C143" s="169" t="s">
        <v>347</v>
      </c>
      <c r="D143" s="169" t="s">
        <v>152</v>
      </c>
      <c r="E143" s="170" t="s">
        <v>2078</v>
      </c>
      <c r="F143" s="171" t="s">
        <v>2207</v>
      </c>
      <c r="G143" s="172" t="s">
        <v>2084</v>
      </c>
      <c r="H143" s="173">
        <v>1</v>
      </c>
      <c r="I143" s="174"/>
      <c r="J143" s="175">
        <f>ROUND(I143*H143,2)</f>
        <v>0</v>
      </c>
      <c r="K143" s="171" t="s">
        <v>1246</v>
      </c>
      <c r="L143" s="42"/>
      <c r="M143" s="176" t="s">
        <v>3</v>
      </c>
      <c r="N143" s="177" t="s">
        <v>41</v>
      </c>
      <c r="O143" s="75"/>
      <c r="P143" s="178">
        <f>O143*H143</f>
        <v>0</v>
      </c>
      <c r="Q143" s="178">
        <v>0</v>
      </c>
      <c r="R143" s="178">
        <f>Q143*H143</f>
        <v>0</v>
      </c>
      <c r="S143" s="178">
        <v>0</v>
      </c>
      <c r="T143" s="179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180" t="s">
        <v>2080</v>
      </c>
      <c r="AT143" s="180" t="s">
        <v>152</v>
      </c>
      <c r="AU143" s="180" t="s">
        <v>77</v>
      </c>
      <c r="AY143" s="22" t="s">
        <v>149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22" t="s">
        <v>158</v>
      </c>
      <c r="BK143" s="181">
        <f>ROUND(I143*H143,2)</f>
        <v>0</v>
      </c>
      <c r="BL143" s="22" t="s">
        <v>2080</v>
      </c>
      <c r="BM143" s="180" t="s">
        <v>2208</v>
      </c>
    </row>
    <row r="144" s="2" customFormat="1" ht="16.5" customHeight="1">
      <c r="A144" s="41"/>
      <c r="B144" s="168"/>
      <c r="C144" s="169" t="s">
        <v>364</v>
      </c>
      <c r="D144" s="169" t="s">
        <v>152</v>
      </c>
      <c r="E144" s="170" t="s">
        <v>2082</v>
      </c>
      <c r="F144" s="171" t="s">
        <v>2083</v>
      </c>
      <c r="G144" s="172" t="s">
        <v>2084</v>
      </c>
      <c r="H144" s="173">
        <v>1</v>
      </c>
      <c r="I144" s="174"/>
      <c r="J144" s="175">
        <f>ROUND(I144*H144,2)</f>
        <v>0</v>
      </c>
      <c r="K144" s="171" t="s">
        <v>1246</v>
      </c>
      <c r="L144" s="42"/>
      <c r="M144" s="176" t="s">
        <v>3</v>
      </c>
      <c r="N144" s="177" t="s">
        <v>41</v>
      </c>
      <c r="O144" s="75"/>
      <c r="P144" s="178">
        <f>O144*H144</f>
        <v>0</v>
      </c>
      <c r="Q144" s="178">
        <v>0</v>
      </c>
      <c r="R144" s="178">
        <f>Q144*H144</f>
        <v>0</v>
      </c>
      <c r="S144" s="178">
        <v>0</v>
      </c>
      <c r="T144" s="179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180" t="s">
        <v>2080</v>
      </c>
      <c r="AT144" s="180" t="s">
        <v>152</v>
      </c>
      <c r="AU144" s="180" t="s">
        <v>77</v>
      </c>
      <c r="AY144" s="22" t="s">
        <v>149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22" t="s">
        <v>158</v>
      </c>
      <c r="BK144" s="181">
        <f>ROUND(I144*H144,2)</f>
        <v>0</v>
      </c>
      <c r="BL144" s="22" t="s">
        <v>2080</v>
      </c>
      <c r="BM144" s="180" t="s">
        <v>2209</v>
      </c>
    </row>
    <row r="145" s="2" customFormat="1" ht="16.5" customHeight="1">
      <c r="A145" s="41"/>
      <c r="B145" s="168"/>
      <c r="C145" s="169" t="s">
        <v>371</v>
      </c>
      <c r="D145" s="169" t="s">
        <v>152</v>
      </c>
      <c r="E145" s="170" t="s">
        <v>2086</v>
      </c>
      <c r="F145" s="171" t="s">
        <v>2087</v>
      </c>
      <c r="G145" s="172" t="s">
        <v>2084</v>
      </c>
      <c r="H145" s="173">
        <v>1</v>
      </c>
      <c r="I145" s="174"/>
      <c r="J145" s="175">
        <f>ROUND(I145*H145,2)</f>
        <v>0</v>
      </c>
      <c r="K145" s="171" t="s">
        <v>1246</v>
      </c>
      <c r="L145" s="42"/>
      <c r="M145" s="249" t="s">
        <v>3</v>
      </c>
      <c r="N145" s="250" t="s">
        <v>41</v>
      </c>
      <c r="O145" s="246"/>
      <c r="P145" s="247">
        <f>O145*H145</f>
        <v>0</v>
      </c>
      <c r="Q145" s="247">
        <v>0</v>
      </c>
      <c r="R145" s="247">
        <f>Q145*H145</f>
        <v>0</v>
      </c>
      <c r="S145" s="247">
        <v>0</v>
      </c>
      <c r="T145" s="248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180" t="s">
        <v>2080</v>
      </c>
      <c r="AT145" s="180" t="s">
        <v>152</v>
      </c>
      <c r="AU145" s="180" t="s">
        <v>77</v>
      </c>
      <c r="AY145" s="22" t="s">
        <v>149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22" t="s">
        <v>158</v>
      </c>
      <c r="BK145" s="181">
        <f>ROUND(I145*H145,2)</f>
        <v>0</v>
      </c>
      <c r="BL145" s="22" t="s">
        <v>2080</v>
      </c>
      <c r="BM145" s="180" t="s">
        <v>2210</v>
      </c>
    </row>
    <row r="146" s="2" customFormat="1" ht="6.96" customHeight="1">
      <c r="A146" s="41"/>
      <c r="B146" s="58"/>
      <c r="C146" s="59"/>
      <c r="D146" s="59"/>
      <c r="E146" s="59"/>
      <c r="F146" s="59"/>
      <c r="G146" s="59"/>
      <c r="H146" s="59"/>
      <c r="I146" s="59"/>
      <c r="J146" s="59"/>
      <c r="K146" s="59"/>
      <c r="L146" s="42"/>
      <c r="M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</row>
  </sheetData>
  <autoFilter ref="C85:K14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2/998722101"/>
    <hyperlink ref="F92" r:id="rId2" display="https://podminky.urs.cz/item/CS_URS_2024_02/998722121"/>
    <hyperlink ref="F95" r:id="rId3" display="https://podminky.urs.cz/item/CS_URS_2024_02/723190208"/>
    <hyperlink ref="F97" r:id="rId4" display="https://podminky.urs.cz/item/CS_URS_2024_02/723230102"/>
    <hyperlink ref="F100" r:id="rId5" display="https://podminky.urs.cz/item/CS_URS_2024_02/731244493"/>
    <hyperlink ref="F103" r:id="rId6" display="https://podminky.urs.cz/item/CS_URS_2024_02/998731101"/>
    <hyperlink ref="F105" r:id="rId7" display="https://podminky.urs.cz/item/CS_URS_2024_02/998731121"/>
    <hyperlink ref="F108" r:id="rId8" display="https://podminky.urs.cz/item/CS_URS_2024_02/734291273"/>
    <hyperlink ref="F110" r:id="rId9" display="https://podminky.urs.cz/item/CS_URS_2024_02/734292713"/>
    <hyperlink ref="F112" r:id="rId10" display="https://podminky.urs.cz/item/CS_URS_2024_02/734292714"/>
    <hyperlink ref="F114" r:id="rId11" display="https://podminky.urs.cz/item/CS_URS_2024_02/998734101"/>
    <hyperlink ref="F116" r:id="rId12" display="https://podminky.urs.cz/item/CS_URS_2024_02/998734121"/>
    <hyperlink ref="F119" r:id="rId13" display="https://podminky.urs.cz/item/CS_URS_2024_02/751711111"/>
    <hyperlink ref="F122" r:id="rId14" display="https://podminky.urs.cz/item/CS_URS_2024_02/751721111"/>
    <hyperlink ref="F125" r:id="rId15" display="https://podminky.urs.cz/item/CS_URS_2024_02/751791121"/>
    <hyperlink ref="F128" r:id="rId16" display="https://podminky.urs.cz/item/CS_URS_2024_02/751791182"/>
    <hyperlink ref="F131" r:id="rId17" display="https://podminky.urs.cz/item/CS_URS_2024_02/751791301"/>
    <hyperlink ref="F133" r:id="rId18" display="https://podminky.urs.cz/item/CS_URS_2024_02/751791401"/>
    <hyperlink ref="F135" r:id="rId19" display="https://podminky.urs.cz/item/CS_URS_2024_02/751792004"/>
    <hyperlink ref="F139" r:id="rId20" display="https://podminky.urs.cz/item/CS_URS_2024_02/998751101"/>
    <hyperlink ref="F141" r:id="rId21" display="https://podminky.urs.cz/item/CS_URS_2024_02/998751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21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2" t="s">
        <v>90</v>
      </c>
    </row>
    <row r="3" s="1" customFormat="1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5"/>
      <c r="AT3" s="22" t="s">
        <v>77</v>
      </c>
    </row>
    <row r="4" s="1" customFormat="1" ht="24.96" customHeight="1">
      <c r="B4" s="25"/>
      <c r="D4" s="26" t="s">
        <v>99</v>
      </c>
      <c r="L4" s="25"/>
      <c r="M4" s="118" t="s">
        <v>11</v>
      </c>
      <c r="AT4" s="22" t="s">
        <v>4</v>
      </c>
    </row>
    <row r="5" s="1" customFormat="1" ht="6.96" customHeight="1">
      <c r="B5" s="25"/>
      <c r="L5" s="25"/>
    </row>
    <row r="6" s="1" customFormat="1" ht="12" customHeight="1">
      <c r="B6" s="25"/>
      <c r="D6" s="35" t="s">
        <v>17</v>
      </c>
      <c r="L6" s="25"/>
    </row>
    <row r="7" s="1" customFormat="1" ht="26.25" customHeight="1">
      <c r="B7" s="25"/>
      <c r="E7" s="119" t="str">
        <f>'Rekapitulace stavby'!K6</f>
        <v>Stavební úpravy RD č.p. 636 na parc. č. st. 828, k.ú. Horńí Jelení</v>
      </c>
      <c r="F7" s="35"/>
      <c r="G7" s="35"/>
      <c r="H7" s="35"/>
      <c r="L7" s="25"/>
    </row>
    <row r="8" s="2" customFormat="1" ht="12" customHeight="1">
      <c r="A8" s="41"/>
      <c r="B8" s="42"/>
      <c r="C8" s="41"/>
      <c r="D8" s="35" t="s">
        <v>110</v>
      </c>
      <c r="E8" s="41"/>
      <c r="F8" s="41"/>
      <c r="G8" s="41"/>
      <c r="H8" s="41"/>
      <c r="I8" s="41"/>
      <c r="J8" s="41"/>
      <c r="K8" s="41"/>
      <c r="L8" s="120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2"/>
      <c r="C9" s="41"/>
      <c r="D9" s="41"/>
      <c r="E9" s="65" t="s">
        <v>2211</v>
      </c>
      <c r="F9" s="41"/>
      <c r="G9" s="41"/>
      <c r="H9" s="41"/>
      <c r="I9" s="41"/>
      <c r="J9" s="41"/>
      <c r="K9" s="41"/>
      <c r="L9" s="120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2"/>
      <c r="C10" s="41"/>
      <c r="D10" s="41"/>
      <c r="E10" s="41"/>
      <c r="F10" s="41"/>
      <c r="G10" s="41"/>
      <c r="H10" s="41"/>
      <c r="I10" s="41"/>
      <c r="J10" s="41"/>
      <c r="K10" s="41"/>
      <c r="L10" s="120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2"/>
      <c r="C11" s="41"/>
      <c r="D11" s="35" t="s">
        <v>19</v>
      </c>
      <c r="E11" s="41"/>
      <c r="F11" s="30" t="s">
        <v>3</v>
      </c>
      <c r="G11" s="41"/>
      <c r="H11" s="41"/>
      <c r="I11" s="35" t="s">
        <v>20</v>
      </c>
      <c r="J11" s="30" t="s">
        <v>3</v>
      </c>
      <c r="K11" s="41"/>
      <c r="L11" s="120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2"/>
      <c r="C12" s="41"/>
      <c r="D12" s="35" t="s">
        <v>21</v>
      </c>
      <c r="E12" s="41"/>
      <c r="F12" s="30" t="s">
        <v>22</v>
      </c>
      <c r="G12" s="41"/>
      <c r="H12" s="41"/>
      <c r="I12" s="35" t="s">
        <v>23</v>
      </c>
      <c r="J12" s="67" t="str">
        <f>'Rekapitulace stavby'!AN8</f>
        <v>4. 11. 2024</v>
      </c>
      <c r="K12" s="41"/>
      <c r="L12" s="120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2"/>
      <c r="C13" s="41"/>
      <c r="D13" s="41"/>
      <c r="E13" s="41"/>
      <c r="F13" s="41"/>
      <c r="G13" s="41"/>
      <c r="H13" s="41"/>
      <c r="I13" s="41"/>
      <c r="J13" s="41"/>
      <c r="K13" s="41"/>
      <c r="L13" s="120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2"/>
      <c r="C14" s="41"/>
      <c r="D14" s="35" t="s">
        <v>25</v>
      </c>
      <c r="E14" s="41"/>
      <c r="F14" s="41"/>
      <c r="G14" s="41"/>
      <c r="H14" s="41"/>
      <c r="I14" s="35" t="s">
        <v>26</v>
      </c>
      <c r="J14" s="30" t="s">
        <v>3</v>
      </c>
      <c r="K14" s="41"/>
      <c r="L14" s="120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2"/>
      <c r="C15" s="41"/>
      <c r="D15" s="41"/>
      <c r="E15" s="30" t="s">
        <v>22</v>
      </c>
      <c r="F15" s="41"/>
      <c r="G15" s="41"/>
      <c r="H15" s="41"/>
      <c r="I15" s="35" t="s">
        <v>27</v>
      </c>
      <c r="J15" s="30" t="s">
        <v>3</v>
      </c>
      <c r="K15" s="41"/>
      <c r="L15" s="120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2"/>
      <c r="C16" s="41"/>
      <c r="D16" s="41"/>
      <c r="E16" s="41"/>
      <c r="F16" s="41"/>
      <c r="G16" s="41"/>
      <c r="H16" s="41"/>
      <c r="I16" s="41"/>
      <c r="J16" s="41"/>
      <c r="K16" s="41"/>
      <c r="L16" s="120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2"/>
      <c r="C17" s="41"/>
      <c r="D17" s="35" t="s">
        <v>28</v>
      </c>
      <c r="E17" s="41"/>
      <c r="F17" s="41"/>
      <c r="G17" s="41"/>
      <c r="H17" s="41"/>
      <c r="I17" s="35" t="s">
        <v>26</v>
      </c>
      <c r="J17" s="36" t="str">
        <f>'Rekapitulace stavby'!AN13</f>
        <v>Vyplň údaj</v>
      </c>
      <c r="K17" s="41"/>
      <c r="L17" s="120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2"/>
      <c r="C18" s="41"/>
      <c r="D18" s="41"/>
      <c r="E18" s="36" t="str">
        <f>'Rekapitulace stavby'!E14</f>
        <v>Vyplň údaj</v>
      </c>
      <c r="F18" s="30"/>
      <c r="G18" s="30"/>
      <c r="H18" s="30"/>
      <c r="I18" s="35" t="s">
        <v>27</v>
      </c>
      <c r="J18" s="36" t="str">
        <f>'Rekapitulace stavby'!AN14</f>
        <v>Vyplň údaj</v>
      </c>
      <c r="K18" s="41"/>
      <c r="L18" s="120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2"/>
      <c r="C19" s="41"/>
      <c r="D19" s="41"/>
      <c r="E19" s="41"/>
      <c r="F19" s="41"/>
      <c r="G19" s="41"/>
      <c r="H19" s="41"/>
      <c r="I19" s="41"/>
      <c r="J19" s="41"/>
      <c r="K19" s="41"/>
      <c r="L19" s="120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2"/>
      <c r="C20" s="41"/>
      <c r="D20" s="35" t="s">
        <v>30</v>
      </c>
      <c r="E20" s="41"/>
      <c r="F20" s="41"/>
      <c r="G20" s="41"/>
      <c r="H20" s="41"/>
      <c r="I20" s="35" t="s">
        <v>26</v>
      </c>
      <c r="J20" s="30" t="s">
        <v>3</v>
      </c>
      <c r="K20" s="41"/>
      <c r="L20" s="120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2"/>
      <c r="C21" s="41"/>
      <c r="D21" s="41"/>
      <c r="E21" s="30" t="s">
        <v>22</v>
      </c>
      <c r="F21" s="41"/>
      <c r="G21" s="41"/>
      <c r="H21" s="41"/>
      <c r="I21" s="35" t="s">
        <v>27</v>
      </c>
      <c r="J21" s="30" t="s">
        <v>3</v>
      </c>
      <c r="K21" s="41"/>
      <c r="L21" s="120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120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2"/>
      <c r="C23" s="41"/>
      <c r="D23" s="35" t="s">
        <v>32</v>
      </c>
      <c r="E23" s="41"/>
      <c r="F23" s="41"/>
      <c r="G23" s="41"/>
      <c r="H23" s="41"/>
      <c r="I23" s="35" t="s">
        <v>26</v>
      </c>
      <c r="J23" s="30" t="s">
        <v>3</v>
      </c>
      <c r="K23" s="41"/>
      <c r="L23" s="120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2"/>
      <c r="C24" s="41"/>
      <c r="D24" s="41"/>
      <c r="E24" s="30" t="s">
        <v>22</v>
      </c>
      <c r="F24" s="41"/>
      <c r="G24" s="41"/>
      <c r="H24" s="41"/>
      <c r="I24" s="35" t="s">
        <v>27</v>
      </c>
      <c r="J24" s="30" t="s">
        <v>3</v>
      </c>
      <c r="K24" s="41"/>
      <c r="L24" s="120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2"/>
      <c r="C25" s="41"/>
      <c r="D25" s="41"/>
      <c r="E25" s="41"/>
      <c r="F25" s="41"/>
      <c r="G25" s="41"/>
      <c r="H25" s="41"/>
      <c r="I25" s="41"/>
      <c r="J25" s="41"/>
      <c r="K25" s="41"/>
      <c r="L25" s="120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2"/>
      <c r="C26" s="41"/>
      <c r="D26" s="35" t="s">
        <v>33</v>
      </c>
      <c r="E26" s="41"/>
      <c r="F26" s="41"/>
      <c r="G26" s="41"/>
      <c r="H26" s="41"/>
      <c r="I26" s="41"/>
      <c r="J26" s="41"/>
      <c r="K26" s="41"/>
      <c r="L26" s="120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21"/>
      <c r="B27" s="122"/>
      <c r="C27" s="121"/>
      <c r="D27" s="121"/>
      <c r="E27" s="39" t="s">
        <v>3</v>
      </c>
      <c r="F27" s="39"/>
      <c r="G27" s="39"/>
      <c r="H27" s="39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41"/>
      <c r="B28" s="42"/>
      <c r="C28" s="41"/>
      <c r="D28" s="41"/>
      <c r="E28" s="41"/>
      <c r="F28" s="41"/>
      <c r="G28" s="41"/>
      <c r="H28" s="41"/>
      <c r="I28" s="41"/>
      <c r="J28" s="41"/>
      <c r="K28" s="41"/>
      <c r="L28" s="120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2"/>
      <c r="C29" s="41"/>
      <c r="D29" s="87"/>
      <c r="E29" s="87"/>
      <c r="F29" s="87"/>
      <c r="G29" s="87"/>
      <c r="H29" s="87"/>
      <c r="I29" s="87"/>
      <c r="J29" s="87"/>
      <c r="K29" s="87"/>
      <c r="L29" s="120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2"/>
      <c r="C30" s="41"/>
      <c r="D30" s="124" t="s">
        <v>35</v>
      </c>
      <c r="E30" s="41"/>
      <c r="F30" s="41"/>
      <c r="G30" s="41"/>
      <c r="H30" s="41"/>
      <c r="I30" s="41"/>
      <c r="J30" s="93">
        <f>ROUND(J85, 2)</f>
        <v>0</v>
      </c>
      <c r="K30" s="41"/>
      <c r="L30" s="120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2"/>
      <c r="C31" s="41"/>
      <c r="D31" s="87"/>
      <c r="E31" s="87"/>
      <c r="F31" s="87"/>
      <c r="G31" s="87"/>
      <c r="H31" s="87"/>
      <c r="I31" s="87"/>
      <c r="J31" s="87"/>
      <c r="K31" s="87"/>
      <c r="L31" s="120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2"/>
      <c r="C32" s="41"/>
      <c r="D32" s="41"/>
      <c r="E32" s="41"/>
      <c r="F32" s="46" t="s">
        <v>37</v>
      </c>
      <c r="G32" s="41"/>
      <c r="H32" s="41"/>
      <c r="I32" s="46" t="s">
        <v>36</v>
      </c>
      <c r="J32" s="46" t="s">
        <v>38</v>
      </c>
      <c r="K32" s="41"/>
      <c r="L32" s="120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2"/>
      <c r="C33" s="41"/>
      <c r="D33" s="125" t="s">
        <v>39</v>
      </c>
      <c r="E33" s="35" t="s">
        <v>40</v>
      </c>
      <c r="F33" s="126">
        <f>ROUND((SUM(BE85:BE126)),  2)</f>
        <v>0</v>
      </c>
      <c r="G33" s="41"/>
      <c r="H33" s="41"/>
      <c r="I33" s="127">
        <v>0.20999999999999999</v>
      </c>
      <c r="J33" s="126">
        <f>ROUND(((SUM(BE85:BE126))*I33),  2)</f>
        <v>0</v>
      </c>
      <c r="K33" s="41"/>
      <c r="L33" s="120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2"/>
      <c r="C34" s="41"/>
      <c r="D34" s="41"/>
      <c r="E34" s="35" t="s">
        <v>41</v>
      </c>
      <c r="F34" s="126">
        <f>ROUND((SUM(BF85:BF126)),  2)</f>
        <v>0</v>
      </c>
      <c r="G34" s="41"/>
      <c r="H34" s="41"/>
      <c r="I34" s="127">
        <v>0.12</v>
      </c>
      <c r="J34" s="126">
        <f>ROUND(((SUM(BF85:BF126))*I34),  2)</f>
        <v>0</v>
      </c>
      <c r="K34" s="41"/>
      <c r="L34" s="120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2"/>
      <c r="C35" s="41"/>
      <c r="D35" s="41"/>
      <c r="E35" s="35" t="s">
        <v>42</v>
      </c>
      <c r="F35" s="126">
        <f>ROUND((SUM(BG85:BG126)),  2)</f>
        <v>0</v>
      </c>
      <c r="G35" s="41"/>
      <c r="H35" s="41"/>
      <c r="I35" s="127">
        <v>0.20999999999999999</v>
      </c>
      <c r="J35" s="126">
        <f>0</f>
        <v>0</v>
      </c>
      <c r="K35" s="41"/>
      <c r="L35" s="120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2"/>
      <c r="C36" s="41"/>
      <c r="D36" s="41"/>
      <c r="E36" s="35" t="s">
        <v>43</v>
      </c>
      <c r="F36" s="126">
        <f>ROUND((SUM(BH85:BH126)),  2)</f>
        <v>0</v>
      </c>
      <c r="G36" s="41"/>
      <c r="H36" s="41"/>
      <c r="I36" s="127">
        <v>0.12</v>
      </c>
      <c r="J36" s="126">
        <f>0</f>
        <v>0</v>
      </c>
      <c r="K36" s="41"/>
      <c r="L36" s="120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2"/>
      <c r="C37" s="41"/>
      <c r="D37" s="41"/>
      <c r="E37" s="35" t="s">
        <v>44</v>
      </c>
      <c r="F37" s="126">
        <f>ROUND((SUM(BI85:BI126)),  2)</f>
        <v>0</v>
      </c>
      <c r="G37" s="41"/>
      <c r="H37" s="41"/>
      <c r="I37" s="127">
        <v>0</v>
      </c>
      <c r="J37" s="126">
        <f>0</f>
        <v>0</v>
      </c>
      <c r="K37" s="41"/>
      <c r="L37" s="120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2"/>
      <c r="C38" s="41"/>
      <c r="D38" s="41"/>
      <c r="E38" s="41"/>
      <c r="F38" s="41"/>
      <c r="G38" s="41"/>
      <c r="H38" s="41"/>
      <c r="I38" s="41"/>
      <c r="J38" s="41"/>
      <c r="K38" s="41"/>
      <c r="L38" s="120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2"/>
      <c r="C39" s="128"/>
      <c r="D39" s="129" t="s">
        <v>45</v>
      </c>
      <c r="E39" s="79"/>
      <c r="F39" s="79"/>
      <c r="G39" s="130" t="s">
        <v>46</v>
      </c>
      <c r="H39" s="131" t="s">
        <v>47</v>
      </c>
      <c r="I39" s="79"/>
      <c r="J39" s="132">
        <f>SUM(J30:J37)</f>
        <v>0</v>
      </c>
      <c r="K39" s="133"/>
      <c r="L39" s="120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58"/>
      <c r="C40" s="59"/>
      <c r="D40" s="59"/>
      <c r="E40" s="59"/>
      <c r="F40" s="59"/>
      <c r="G40" s="59"/>
      <c r="H40" s="59"/>
      <c r="I40" s="59"/>
      <c r="J40" s="59"/>
      <c r="K40" s="59"/>
      <c r="L40" s="120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60"/>
      <c r="C44" s="61"/>
      <c r="D44" s="61"/>
      <c r="E44" s="61"/>
      <c r="F44" s="61"/>
      <c r="G44" s="61"/>
      <c r="H44" s="61"/>
      <c r="I44" s="61"/>
      <c r="J44" s="61"/>
      <c r="K44" s="61"/>
      <c r="L44" s="120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123</v>
      </c>
      <c r="D45" s="41"/>
      <c r="E45" s="41"/>
      <c r="F45" s="41"/>
      <c r="G45" s="41"/>
      <c r="H45" s="41"/>
      <c r="I45" s="41"/>
      <c r="J45" s="41"/>
      <c r="K45" s="41"/>
      <c r="L45" s="120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1"/>
      <c r="D46" s="41"/>
      <c r="E46" s="41"/>
      <c r="F46" s="41"/>
      <c r="G46" s="41"/>
      <c r="H46" s="41"/>
      <c r="I46" s="41"/>
      <c r="J46" s="41"/>
      <c r="K46" s="41"/>
      <c r="L46" s="120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17</v>
      </c>
      <c r="D47" s="41"/>
      <c r="E47" s="41"/>
      <c r="F47" s="41"/>
      <c r="G47" s="41"/>
      <c r="H47" s="41"/>
      <c r="I47" s="41"/>
      <c r="J47" s="41"/>
      <c r="K47" s="41"/>
      <c r="L47" s="120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1"/>
      <c r="D48" s="41"/>
      <c r="E48" s="119" t="str">
        <f>E7</f>
        <v>Stavební úpravy RD č.p. 636 na parc. č. st. 828, k.ú. Horńí Jelení</v>
      </c>
      <c r="F48" s="35"/>
      <c r="G48" s="35"/>
      <c r="H48" s="35"/>
      <c r="I48" s="41"/>
      <c r="J48" s="41"/>
      <c r="K48" s="41"/>
      <c r="L48" s="120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110</v>
      </c>
      <c r="D49" s="41"/>
      <c r="E49" s="41"/>
      <c r="F49" s="41"/>
      <c r="G49" s="41"/>
      <c r="H49" s="41"/>
      <c r="I49" s="41"/>
      <c r="J49" s="41"/>
      <c r="K49" s="41"/>
      <c r="L49" s="120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1"/>
      <c r="D50" s="41"/>
      <c r="E50" s="65" t="str">
        <f>E9</f>
        <v>06 - Elektro</v>
      </c>
      <c r="F50" s="41"/>
      <c r="G50" s="41"/>
      <c r="H50" s="41"/>
      <c r="I50" s="41"/>
      <c r="J50" s="41"/>
      <c r="K50" s="41"/>
      <c r="L50" s="120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1"/>
      <c r="D51" s="41"/>
      <c r="E51" s="41"/>
      <c r="F51" s="41"/>
      <c r="G51" s="41"/>
      <c r="H51" s="41"/>
      <c r="I51" s="41"/>
      <c r="J51" s="41"/>
      <c r="K51" s="41"/>
      <c r="L51" s="120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1"/>
      <c r="E52" s="41"/>
      <c r="F52" s="30" t="str">
        <f>F12</f>
        <v xml:space="preserve"> </v>
      </c>
      <c r="G52" s="41"/>
      <c r="H52" s="41"/>
      <c r="I52" s="35" t="s">
        <v>23</v>
      </c>
      <c r="J52" s="67" t="str">
        <f>IF(J12="","",J12)</f>
        <v>4. 11. 2024</v>
      </c>
      <c r="K52" s="41"/>
      <c r="L52" s="120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1"/>
      <c r="D53" s="41"/>
      <c r="E53" s="41"/>
      <c r="F53" s="41"/>
      <c r="G53" s="41"/>
      <c r="H53" s="41"/>
      <c r="I53" s="41"/>
      <c r="J53" s="41"/>
      <c r="K53" s="41"/>
      <c r="L53" s="120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1"/>
      <c r="E54" s="41"/>
      <c r="F54" s="30" t="str">
        <f>E15</f>
        <v xml:space="preserve"> </v>
      </c>
      <c r="G54" s="41"/>
      <c r="H54" s="41"/>
      <c r="I54" s="35" t="s">
        <v>30</v>
      </c>
      <c r="J54" s="39" t="str">
        <f>E21</f>
        <v xml:space="preserve"> </v>
      </c>
      <c r="K54" s="41"/>
      <c r="L54" s="120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28</v>
      </c>
      <c r="D55" s="41"/>
      <c r="E55" s="41"/>
      <c r="F55" s="30" t="str">
        <f>IF(E18="","",E18)</f>
        <v>Vyplň údaj</v>
      </c>
      <c r="G55" s="41"/>
      <c r="H55" s="41"/>
      <c r="I55" s="35" t="s">
        <v>32</v>
      </c>
      <c r="J55" s="39" t="str">
        <f>E24</f>
        <v xml:space="preserve"> </v>
      </c>
      <c r="K55" s="41"/>
      <c r="L55" s="120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1"/>
      <c r="D56" s="41"/>
      <c r="E56" s="41"/>
      <c r="F56" s="41"/>
      <c r="G56" s="41"/>
      <c r="H56" s="41"/>
      <c r="I56" s="41"/>
      <c r="J56" s="41"/>
      <c r="K56" s="41"/>
      <c r="L56" s="120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34" t="s">
        <v>124</v>
      </c>
      <c r="D57" s="128"/>
      <c r="E57" s="128"/>
      <c r="F57" s="128"/>
      <c r="G57" s="128"/>
      <c r="H57" s="128"/>
      <c r="I57" s="128"/>
      <c r="J57" s="135" t="s">
        <v>125</v>
      </c>
      <c r="K57" s="128"/>
      <c r="L57" s="120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1"/>
      <c r="D58" s="41"/>
      <c r="E58" s="41"/>
      <c r="F58" s="41"/>
      <c r="G58" s="41"/>
      <c r="H58" s="41"/>
      <c r="I58" s="41"/>
      <c r="J58" s="41"/>
      <c r="K58" s="41"/>
      <c r="L58" s="120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36" t="s">
        <v>67</v>
      </c>
      <c r="D59" s="41"/>
      <c r="E59" s="41"/>
      <c r="F59" s="41"/>
      <c r="G59" s="41"/>
      <c r="H59" s="41"/>
      <c r="I59" s="41"/>
      <c r="J59" s="93">
        <f>J85</f>
        <v>0</v>
      </c>
      <c r="K59" s="41"/>
      <c r="L59" s="120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2" t="s">
        <v>126</v>
      </c>
    </row>
    <row r="60" s="9" customFormat="1" ht="24.96" customHeight="1">
      <c r="A60" s="9"/>
      <c r="B60" s="137"/>
      <c r="C60" s="9"/>
      <c r="D60" s="138" t="s">
        <v>532</v>
      </c>
      <c r="E60" s="139"/>
      <c r="F60" s="139"/>
      <c r="G60" s="139"/>
      <c r="H60" s="139"/>
      <c r="I60" s="139"/>
      <c r="J60" s="140">
        <f>J86</f>
        <v>0</v>
      </c>
      <c r="K60" s="9"/>
      <c r="L60" s="13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1"/>
      <c r="C61" s="10"/>
      <c r="D61" s="142" t="s">
        <v>2212</v>
      </c>
      <c r="E61" s="143"/>
      <c r="F61" s="143"/>
      <c r="G61" s="143"/>
      <c r="H61" s="143"/>
      <c r="I61" s="143"/>
      <c r="J61" s="144">
        <f>J87</f>
        <v>0</v>
      </c>
      <c r="K61" s="10"/>
      <c r="L61" s="14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41"/>
      <c r="C62" s="10"/>
      <c r="D62" s="142" t="s">
        <v>2213</v>
      </c>
      <c r="E62" s="143"/>
      <c r="F62" s="143"/>
      <c r="G62" s="143"/>
      <c r="H62" s="143"/>
      <c r="I62" s="143"/>
      <c r="J62" s="144">
        <f>J100</f>
        <v>0</v>
      </c>
      <c r="K62" s="10"/>
      <c r="L62" s="14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37"/>
      <c r="C63" s="9"/>
      <c r="D63" s="138" t="s">
        <v>2214</v>
      </c>
      <c r="E63" s="139"/>
      <c r="F63" s="139"/>
      <c r="G63" s="139"/>
      <c r="H63" s="139"/>
      <c r="I63" s="139"/>
      <c r="J63" s="140">
        <f>J111</f>
        <v>0</v>
      </c>
      <c r="K63" s="9"/>
      <c r="L63" s="137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41"/>
      <c r="C64" s="10"/>
      <c r="D64" s="142" t="s">
        <v>2215</v>
      </c>
      <c r="E64" s="143"/>
      <c r="F64" s="143"/>
      <c r="G64" s="143"/>
      <c r="H64" s="143"/>
      <c r="I64" s="143"/>
      <c r="J64" s="144">
        <f>J112</f>
        <v>0</v>
      </c>
      <c r="K64" s="10"/>
      <c r="L64" s="14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41"/>
      <c r="C65" s="10"/>
      <c r="D65" s="142" t="s">
        <v>2216</v>
      </c>
      <c r="E65" s="143"/>
      <c r="F65" s="143"/>
      <c r="G65" s="143"/>
      <c r="H65" s="143"/>
      <c r="I65" s="143"/>
      <c r="J65" s="144">
        <f>J119</f>
        <v>0</v>
      </c>
      <c r="K65" s="10"/>
      <c r="L65" s="14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1"/>
      <c r="D66" s="41"/>
      <c r="E66" s="41"/>
      <c r="F66" s="41"/>
      <c r="G66" s="41"/>
      <c r="H66" s="41"/>
      <c r="I66" s="41"/>
      <c r="J66" s="41"/>
      <c r="K66" s="41"/>
      <c r="L66" s="120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20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20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135</v>
      </c>
      <c r="D72" s="41"/>
      <c r="E72" s="41"/>
      <c r="F72" s="41"/>
      <c r="G72" s="41"/>
      <c r="H72" s="41"/>
      <c r="I72" s="41"/>
      <c r="J72" s="41"/>
      <c r="K72" s="41"/>
      <c r="L72" s="120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1"/>
      <c r="D73" s="41"/>
      <c r="E73" s="41"/>
      <c r="F73" s="41"/>
      <c r="G73" s="41"/>
      <c r="H73" s="41"/>
      <c r="I73" s="41"/>
      <c r="J73" s="41"/>
      <c r="K73" s="41"/>
      <c r="L73" s="120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17</v>
      </c>
      <c r="D74" s="41"/>
      <c r="E74" s="41"/>
      <c r="F74" s="41"/>
      <c r="G74" s="41"/>
      <c r="H74" s="41"/>
      <c r="I74" s="41"/>
      <c r="J74" s="41"/>
      <c r="K74" s="41"/>
      <c r="L74" s="120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1"/>
      <c r="D75" s="41"/>
      <c r="E75" s="119" t="str">
        <f>E7</f>
        <v>Stavební úpravy RD č.p. 636 na parc. č. st. 828, k.ú. Horńí Jelení</v>
      </c>
      <c r="F75" s="35"/>
      <c r="G75" s="35"/>
      <c r="H75" s="35"/>
      <c r="I75" s="41"/>
      <c r="J75" s="41"/>
      <c r="K75" s="41"/>
      <c r="L75" s="120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110</v>
      </c>
      <c r="D76" s="41"/>
      <c r="E76" s="41"/>
      <c r="F76" s="41"/>
      <c r="G76" s="41"/>
      <c r="H76" s="41"/>
      <c r="I76" s="41"/>
      <c r="J76" s="41"/>
      <c r="K76" s="41"/>
      <c r="L76" s="120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1"/>
      <c r="D77" s="41"/>
      <c r="E77" s="65" t="str">
        <f>E9</f>
        <v>06 - Elektro</v>
      </c>
      <c r="F77" s="41"/>
      <c r="G77" s="41"/>
      <c r="H77" s="41"/>
      <c r="I77" s="41"/>
      <c r="J77" s="41"/>
      <c r="K77" s="41"/>
      <c r="L77" s="120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1"/>
      <c r="D78" s="41"/>
      <c r="E78" s="41"/>
      <c r="F78" s="41"/>
      <c r="G78" s="41"/>
      <c r="H78" s="41"/>
      <c r="I78" s="41"/>
      <c r="J78" s="41"/>
      <c r="K78" s="41"/>
      <c r="L78" s="120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1"/>
      <c r="E79" s="41"/>
      <c r="F79" s="30" t="str">
        <f>F12</f>
        <v xml:space="preserve"> </v>
      </c>
      <c r="G79" s="41"/>
      <c r="H79" s="41"/>
      <c r="I79" s="35" t="s">
        <v>23</v>
      </c>
      <c r="J79" s="67" t="str">
        <f>IF(J12="","",J12)</f>
        <v>4. 11. 2024</v>
      </c>
      <c r="K79" s="41"/>
      <c r="L79" s="120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1"/>
      <c r="D80" s="41"/>
      <c r="E80" s="41"/>
      <c r="F80" s="41"/>
      <c r="G80" s="41"/>
      <c r="H80" s="41"/>
      <c r="I80" s="41"/>
      <c r="J80" s="41"/>
      <c r="K80" s="41"/>
      <c r="L80" s="120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1"/>
      <c r="E81" s="41"/>
      <c r="F81" s="30" t="str">
        <f>E15</f>
        <v xml:space="preserve"> </v>
      </c>
      <c r="G81" s="41"/>
      <c r="H81" s="41"/>
      <c r="I81" s="35" t="s">
        <v>30</v>
      </c>
      <c r="J81" s="39" t="str">
        <f>E21</f>
        <v xml:space="preserve"> </v>
      </c>
      <c r="K81" s="41"/>
      <c r="L81" s="120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28</v>
      </c>
      <c r="D82" s="41"/>
      <c r="E82" s="41"/>
      <c r="F82" s="30" t="str">
        <f>IF(E18="","",E18)</f>
        <v>Vyplň údaj</v>
      </c>
      <c r="G82" s="41"/>
      <c r="H82" s="41"/>
      <c r="I82" s="35" t="s">
        <v>32</v>
      </c>
      <c r="J82" s="39" t="str">
        <f>E24</f>
        <v xml:space="preserve"> </v>
      </c>
      <c r="K82" s="41"/>
      <c r="L82" s="120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1"/>
      <c r="D83" s="41"/>
      <c r="E83" s="41"/>
      <c r="F83" s="41"/>
      <c r="G83" s="41"/>
      <c r="H83" s="41"/>
      <c r="I83" s="41"/>
      <c r="J83" s="41"/>
      <c r="K83" s="41"/>
      <c r="L83" s="120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45"/>
      <c r="B84" s="146"/>
      <c r="C84" s="147" t="s">
        <v>136</v>
      </c>
      <c r="D84" s="148" t="s">
        <v>54</v>
      </c>
      <c r="E84" s="148" t="s">
        <v>50</v>
      </c>
      <c r="F84" s="148" t="s">
        <v>51</v>
      </c>
      <c r="G84" s="148" t="s">
        <v>137</v>
      </c>
      <c r="H84" s="148" t="s">
        <v>138</v>
      </c>
      <c r="I84" s="148" t="s">
        <v>139</v>
      </c>
      <c r="J84" s="148" t="s">
        <v>125</v>
      </c>
      <c r="K84" s="149" t="s">
        <v>140</v>
      </c>
      <c r="L84" s="150"/>
      <c r="M84" s="83" t="s">
        <v>3</v>
      </c>
      <c r="N84" s="84" t="s">
        <v>39</v>
      </c>
      <c r="O84" s="84" t="s">
        <v>141</v>
      </c>
      <c r="P84" s="84" t="s">
        <v>142</v>
      </c>
      <c r="Q84" s="84" t="s">
        <v>143</v>
      </c>
      <c r="R84" s="84" t="s">
        <v>144</v>
      </c>
      <c r="S84" s="84" t="s">
        <v>145</v>
      </c>
      <c r="T84" s="85" t="s">
        <v>146</v>
      </c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</row>
    <row r="85" s="2" customFormat="1" ht="22.8" customHeight="1">
      <c r="A85" s="41"/>
      <c r="B85" s="42"/>
      <c r="C85" s="90" t="s">
        <v>147</v>
      </c>
      <c r="D85" s="41"/>
      <c r="E85" s="41"/>
      <c r="F85" s="41"/>
      <c r="G85" s="41"/>
      <c r="H85" s="41"/>
      <c r="I85" s="41"/>
      <c r="J85" s="151">
        <f>BK85</f>
        <v>0</v>
      </c>
      <c r="K85" s="41"/>
      <c r="L85" s="42"/>
      <c r="M85" s="86"/>
      <c r="N85" s="71"/>
      <c r="O85" s="87"/>
      <c r="P85" s="152">
        <f>P86+P111</f>
        <v>0</v>
      </c>
      <c r="Q85" s="87"/>
      <c r="R85" s="152">
        <f>R86+R111</f>
        <v>0.069761879999999998</v>
      </c>
      <c r="S85" s="87"/>
      <c r="T85" s="153">
        <f>T86+T111</f>
        <v>0.0049880000000000002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2" t="s">
        <v>68</v>
      </c>
      <c r="AU85" s="22" t="s">
        <v>126</v>
      </c>
      <c r="BK85" s="154">
        <f>BK86+BK111</f>
        <v>0</v>
      </c>
    </row>
    <row r="86" s="12" customFormat="1" ht="25.92" customHeight="1">
      <c r="A86" s="12"/>
      <c r="B86" s="155"/>
      <c r="C86" s="12"/>
      <c r="D86" s="156" t="s">
        <v>68</v>
      </c>
      <c r="E86" s="157" t="s">
        <v>580</v>
      </c>
      <c r="F86" s="157" t="s">
        <v>581</v>
      </c>
      <c r="G86" s="12"/>
      <c r="H86" s="12"/>
      <c r="I86" s="158"/>
      <c r="J86" s="159">
        <f>BK86</f>
        <v>0</v>
      </c>
      <c r="K86" s="12"/>
      <c r="L86" s="155"/>
      <c r="M86" s="160"/>
      <c r="N86" s="161"/>
      <c r="O86" s="161"/>
      <c r="P86" s="162">
        <f>P87</f>
        <v>0</v>
      </c>
      <c r="Q86" s="161"/>
      <c r="R86" s="162">
        <f>R87</f>
        <v>0.063188279999999999</v>
      </c>
      <c r="S86" s="161"/>
      <c r="T86" s="163">
        <f>T87</f>
        <v>0.0049880000000000002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56" t="s">
        <v>77</v>
      </c>
      <c r="AT86" s="164" t="s">
        <v>68</v>
      </c>
      <c r="AU86" s="164" t="s">
        <v>69</v>
      </c>
      <c r="AY86" s="156" t="s">
        <v>149</v>
      </c>
      <c r="BK86" s="165">
        <f>BK87</f>
        <v>0</v>
      </c>
    </row>
    <row r="87" s="12" customFormat="1" ht="22.8" customHeight="1">
      <c r="A87" s="12"/>
      <c r="B87" s="155"/>
      <c r="C87" s="12"/>
      <c r="D87" s="156" t="s">
        <v>68</v>
      </c>
      <c r="E87" s="166" t="s">
        <v>1096</v>
      </c>
      <c r="F87" s="166" t="s">
        <v>2217</v>
      </c>
      <c r="G87" s="12"/>
      <c r="H87" s="12"/>
      <c r="I87" s="158"/>
      <c r="J87" s="167">
        <f>BK87</f>
        <v>0</v>
      </c>
      <c r="K87" s="12"/>
      <c r="L87" s="155"/>
      <c r="M87" s="160"/>
      <c r="N87" s="161"/>
      <c r="O87" s="161"/>
      <c r="P87" s="162">
        <f>P88+SUM(P89:P100)</f>
        <v>0</v>
      </c>
      <c r="Q87" s="161"/>
      <c r="R87" s="162">
        <f>R88+SUM(R89:R100)</f>
        <v>0.063188279999999999</v>
      </c>
      <c r="S87" s="161"/>
      <c r="T87" s="163">
        <f>T88+SUM(T89:T100)</f>
        <v>0.0049880000000000002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56" t="s">
        <v>77</v>
      </c>
      <c r="AT87" s="164" t="s">
        <v>68</v>
      </c>
      <c r="AU87" s="164" t="s">
        <v>77</v>
      </c>
      <c r="AY87" s="156" t="s">
        <v>149</v>
      </c>
      <c r="BK87" s="165">
        <f>BK88+SUM(BK89:BK100)</f>
        <v>0</v>
      </c>
    </row>
    <row r="88" s="2" customFormat="1" ht="24.15" customHeight="1">
      <c r="A88" s="41"/>
      <c r="B88" s="168"/>
      <c r="C88" s="169" t="s">
        <v>77</v>
      </c>
      <c r="D88" s="169" t="s">
        <v>152</v>
      </c>
      <c r="E88" s="170" t="s">
        <v>2218</v>
      </c>
      <c r="F88" s="171" t="s">
        <v>2219</v>
      </c>
      <c r="G88" s="172" t="s">
        <v>166</v>
      </c>
      <c r="H88" s="173">
        <v>1.494</v>
      </c>
      <c r="I88" s="174"/>
      <c r="J88" s="175">
        <f>ROUND(I88*H88,2)</f>
        <v>0</v>
      </c>
      <c r="K88" s="171" t="s">
        <v>156</v>
      </c>
      <c r="L88" s="42"/>
      <c r="M88" s="176" t="s">
        <v>3</v>
      </c>
      <c r="N88" s="177" t="s">
        <v>41</v>
      </c>
      <c r="O88" s="75"/>
      <c r="P88" s="178">
        <f>O88*H88</f>
        <v>0</v>
      </c>
      <c r="Q88" s="178">
        <v>0.038899999999999997</v>
      </c>
      <c r="R88" s="178">
        <f>Q88*H88</f>
        <v>0.058116599999999997</v>
      </c>
      <c r="S88" s="178">
        <v>0</v>
      </c>
      <c r="T88" s="179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180" t="s">
        <v>163</v>
      </c>
      <c r="AT88" s="180" t="s">
        <v>152</v>
      </c>
      <c r="AU88" s="180" t="s">
        <v>158</v>
      </c>
      <c r="AY88" s="22" t="s">
        <v>149</v>
      </c>
      <c r="BE88" s="181">
        <f>IF(N88="základní",J88,0)</f>
        <v>0</v>
      </c>
      <c r="BF88" s="181">
        <f>IF(N88="snížená",J88,0)</f>
        <v>0</v>
      </c>
      <c r="BG88" s="181">
        <f>IF(N88="zákl. přenesená",J88,0)</f>
        <v>0</v>
      </c>
      <c r="BH88" s="181">
        <f>IF(N88="sníž. přenesená",J88,0)</f>
        <v>0</v>
      </c>
      <c r="BI88" s="181">
        <f>IF(N88="nulová",J88,0)</f>
        <v>0</v>
      </c>
      <c r="BJ88" s="22" t="s">
        <v>158</v>
      </c>
      <c r="BK88" s="181">
        <f>ROUND(I88*H88,2)</f>
        <v>0</v>
      </c>
      <c r="BL88" s="22" t="s">
        <v>163</v>
      </c>
      <c r="BM88" s="180" t="s">
        <v>2220</v>
      </c>
    </row>
    <row r="89" s="2" customFormat="1">
      <c r="A89" s="41"/>
      <c r="B89" s="42"/>
      <c r="C89" s="41"/>
      <c r="D89" s="182" t="s">
        <v>160</v>
      </c>
      <c r="E89" s="41"/>
      <c r="F89" s="183" t="s">
        <v>2221</v>
      </c>
      <c r="G89" s="41"/>
      <c r="H89" s="41"/>
      <c r="I89" s="184"/>
      <c r="J89" s="41"/>
      <c r="K89" s="41"/>
      <c r="L89" s="42"/>
      <c r="M89" s="185"/>
      <c r="N89" s="186"/>
      <c r="O89" s="75"/>
      <c r="P89" s="75"/>
      <c r="Q89" s="75"/>
      <c r="R89" s="75"/>
      <c r="S89" s="75"/>
      <c r="T89" s="76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2" t="s">
        <v>160</v>
      </c>
      <c r="AU89" s="22" t="s">
        <v>158</v>
      </c>
    </row>
    <row r="90" s="13" customFormat="1">
      <c r="A90" s="13"/>
      <c r="B90" s="187"/>
      <c r="C90" s="13"/>
      <c r="D90" s="188" t="s">
        <v>162</v>
      </c>
      <c r="E90" s="189" t="s">
        <v>3</v>
      </c>
      <c r="F90" s="190" t="s">
        <v>2222</v>
      </c>
      <c r="G90" s="13"/>
      <c r="H90" s="191">
        <v>1.494</v>
      </c>
      <c r="I90" s="192"/>
      <c r="J90" s="13"/>
      <c r="K90" s="13"/>
      <c r="L90" s="187"/>
      <c r="M90" s="193"/>
      <c r="N90" s="194"/>
      <c r="O90" s="194"/>
      <c r="P90" s="194"/>
      <c r="Q90" s="194"/>
      <c r="R90" s="194"/>
      <c r="S90" s="194"/>
      <c r="T90" s="19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189" t="s">
        <v>162</v>
      </c>
      <c r="AU90" s="189" t="s">
        <v>158</v>
      </c>
      <c r="AV90" s="13" t="s">
        <v>158</v>
      </c>
      <c r="AW90" s="13" t="s">
        <v>31</v>
      </c>
      <c r="AX90" s="13" t="s">
        <v>77</v>
      </c>
      <c r="AY90" s="189" t="s">
        <v>149</v>
      </c>
    </row>
    <row r="91" s="2" customFormat="1" ht="37.8" customHeight="1">
      <c r="A91" s="41"/>
      <c r="B91" s="168"/>
      <c r="C91" s="169" t="s">
        <v>158</v>
      </c>
      <c r="D91" s="169" t="s">
        <v>152</v>
      </c>
      <c r="E91" s="170" t="s">
        <v>2223</v>
      </c>
      <c r="F91" s="171" t="s">
        <v>2224</v>
      </c>
      <c r="G91" s="172" t="s">
        <v>182</v>
      </c>
      <c r="H91" s="173">
        <v>1.494</v>
      </c>
      <c r="I91" s="174"/>
      <c r="J91" s="175">
        <f>ROUND(I91*H91,2)</f>
        <v>0</v>
      </c>
      <c r="K91" s="171" t="s">
        <v>156</v>
      </c>
      <c r="L91" s="42"/>
      <c r="M91" s="176" t="s">
        <v>3</v>
      </c>
      <c r="N91" s="177" t="s">
        <v>41</v>
      </c>
      <c r="O91" s="75"/>
      <c r="P91" s="178">
        <f>O91*H91</f>
        <v>0</v>
      </c>
      <c r="Q91" s="178">
        <v>0</v>
      </c>
      <c r="R91" s="178">
        <f>Q91*H91</f>
        <v>0</v>
      </c>
      <c r="S91" s="178">
        <v>0.002</v>
      </c>
      <c r="T91" s="179">
        <f>S91*H91</f>
        <v>0.0029880000000000002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180" t="s">
        <v>163</v>
      </c>
      <c r="AT91" s="180" t="s">
        <v>152</v>
      </c>
      <c r="AU91" s="180" t="s">
        <v>158</v>
      </c>
      <c r="AY91" s="22" t="s">
        <v>149</v>
      </c>
      <c r="BE91" s="181">
        <f>IF(N91="základní",J91,0)</f>
        <v>0</v>
      </c>
      <c r="BF91" s="181">
        <f>IF(N91="snížená",J91,0)</f>
        <v>0</v>
      </c>
      <c r="BG91" s="181">
        <f>IF(N91="zákl. přenesená",J91,0)</f>
        <v>0</v>
      </c>
      <c r="BH91" s="181">
        <f>IF(N91="sníž. přenesená",J91,0)</f>
        <v>0</v>
      </c>
      <c r="BI91" s="181">
        <f>IF(N91="nulová",J91,0)</f>
        <v>0</v>
      </c>
      <c r="BJ91" s="22" t="s">
        <v>158</v>
      </c>
      <c r="BK91" s="181">
        <f>ROUND(I91*H91,2)</f>
        <v>0</v>
      </c>
      <c r="BL91" s="22" t="s">
        <v>163</v>
      </c>
      <c r="BM91" s="180" t="s">
        <v>2225</v>
      </c>
    </row>
    <row r="92" s="2" customFormat="1">
      <c r="A92" s="41"/>
      <c r="B92" s="42"/>
      <c r="C92" s="41"/>
      <c r="D92" s="182" t="s">
        <v>160</v>
      </c>
      <c r="E92" s="41"/>
      <c r="F92" s="183" t="s">
        <v>2226</v>
      </c>
      <c r="G92" s="41"/>
      <c r="H92" s="41"/>
      <c r="I92" s="184"/>
      <c r="J92" s="41"/>
      <c r="K92" s="41"/>
      <c r="L92" s="42"/>
      <c r="M92" s="185"/>
      <c r="N92" s="186"/>
      <c r="O92" s="75"/>
      <c r="P92" s="75"/>
      <c r="Q92" s="75"/>
      <c r="R92" s="75"/>
      <c r="S92" s="75"/>
      <c r="T92" s="76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2" t="s">
        <v>160</v>
      </c>
      <c r="AU92" s="22" t="s">
        <v>158</v>
      </c>
    </row>
    <row r="93" s="13" customFormat="1">
      <c r="A93" s="13"/>
      <c r="B93" s="187"/>
      <c r="C93" s="13"/>
      <c r="D93" s="188" t="s">
        <v>162</v>
      </c>
      <c r="E93" s="189" t="s">
        <v>3</v>
      </c>
      <c r="F93" s="190" t="s">
        <v>2222</v>
      </c>
      <c r="G93" s="13"/>
      <c r="H93" s="191">
        <v>1.494</v>
      </c>
      <c r="I93" s="192"/>
      <c r="J93" s="13"/>
      <c r="K93" s="13"/>
      <c r="L93" s="187"/>
      <c r="M93" s="193"/>
      <c r="N93" s="194"/>
      <c r="O93" s="194"/>
      <c r="P93" s="194"/>
      <c r="Q93" s="194"/>
      <c r="R93" s="194"/>
      <c r="S93" s="194"/>
      <c r="T93" s="19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189" t="s">
        <v>162</v>
      </c>
      <c r="AU93" s="189" t="s">
        <v>158</v>
      </c>
      <c r="AV93" s="13" t="s">
        <v>158</v>
      </c>
      <c r="AW93" s="13" t="s">
        <v>31</v>
      </c>
      <c r="AX93" s="13" t="s">
        <v>77</v>
      </c>
      <c r="AY93" s="189" t="s">
        <v>149</v>
      </c>
    </row>
    <row r="94" s="2" customFormat="1" ht="24.15" customHeight="1">
      <c r="A94" s="41"/>
      <c r="B94" s="168"/>
      <c r="C94" s="169" t="s">
        <v>96</v>
      </c>
      <c r="D94" s="169" t="s">
        <v>152</v>
      </c>
      <c r="E94" s="170" t="s">
        <v>2227</v>
      </c>
      <c r="F94" s="171" t="s">
        <v>2228</v>
      </c>
      <c r="G94" s="172" t="s">
        <v>182</v>
      </c>
      <c r="H94" s="173">
        <v>2</v>
      </c>
      <c r="I94" s="174"/>
      <c r="J94" s="175">
        <f>ROUND(I94*H94,2)</f>
        <v>0</v>
      </c>
      <c r="K94" s="171" t="s">
        <v>156</v>
      </c>
      <c r="L94" s="42"/>
      <c r="M94" s="176" t="s">
        <v>3</v>
      </c>
      <c r="N94" s="177" t="s">
        <v>41</v>
      </c>
      <c r="O94" s="75"/>
      <c r="P94" s="178">
        <f>O94*H94</f>
        <v>0</v>
      </c>
      <c r="Q94" s="178">
        <v>3.5840000000000002E-05</v>
      </c>
      <c r="R94" s="178">
        <f>Q94*H94</f>
        <v>7.1680000000000005E-05</v>
      </c>
      <c r="S94" s="178">
        <v>0.001</v>
      </c>
      <c r="T94" s="179">
        <f>S94*H94</f>
        <v>0.002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180" t="s">
        <v>163</v>
      </c>
      <c r="AT94" s="180" t="s">
        <v>152</v>
      </c>
      <c r="AU94" s="180" t="s">
        <v>158</v>
      </c>
      <c r="AY94" s="22" t="s">
        <v>149</v>
      </c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22" t="s">
        <v>158</v>
      </c>
      <c r="BK94" s="181">
        <f>ROUND(I94*H94,2)</f>
        <v>0</v>
      </c>
      <c r="BL94" s="22" t="s">
        <v>163</v>
      </c>
      <c r="BM94" s="180" t="s">
        <v>2229</v>
      </c>
    </row>
    <row r="95" s="2" customFormat="1">
      <c r="A95" s="41"/>
      <c r="B95" s="42"/>
      <c r="C95" s="41"/>
      <c r="D95" s="182" t="s">
        <v>160</v>
      </c>
      <c r="E95" s="41"/>
      <c r="F95" s="183" t="s">
        <v>2230</v>
      </c>
      <c r="G95" s="41"/>
      <c r="H95" s="41"/>
      <c r="I95" s="184"/>
      <c r="J95" s="41"/>
      <c r="K95" s="41"/>
      <c r="L95" s="42"/>
      <c r="M95" s="185"/>
      <c r="N95" s="186"/>
      <c r="O95" s="75"/>
      <c r="P95" s="75"/>
      <c r="Q95" s="75"/>
      <c r="R95" s="75"/>
      <c r="S95" s="75"/>
      <c r="T95" s="76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2" t="s">
        <v>160</v>
      </c>
      <c r="AU95" s="22" t="s">
        <v>158</v>
      </c>
    </row>
    <row r="96" s="2" customFormat="1" ht="24.15" customHeight="1">
      <c r="A96" s="41"/>
      <c r="B96" s="168"/>
      <c r="C96" s="169" t="s">
        <v>163</v>
      </c>
      <c r="D96" s="169" t="s">
        <v>152</v>
      </c>
      <c r="E96" s="170" t="s">
        <v>339</v>
      </c>
      <c r="F96" s="171" t="s">
        <v>340</v>
      </c>
      <c r="G96" s="172" t="s">
        <v>341</v>
      </c>
      <c r="H96" s="173">
        <v>3</v>
      </c>
      <c r="I96" s="174"/>
      <c r="J96" s="175">
        <f>ROUND(I96*H96,2)</f>
        <v>0</v>
      </c>
      <c r="K96" s="171" t="s">
        <v>156</v>
      </c>
      <c r="L96" s="42"/>
      <c r="M96" s="176" t="s">
        <v>3</v>
      </c>
      <c r="N96" s="177" t="s">
        <v>41</v>
      </c>
      <c r="O96" s="75"/>
      <c r="P96" s="178">
        <f>O96*H96</f>
        <v>0</v>
      </c>
      <c r="Q96" s="178">
        <v>0</v>
      </c>
      <c r="R96" s="178">
        <f>Q96*H96</f>
        <v>0</v>
      </c>
      <c r="S96" s="178">
        <v>0</v>
      </c>
      <c r="T96" s="179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180" t="s">
        <v>163</v>
      </c>
      <c r="AT96" s="180" t="s">
        <v>152</v>
      </c>
      <c r="AU96" s="180" t="s">
        <v>158</v>
      </c>
      <c r="AY96" s="22" t="s">
        <v>149</v>
      </c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22" t="s">
        <v>158</v>
      </c>
      <c r="BK96" s="181">
        <f>ROUND(I96*H96,2)</f>
        <v>0</v>
      </c>
      <c r="BL96" s="22" t="s">
        <v>163</v>
      </c>
      <c r="BM96" s="180" t="s">
        <v>2231</v>
      </c>
    </row>
    <row r="97" s="2" customFormat="1">
      <c r="A97" s="41"/>
      <c r="B97" s="42"/>
      <c r="C97" s="41"/>
      <c r="D97" s="182" t="s">
        <v>160</v>
      </c>
      <c r="E97" s="41"/>
      <c r="F97" s="183" t="s">
        <v>343</v>
      </c>
      <c r="G97" s="41"/>
      <c r="H97" s="41"/>
      <c r="I97" s="184"/>
      <c r="J97" s="41"/>
      <c r="K97" s="41"/>
      <c r="L97" s="42"/>
      <c r="M97" s="185"/>
      <c r="N97" s="186"/>
      <c r="O97" s="75"/>
      <c r="P97" s="75"/>
      <c r="Q97" s="75"/>
      <c r="R97" s="75"/>
      <c r="S97" s="75"/>
      <c r="T97" s="76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2" t="s">
        <v>160</v>
      </c>
      <c r="AU97" s="22" t="s">
        <v>158</v>
      </c>
    </row>
    <row r="98" s="13" customFormat="1">
      <c r="A98" s="13"/>
      <c r="B98" s="187"/>
      <c r="C98" s="13"/>
      <c r="D98" s="188" t="s">
        <v>162</v>
      </c>
      <c r="E98" s="189" t="s">
        <v>3</v>
      </c>
      <c r="F98" s="190" t="s">
        <v>2232</v>
      </c>
      <c r="G98" s="13"/>
      <c r="H98" s="191">
        <v>3</v>
      </c>
      <c r="I98" s="192"/>
      <c r="J98" s="13"/>
      <c r="K98" s="13"/>
      <c r="L98" s="187"/>
      <c r="M98" s="193"/>
      <c r="N98" s="194"/>
      <c r="O98" s="194"/>
      <c r="P98" s="194"/>
      <c r="Q98" s="194"/>
      <c r="R98" s="194"/>
      <c r="S98" s="194"/>
      <c r="T98" s="19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89" t="s">
        <v>162</v>
      </c>
      <c r="AU98" s="189" t="s">
        <v>158</v>
      </c>
      <c r="AV98" s="13" t="s">
        <v>158</v>
      </c>
      <c r="AW98" s="13" t="s">
        <v>31</v>
      </c>
      <c r="AX98" s="13" t="s">
        <v>77</v>
      </c>
      <c r="AY98" s="189" t="s">
        <v>149</v>
      </c>
    </row>
    <row r="99" s="2" customFormat="1" ht="16.5" customHeight="1">
      <c r="A99" s="41"/>
      <c r="B99" s="168"/>
      <c r="C99" s="224" t="s">
        <v>179</v>
      </c>
      <c r="D99" s="224" t="s">
        <v>654</v>
      </c>
      <c r="E99" s="225" t="s">
        <v>2233</v>
      </c>
      <c r="F99" s="226" t="s">
        <v>2234</v>
      </c>
      <c r="G99" s="227" t="s">
        <v>406</v>
      </c>
      <c r="H99" s="228">
        <v>0.0050000000000000001</v>
      </c>
      <c r="I99" s="229"/>
      <c r="J99" s="230">
        <f>ROUND(I99*H99,2)</f>
        <v>0</v>
      </c>
      <c r="K99" s="226" t="s">
        <v>156</v>
      </c>
      <c r="L99" s="231"/>
      <c r="M99" s="232" t="s">
        <v>3</v>
      </c>
      <c r="N99" s="233" t="s">
        <v>41</v>
      </c>
      <c r="O99" s="75"/>
      <c r="P99" s="178">
        <f>O99*H99</f>
        <v>0</v>
      </c>
      <c r="Q99" s="178">
        <v>1</v>
      </c>
      <c r="R99" s="178">
        <f>Q99*H99</f>
        <v>0.0050000000000000001</v>
      </c>
      <c r="S99" s="178">
        <v>0</v>
      </c>
      <c r="T99" s="179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180" t="s">
        <v>206</v>
      </c>
      <c r="AT99" s="180" t="s">
        <v>654</v>
      </c>
      <c r="AU99" s="180" t="s">
        <v>158</v>
      </c>
      <c r="AY99" s="22" t="s">
        <v>149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22" t="s">
        <v>158</v>
      </c>
      <c r="BK99" s="181">
        <f>ROUND(I99*H99,2)</f>
        <v>0</v>
      </c>
      <c r="BL99" s="22" t="s">
        <v>163</v>
      </c>
      <c r="BM99" s="180" t="s">
        <v>2235</v>
      </c>
    </row>
    <row r="100" s="12" customFormat="1" ht="20.88" customHeight="1">
      <c r="A100" s="12"/>
      <c r="B100" s="155"/>
      <c r="C100" s="12"/>
      <c r="D100" s="156" t="s">
        <v>68</v>
      </c>
      <c r="E100" s="166" t="s">
        <v>2236</v>
      </c>
      <c r="F100" s="166" t="s">
        <v>2237</v>
      </c>
      <c r="G100" s="12"/>
      <c r="H100" s="12"/>
      <c r="I100" s="158"/>
      <c r="J100" s="167">
        <f>BK100</f>
        <v>0</v>
      </c>
      <c r="K100" s="12"/>
      <c r="L100" s="155"/>
      <c r="M100" s="160"/>
      <c r="N100" s="161"/>
      <c r="O100" s="161"/>
      <c r="P100" s="162">
        <f>SUM(P101:P110)</f>
        <v>0</v>
      </c>
      <c r="Q100" s="161"/>
      <c r="R100" s="162">
        <f>SUM(R101:R110)</f>
        <v>0</v>
      </c>
      <c r="S100" s="161"/>
      <c r="T100" s="163">
        <f>SUM(T101:T110)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56" t="s">
        <v>77</v>
      </c>
      <c r="AT100" s="164" t="s">
        <v>68</v>
      </c>
      <c r="AU100" s="164" t="s">
        <v>158</v>
      </c>
      <c r="AY100" s="156" t="s">
        <v>149</v>
      </c>
      <c r="BK100" s="165">
        <f>SUM(BK101:BK110)</f>
        <v>0</v>
      </c>
    </row>
    <row r="101" s="2" customFormat="1" ht="37.8" customHeight="1">
      <c r="A101" s="41"/>
      <c r="B101" s="168"/>
      <c r="C101" s="169" t="s">
        <v>188</v>
      </c>
      <c r="D101" s="169" t="s">
        <v>152</v>
      </c>
      <c r="E101" s="170" t="s">
        <v>2238</v>
      </c>
      <c r="F101" s="171" t="s">
        <v>2239</v>
      </c>
      <c r="G101" s="172" t="s">
        <v>406</v>
      </c>
      <c r="H101" s="173">
        <v>0.0050000000000000001</v>
      </c>
      <c r="I101" s="174"/>
      <c r="J101" s="175">
        <f>ROUND(I101*H101,2)</f>
        <v>0</v>
      </c>
      <c r="K101" s="171" t="s">
        <v>156</v>
      </c>
      <c r="L101" s="42"/>
      <c r="M101" s="176" t="s">
        <v>3</v>
      </c>
      <c r="N101" s="177" t="s">
        <v>41</v>
      </c>
      <c r="O101" s="75"/>
      <c r="P101" s="178">
        <f>O101*H101</f>
        <v>0</v>
      </c>
      <c r="Q101" s="178">
        <v>0</v>
      </c>
      <c r="R101" s="178">
        <f>Q101*H101</f>
        <v>0</v>
      </c>
      <c r="S101" s="178">
        <v>0</v>
      </c>
      <c r="T101" s="179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180" t="s">
        <v>163</v>
      </c>
      <c r="AT101" s="180" t="s">
        <v>152</v>
      </c>
      <c r="AU101" s="180" t="s">
        <v>96</v>
      </c>
      <c r="AY101" s="22" t="s">
        <v>149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22" t="s">
        <v>158</v>
      </c>
      <c r="BK101" s="181">
        <f>ROUND(I101*H101,2)</f>
        <v>0</v>
      </c>
      <c r="BL101" s="22" t="s">
        <v>163</v>
      </c>
      <c r="BM101" s="180" t="s">
        <v>2240</v>
      </c>
    </row>
    <row r="102" s="2" customFormat="1">
      <c r="A102" s="41"/>
      <c r="B102" s="42"/>
      <c r="C102" s="41"/>
      <c r="D102" s="182" t="s">
        <v>160</v>
      </c>
      <c r="E102" s="41"/>
      <c r="F102" s="183" t="s">
        <v>2241</v>
      </c>
      <c r="G102" s="41"/>
      <c r="H102" s="41"/>
      <c r="I102" s="184"/>
      <c r="J102" s="41"/>
      <c r="K102" s="41"/>
      <c r="L102" s="42"/>
      <c r="M102" s="185"/>
      <c r="N102" s="186"/>
      <c r="O102" s="75"/>
      <c r="P102" s="75"/>
      <c r="Q102" s="75"/>
      <c r="R102" s="75"/>
      <c r="S102" s="75"/>
      <c r="T102" s="76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2" t="s">
        <v>160</v>
      </c>
      <c r="AU102" s="22" t="s">
        <v>96</v>
      </c>
    </row>
    <row r="103" s="2" customFormat="1" ht="33" customHeight="1">
      <c r="A103" s="41"/>
      <c r="B103" s="168"/>
      <c r="C103" s="169" t="s">
        <v>197</v>
      </c>
      <c r="D103" s="169" t="s">
        <v>152</v>
      </c>
      <c r="E103" s="170" t="s">
        <v>410</v>
      </c>
      <c r="F103" s="171" t="s">
        <v>411</v>
      </c>
      <c r="G103" s="172" t="s">
        <v>406</v>
      </c>
      <c r="H103" s="173">
        <v>0.0050000000000000001</v>
      </c>
      <c r="I103" s="174"/>
      <c r="J103" s="175">
        <f>ROUND(I103*H103,2)</f>
        <v>0</v>
      </c>
      <c r="K103" s="171" t="s">
        <v>156</v>
      </c>
      <c r="L103" s="42"/>
      <c r="M103" s="176" t="s">
        <v>3</v>
      </c>
      <c r="N103" s="177" t="s">
        <v>41</v>
      </c>
      <c r="O103" s="75"/>
      <c r="P103" s="178">
        <f>O103*H103</f>
        <v>0</v>
      </c>
      <c r="Q103" s="178">
        <v>0</v>
      </c>
      <c r="R103" s="178">
        <f>Q103*H103</f>
        <v>0</v>
      </c>
      <c r="S103" s="178">
        <v>0</v>
      </c>
      <c r="T103" s="179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180" t="s">
        <v>163</v>
      </c>
      <c r="AT103" s="180" t="s">
        <v>152</v>
      </c>
      <c r="AU103" s="180" t="s">
        <v>96</v>
      </c>
      <c r="AY103" s="22" t="s">
        <v>149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22" t="s">
        <v>158</v>
      </c>
      <c r="BK103" s="181">
        <f>ROUND(I103*H103,2)</f>
        <v>0</v>
      </c>
      <c r="BL103" s="22" t="s">
        <v>163</v>
      </c>
      <c r="BM103" s="180" t="s">
        <v>2242</v>
      </c>
    </row>
    <row r="104" s="2" customFormat="1">
      <c r="A104" s="41"/>
      <c r="B104" s="42"/>
      <c r="C104" s="41"/>
      <c r="D104" s="182" t="s">
        <v>160</v>
      </c>
      <c r="E104" s="41"/>
      <c r="F104" s="183" t="s">
        <v>413</v>
      </c>
      <c r="G104" s="41"/>
      <c r="H104" s="41"/>
      <c r="I104" s="184"/>
      <c r="J104" s="41"/>
      <c r="K104" s="41"/>
      <c r="L104" s="42"/>
      <c r="M104" s="185"/>
      <c r="N104" s="186"/>
      <c r="O104" s="75"/>
      <c r="P104" s="75"/>
      <c r="Q104" s="75"/>
      <c r="R104" s="75"/>
      <c r="S104" s="75"/>
      <c r="T104" s="76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2" t="s">
        <v>160</v>
      </c>
      <c r="AU104" s="22" t="s">
        <v>96</v>
      </c>
    </row>
    <row r="105" s="2" customFormat="1" ht="44.25" customHeight="1">
      <c r="A105" s="41"/>
      <c r="B105" s="168"/>
      <c r="C105" s="169" t="s">
        <v>206</v>
      </c>
      <c r="D105" s="169" t="s">
        <v>152</v>
      </c>
      <c r="E105" s="170" t="s">
        <v>415</v>
      </c>
      <c r="F105" s="171" t="s">
        <v>416</v>
      </c>
      <c r="G105" s="172" t="s">
        <v>406</v>
      </c>
      <c r="H105" s="173">
        <v>0.074999999999999997</v>
      </c>
      <c r="I105" s="174"/>
      <c r="J105" s="175">
        <f>ROUND(I105*H105,2)</f>
        <v>0</v>
      </c>
      <c r="K105" s="171" t="s">
        <v>156</v>
      </c>
      <c r="L105" s="42"/>
      <c r="M105" s="176" t="s">
        <v>3</v>
      </c>
      <c r="N105" s="177" t="s">
        <v>41</v>
      </c>
      <c r="O105" s="75"/>
      <c r="P105" s="178">
        <f>O105*H105</f>
        <v>0</v>
      </c>
      <c r="Q105" s="178">
        <v>0</v>
      </c>
      <c r="R105" s="178">
        <f>Q105*H105</f>
        <v>0</v>
      </c>
      <c r="S105" s="178">
        <v>0</v>
      </c>
      <c r="T105" s="179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180" t="s">
        <v>163</v>
      </c>
      <c r="AT105" s="180" t="s">
        <v>152</v>
      </c>
      <c r="AU105" s="180" t="s">
        <v>96</v>
      </c>
      <c r="AY105" s="22" t="s">
        <v>149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2" t="s">
        <v>158</v>
      </c>
      <c r="BK105" s="181">
        <f>ROUND(I105*H105,2)</f>
        <v>0</v>
      </c>
      <c r="BL105" s="22" t="s">
        <v>163</v>
      </c>
      <c r="BM105" s="180" t="s">
        <v>2243</v>
      </c>
    </row>
    <row r="106" s="2" customFormat="1">
      <c r="A106" s="41"/>
      <c r="B106" s="42"/>
      <c r="C106" s="41"/>
      <c r="D106" s="182" t="s">
        <v>160</v>
      </c>
      <c r="E106" s="41"/>
      <c r="F106" s="183" t="s">
        <v>418</v>
      </c>
      <c r="G106" s="41"/>
      <c r="H106" s="41"/>
      <c r="I106" s="184"/>
      <c r="J106" s="41"/>
      <c r="K106" s="41"/>
      <c r="L106" s="42"/>
      <c r="M106" s="185"/>
      <c r="N106" s="186"/>
      <c r="O106" s="75"/>
      <c r="P106" s="75"/>
      <c r="Q106" s="75"/>
      <c r="R106" s="75"/>
      <c r="S106" s="75"/>
      <c r="T106" s="76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2" t="s">
        <v>160</v>
      </c>
      <c r="AU106" s="22" t="s">
        <v>96</v>
      </c>
    </row>
    <row r="107" s="2" customFormat="1">
      <c r="A107" s="41"/>
      <c r="B107" s="42"/>
      <c r="C107" s="41"/>
      <c r="D107" s="188" t="s">
        <v>626</v>
      </c>
      <c r="E107" s="41"/>
      <c r="F107" s="223" t="s">
        <v>2244</v>
      </c>
      <c r="G107" s="41"/>
      <c r="H107" s="41"/>
      <c r="I107" s="184"/>
      <c r="J107" s="41"/>
      <c r="K107" s="41"/>
      <c r="L107" s="42"/>
      <c r="M107" s="185"/>
      <c r="N107" s="186"/>
      <c r="O107" s="75"/>
      <c r="P107" s="75"/>
      <c r="Q107" s="75"/>
      <c r="R107" s="75"/>
      <c r="S107" s="75"/>
      <c r="T107" s="76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2" t="s">
        <v>626</v>
      </c>
      <c r="AU107" s="22" t="s">
        <v>96</v>
      </c>
    </row>
    <row r="108" s="13" customFormat="1">
      <c r="A108" s="13"/>
      <c r="B108" s="187"/>
      <c r="C108" s="13"/>
      <c r="D108" s="188" t="s">
        <v>162</v>
      </c>
      <c r="E108" s="13"/>
      <c r="F108" s="190" t="s">
        <v>2245</v>
      </c>
      <c r="G108" s="13"/>
      <c r="H108" s="191">
        <v>0.074999999999999997</v>
      </c>
      <c r="I108" s="192"/>
      <c r="J108" s="13"/>
      <c r="K108" s="13"/>
      <c r="L108" s="187"/>
      <c r="M108" s="193"/>
      <c r="N108" s="194"/>
      <c r="O108" s="194"/>
      <c r="P108" s="194"/>
      <c r="Q108" s="194"/>
      <c r="R108" s="194"/>
      <c r="S108" s="194"/>
      <c r="T108" s="19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89" t="s">
        <v>162</v>
      </c>
      <c r="AU108" s="189" t="s">
        <v>96</v>
      </c>
      <c r="AV108" s="13" t="s">
        <v>158</v>
      </c>
      <c r="AW108" s="13" t="s">
        <v>4</v>
      </c>
      <c r="AX108" s="13" t="s">
        <v>77</v>
      </c>
      <c r="AY108" s="189" t="s">
        <v>149</v>
      </c>
    </row>
    <row r="109" s="2" customFormat="1" ht="49.05" customHeight="1">
      <c r="A109" s="41"/>
      <c r="B109" s="168"/>
      <c r="C109" s="169" t="s">
        <v>218</v>
      </c>
      <c r="D109" s="169" t="s">
        <v>152</v>
      </c>
      <c r="E109" s="170" t="s">
        <v>432</v>
      </c>
      <c r="F109" s="171" t="s">
        <v>433</v>
      </c>
      <c r="G109" s="172" t="s">
        <v>406</v>
      </c>
      <c r="H109" s="173">
        <v>0.0050000000000000001</v>
      </c>
      <c r="I109" s="174"/>
      <c r="J109" s="175">
        <f>ROUND(I109*H109,2)</f>
        <v>0</v>
      </c>
      <c r="K109" s="171" t="s">
        <v>156</v>
      </c>
      <c r="L109" s="42"/>
      <c r="M109" s="176" t="s">
        <v>3</v>
      </c>
      <c r="N109" s="177" t="s">
        <v>41</v>
      </c>
      <c r="O109" s="75"/>
      <c r="P109" s="178">
        <f>O109*H109</f>
        <v>0</v>
      </c>
      <c r="Q109" s="178">
        <v>0</v>
      </c>
      <c r="R109" s="178">
        <f>Q109*H109</f>
        <v>0</v>
      </c>
      <c r="S109" s="178">
        <v>0</v>
      </c>
      <c r="T109" s="179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180" t="s">
        <v>163</v>
      </c>
      <c r="AT109" s="180" t="s">
        <v>152</v>
      </c>
      <c r="AU109" s="180" t="s">
        <v>96</v>
      </c>
      <c r="AY109" s="22" t="s">
        <v>149</v>
      </c>
      <c r="BE109" s="181">
        <f>IF(N109="základní",J109,0)</f>
        <v>0</v>
      </c>
      <c r="BF109" s="181">
        <f>IF(N109="snížená",J109,0)</f>
        <v>0</v>
      </c>
      <c r="BG109" s="181">
        <f>IF(N109="zákl. přenesená",J109,0)</f>
        <v>0</v>
      </c>
      <c r="BH109" s="181">
        <f>IF(N109="sníž. přenesená",J109,0)</f>
        <v>0</v>
      </c>
      <c r="BI109" s="181">
        <f>IF(N109="nulová",J109,0)</f>
        <v>0</v>
      </c>
      <c r="BJ109" s="22" t="s">
        <v>158</v>
      </c>
      <c r="BK109" s="181">
        <f>ROUND(I109*H109,2)</f>
        <v>0</v>
      </c>
      <c r="BL109" s="22" t="s">
        <v>163</v>
      </c>
      <c r="BM109" s="180" t="s">
        <v>2246</v>
      </c>
    </row>
    <row r="110" s="2" customFormat="1">
      <c r="A110" s="41"/>
      <c r="B110" s="42"/>
      <c r="C110" s="41"/>
      <c r="D110" s="182" t="s">
        <v>160</v>
      </c>
      <c r="E110" s="41"/>
      <c r="F110" s="183" t="s">
        <v>435</v>
      </c>
      <c r="G110" s="41"/>
      <c r="H110" s="41"/>
      <c r="I110" s="184"/>
      <c r="J110" s="41"/>
      <c r="K110" s="41"/>
      <c r="L110" s="42"/>
      <c r="M110" s="185"/>
      <c r="N110" s="186"/>
      <c r="O110" s="75"/>
      <c r="P110" s="75"/>
      <c r="Q110" s="75"/>
      <c r="R110" s="75"/>
      <c r="S110" s="75"/>
      <c r="T110" s="76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2" t="s">
        <v>160</v>
      </c>
      <c r="AU110" s="22" t="s">
        <v>96</v>
      </c>
    </row>
    <row r="111" s="12" customFormat="1" ht="25.92" customHeight="1">
      <c r="A111" s="12"/>
      <c r="B111" s="155"/>
      <c r="C111" s="12"/>
      <c r="D111" s="156" t="s">
        <v>68</v>
      </c>
      <c r="E111" s="157" t="s">
        <v>654</v>
      </c>
      <c r="F111" s="157" t="s">
        <v>2247</v>
      </c>
      <c r="G111" s="12"/>
      <c r="H111" s="12"/>
      <c r="I111" s="158"/>
      <c r="J111" s="159">
        <f>BK111</f>
        <v>0</v>
      </c>
      <c r="K111" s="12"/>
      <c r="L111" s="155"/>
      <c r="M111" s="160"/>
      <c r="N111" s="161"/>
      <c r="O111" s="161"/>
      <c r="P111" s="162">
        <f>P112</f>
        <v>0</v>
      </c>
      <c r="Q111" s="161"/>
      <c r="R111" s="162">
        <f>R112</f>
        <v>0.0065736000000000006</v>
      </c>
      <c r="S111" s="161"/>
      <c r="T111" s="163">
        <f>T112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56" t="s">
        <v>96</v>
      </c>
      <c r="AT111" s="164" t="s">
        <v>68</v>
      </c>
      <c r="AU111" s="164" t="s">
        <v>69</v>
      </c>
      <c r="AY111" s="156" t="s">
        <v>149</v>
      </c>
      <c r="BK111" s="165">
        <f>BK112</f>
        <v>0</v>
      </c>
    </row>
    <row r="112" s="12" customFormat="1" ht="22.8" customHeight="1">
      <c r="A112" s="12"/>
      <c r="B112" s="155"/>
      <c r="C112" s="12"/>
      <c r="D112" s="156" t="s">
        <v>68</v>
      </c>
      <c r="E112" s="166" t="s">
        <v>2248</v>
      </c>
      <c r="F112" s="166" t="s">
        <v>2249</v>
      </c>
      <c r="G112" s="12"/>
      <c r="H112" s="12"/>
      <c r="I112" s="158"/>
      <c r="J112" s="167">
        <f>BK112</f>
        <v>0</v>
      </c>
      <c r="K112" s="12"/>
      <c r="L112" s="155"/>
      <c r="M112" s="160"/>
      <c r="N112" s="161"/>
      <c r="O112" s="161"/>
      <c r="P112" s="162">
        <f>P113+SUM(P114:P119)</f>
        <v>0</v>
      </c>
      <c r="Q112" s="161"/>
      <c r="R112" s="162">
        <f>R113+SUM(R114:R119)</f>
        <v>0.0065736000000000006</v>
      </c>
      <c r="S112" s="161"/>
      <c r="T112" s="163">
        <f>T113+SUM(T114:T119)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56" t="s">
        <v>96</v>
      </c>
      <c r="AT112" s="164" t="s">
        <v>68</v>
      </c>
      <c r="AU112" s="164" t="s">
        <v>77</v>
      </c>
      <c r="AY112" s="156" t="s">
        <v>149</v>
      </c>
      <c r="BK112" s="165">
        <f>BK113+SUM(BK114:BK119)</f>
        <v>0</v>
      </c>
    </row>
    <row r="113" s="2" customFormat="1" ht="44.25" customHeight="1">
      <c r="A113" s="41"/>
      <c r="B113" s="168"/>
      <c r="C113" s="169" t="s">
        <v>224</v>
      </c>
      <c r="D113" s="169" t="s">
        <v>152</v>
      </c>
      <c r="E113" s="170" t="s">
        <v>2250</v>
      </c>
      <c r="F113" s="171" t="s">
        <v>2251</v>
      </c>
      <c r="G113" s="172" t="s">
        <v>155</v>
      </c>
      <c r="H113" s="173">
        <v>0.5</v>
      </c>
      <c r="I113" s="174"/>
      <c r="J113" s="175">
        <f>ROUND(I113*H113,2)</f>
        <v>0</v>
      </c>
      <c r="K113" s="171" t="s">
        <v>156</v>
      </c>
      <c r="L113" s="42"/>
      <c r="M113" s="176" t="s">
        <v>3</v>
      </c>
      <c r="N113" s="177" t="s">
        <v>41</v>
      </c>
      <c r="O113" s="75"/>
      <c r="P113" s="178">
        <f>O113*H113</f>
        <v>0</v>
      </c>
      <c r="Q113" s="178">
        <v>0</v>
      </c>
      <c r="R113" s="178">
        <f>Q113*H113</f>
        <v>0</v>
      </c>
      <c r="S113" s="178">
        <v>0</v>
      </c>
      <c r="T113" s="179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180" t="s">
        <v>157</v>
      </c>
      <c r="AT113" s="180" t="s">
        <v>152</v>
      </c>
      <c r="AU113" s="180" t="s">
        <v>158</v>
      </c>
      <c r="AY113" s="22" t="s">
        <v>149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22" t="s">
        <v>158</v>
      </c>
      <c r="BK113" s="181">
        <f>ROUND(I113*H113,2)</f>
        <v>0</v>
      </c>
      <c r="BL113" s="22" t="s">
        <v>157</v>
      </c>
      <c r="BM113" s="180" t="s">
        <v>2252</v>
      </c>
    </row>
    <row r="114" s="2" customFormat="1">
      <c r="A114" s="41"/>
      <c r="B114" s="42"/>
      <c r="C114" s="41"/>
      <c r="D114" s="182" t="s">
        <v>160</v>
      </c>
      <c r="E114" s="41"/>
      <c r="F114" s="183" t="s">
        <v>2253</v>
      </c>
      <c r="G114" s="41"/>
      <c r="H114" s="41"/>
      <c r="I114" s="184"/>
      <c r="J114" s="41"/>
      <c r="K114" s="41"/>
      <c r="L114" s="42"/>
      <c r="M114" s="185"/>
      <c r="N114" s="186"/>
      <c r="O114" s="75"/>
      <c r="P114" s="75"/>
      <c r="Q114" s="75"/>
      <c r="R114" s="75"/>
      <c r="S114" s="75"/>
      <c r="T114" s="76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2" t="s">
        <v>160</v>
      </c>
      <c r="AU114" s="22" t="s">
        <v>158</v>
      </c>
    </row>
    <row r="115" s="13" customFormat="1">
      <c r="A115" s="13"/>
      <c r="B115" s="187"/>
      <c r="C115" s="13"/>
      <c r="D115" s="188" t="s">
        <v>162</v>
      </c>
      <c r="E115" s="189" t="s">
        <v>3</v>
      </c>
      <c r="F115" s="190" t="s">
        <v>2254</v>
      </c>
      <c r="G115" s="13"/>
      <c r="H115" s="191">
        <v>0.5</v>
      </c>
      <c r="I115" s="192"/>
      <c r="J115" s="13"/>
      <c r="K115" s="13"/>
      <c r="L115" s="187"/>
      <c r="M115" s="193"/>
      <c r="N115" s="194"/>
      <c r="O115" s="194"/>
      <c r="P115" s="194"/>
      <c r="Q115" s="194"/>
      <c r="R115" s="194"/>
      <c r="S115" s="194"/>
      <c r="T115" s="19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89" t="s">
        <v>162</v>
      </c>
      <c r="AU115" s="189" t="s">
        <v>158</v>
      </c>
      <c r="AV115" s="13" t="s">
        <v>158</v>
      </c>
      <c r="AW115" s="13" t="s">
        <v>31</v>
      </c>
      <c r="AX115" s="13" t="s">
        <v>77</v>
      </c>
      <c r="AY115" s="189" t="s">
        <v>149</v>
      </c>
    </row>
    <row r="116" s="2" customFormat="1" ht="24.15" customHeight="1">
      <c r="A116" s="41"/>
      <c r="B116" s="168"/>
      <c r="C116" s="169" t="s">
        <v>230</v>
      </c>
      <c r="D116" s="169" t="s">
        <v>152</v>
      </c>
      <c r="E116" s="170" t="s">
        <v>2255</v>
      </c>
      <c r="F116" s="171" t="s">
        <v>2256</v>
      </c>
      <c r="G116" s="172" t="s">
        <v>341</v>
      </c>
      <c r="H116" s="173">
        <v>8</v>
      </c>
      <c r="I116" s="174"/>
      <c r="J116" s="175">
        <f>ROUND(I116*H116,2)</f>
        <v>0</v>
      </c>
      <c r="K116" s="171" t="s">
        <v>156</v>
      </c>
      <c r="L116" s="42"/>
      <c r="M116" s="176" t="s">
        <v>3</v>
      </c>
      <c r="N116" s="177" t="s">
        <v>41</v>
      </c>
      <c r="O116" s="75"/>
      <c r="P116" s="178">
        <f>O116*H116</f>
        <v>0</v>
      </c>
      <c r="Q116" s="178">
        <v>0</v>
      </c>
      <c r="R116" s="178">
        <f>Q116*H116</f>
        <v>0</v>
      </c>
      <c r="S116" s="178">
        <v>0</v>
      </c>
      <c r="T116" s="179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180" t="s">
        <v>157</v>
      </c>
      <c r="AT116" s="180" t="s">
        <v>152</v>
      </c>
      <c r="AU116" s="180" t="s">
        <v>158</v>
      </c>
      <c r="AY116" s="22" t="s">
        <v>149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22" t="s">
        <v>158</v>
      </c>
      <c r="BK116" s="181">
        <f>ROUND(I116*H116,2)</f>
        <v>0</v>
      </c>
      <c r="BL116" s="22" t="s">
        <v>157</v>
      </c>
      <c r="BM116" s="180" t="s">
        <v>2257</v>
      </c>
    </row>
    <row r="117" s="2" customFormat="1">
      <c r="A117" s="41"/>
      <c r="B117" s="42"/>
      <c r="C117" s="41"/>
      <c r="D117" s="182" t="s">
        <v>160</v>
      </c>
      <c r="E117" s="41"/>
      <c r="F117" s="183" t="s">
        <v>2258</v>
      </c>
      <c r="G117" s="41"/>
      <c r="H117" s="41"/>
      <c r="I117" s="184"/>
      <c r="J117" s="41"/>
      <c r="K117" s="41"/>
      <c r="L117" s="42"/>
      <c r="M117" s="185"/>
      <c r="N117" s="186"/>
      <c r="O117" s="75"/>
      <c r="P117" s="75"/>
      <c r="Q117" s="75"/>
      <c r="R117" s="75"/>
      <c r="S117" s="75"/>
      <c r="T117" s="76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2" t="s">
        <v>160</v>
      </c>
      <c r="AU117" s="22" t="s">
        <v>158</v>
      </c>
    </row>
    <row r="118" s="13" customFormat="1">
      <c r="A118" s="13"/>
      <c r="B118" s="187"/>
      <c r="C118" s="13"/>
      <c r="D118" s="188" t="s">
        <v>162</v>
      </c>
      <c r="E118" s="189" t="s">
        <v>3</v>
      </c>
      <c r="F118" s="190" t="s">
        <v>2259</v>
      </c>
      <c r="G118" s="13"/>
      <c r="H118" s="191">
        <v>8</v>
      </c>
      <c r="I118" s="192"/>
      <c r="J118" s="13"/>
      <c r="K118" s="13"/>
      <c r="L118" s="187"/>
      <c r="M118" s="193"/>
      <c r="N118" s="194"/>
      <c r="O118" s="194"/>
      <c r="P118" s="194"/>
      <c r="Q118" s="194"/>
      <c r="R118" s="194"/>
      <c r="S118" s="194"/>
      <c r="T118" s="19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189" t="s">
        <v>162</v>
      </c>
      <c r="AU118" s="189" t="s">
        <v>158</v>
      </c>
      <c r="AV118" s="13" t="s">
        <v>158</v>
      </c>
      <c r="AW118" s="13" t="s">
        <v>31</v>
      </c>
      <c r="AX118" s="13" t="s">
        <v>77</v>
      </c>
      <c r="AY118" s="189" t="s">
        <v>149</v>
      </c>
    </row>
    <row r="119" s="12" customFormat="1" ht="20.88" customHeight="1">
      <c r="A119" s="12"/>
      <c r="B119" s="155"/>
      <c r="C119" s="12"/>
      <c r="D119" s="156" t="s">
        <v>68</v>
      </c>
      <c r="E119" s="166" t="s">
        <v>1764</v>
      </c>
      <c r="F119" s="166" t="s">
        <v>2260</v>
      </c>
      <c r="G119" s="12"/>
      <c r="H119" s="12"/>
      <c r="I119" s="158"/>
      <c r="J119" s="167">
        <f>BK119</f>
        <v>0</v>
      </c>
      <c r="K119" s="12"/>
      <c r="L119" s="155"/>
      <c r="M119" s="160"/>
      <c r="N119" s="161"/>
      <c r="O119" s="161"/>
      <c r="P119" s="162">
        <f>SUM(P120:P126)</f>
        <v>0</v>
      </c>
      <c r="Q119" s="161"/>
      <c r="R119" s="162">
        <f>SUM(R120:R126)</f>
        <v>0.0065736000000000006</v>
      </c>
      <c r="S119" s="161"/>
      <c r="T119" s="163">
        <f>SUM(T120:T126)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6" t="s">
        <v>96</v>
      </c>
      <c r="AT119" s="164" t="s">
        <v>68</v>
      </c>
      <c r="AU119" s="164" t="s">
        <v>158</v>
      </c>
      <c r="AY119" s="156" t="s">
        <v>149</v>
      </c>
      <c r="BK119" s="165">
        <f>SUM(BK120:BK126)</f>
        <v>0</v>
      </c>
    </row>
    <row r="120" s="2" customFormat="1" ht="24.15" customHeight="1">
      <c r="A120" s="41"/>
      <c r="B120" s="168"/>
      <c r="C120" s="169" t="s">
        <v>9</v>
      </c>
      <c r="D120" s="169" t="s">
        <v>152</v>
      </c>
      <c r="E120" s="170" t="s">
        <v>2261</v>
      </c>
      <c r="F120" s="171" t="s">
        <v>2262</v>
      </c>
      <c r="G120" s="172" t="s">
        <v>182</v>
      </c>
      <c r="H120" s="173">
        <v>49.799999999999997</v>
      </c>
      <c r="I120" s="174"/>
      <c r="J120" s="175">
        <f>ROUND(I120*H120,2)</f>
        <v>0</v>
      </c>
      <c r="K120" s="171" t="s">
        <v>2263</v>
      </c>
      <c r="L120" s="42"/>
      <c r="M120" s="176" t="s">
        <v>3</v>
      </c>
      <c r="N120" s="177" t="s">
        <v>41</v>
      </c>
      <c r="O120" s="75"/>
      <c r="P120" s="178">
        <f>O120*H120</f>
        <v>0</v>
      </c>
      <c r="Q120" s="178">
        <v>0</v>
      </c>
      <c r="R120" s="178">
        <f>Q120*H120</f>
        <v>0</v>
      </c>
      <c r="S120" s="178">
        <v>0</v>
      </c>
      <c r="T120" s="179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180" t="s">
        <v>157</v>
      </c>
      <c r="AT120" s="180" t="s">
        <v>152</v>
      </c>
      <c r="AU120" s="180" t="s">
        <v>96</v>
      </c>
      <c r="AY120" s="22" t="s">
        <v>149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22" t="s">
        <v>158</v>
      </c>
      <c r="BK120" s="181">
        <f>ROUND(I120*H120,2)</f>
        <v>0</v>
      </c>
      <c r="BL120" s="22" t="s">
        <v>157</v>
      </c>
      <c r="BM120" s="180" t="s">
        <v>2264</v>
      </c>
    </row>
    <row r="121" s="2" customFormat="1">
      <c r="A121" s="41"/>
      <c r="B121" s="42"/>
      <c r="C121" s="41"/>
      <c r="D121" s="182" t="s">
        <v>160</v>
      </c>
      <c r="E121" s="41"/>
      <c r="F121" s="183" t="s">
        <v>2265</v>
      </c>
      <c r="G121" s="41"/>
      <c r="H121" s="41"/>
      <c r="I121" s="184"/>
      <c r="J121" s="41"/>
      <c r="K121" s="41"/>
      <c r="L121" s="42"/>
      <c r="M121" s="185"/>
      <c r="N121" s="186"/>
      <c r="O121" s="75"/>
      <c r="P121" s="75"/>
      <c r="Q121" s="75"/>
      <c r="R121" s="75"/>
      <c r="S121" s="75"/>
      <c r="T121" s="76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2" t="s">
        <v>160</v>
      </c>
      <c r="AU121" s="22" t="s">
        <v>96</v>
      </c>
    </row>
    <row r="122" s="13" customFormat="1">
      <c r="A122" s="13"/>
      <c r="B122" s="187"/>
      <c r="C122" s="13"/>
      <c r="D122" s="188" t="s">
        <v>162</v>
      </c>
      <c r="E122" s="189" t="s">
        <v>3</v>
      </c>
      <c r="F122" s="190" t="s">
        <v>2266</v>
      </c>
      <c r="G122" s="13"/>
      <c r="H122" s="191">
        <v>38.600000000000001</v>
      </c>
      <c r="I122" s="192"/>
      <c r="J122" s="13"/>
      <c r="K122" s="13"/>
      <c r="L122" s="187"/>
      <c r="M122" s="193"/>
      <c r="N122" s="194"/>
      <c r="O122" s="194"/>
      <c r="P122" s="194"/>
      <c r="Q122" s="194"/>
      <c r="R122" s="194"/>
      <c r="S122" s="194"/>
      <c r="T122" s="19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89" t="s">
        <v>162</v>
      </c>
      <c r="AU122" s="189" t="s">
        <v>96</v>
      </c>
      <c r="AV122" s="13" t="s">
        <v>158</v>
      </c>
      <c r="AW122" s="13" t="s">
        <v>31</v>
      </c>
      <c r="AX122" s="13" t="s">
        <v>69</v>
      </c>
      <c r="AY122" s="189" t="s">
        <v>149</v>
      </c>
    </row>
    <row r="123" s="13" customFormat="1">
      <c r="A123" s="13"/>
      <c r="B123" s="187"/>
      <c r="C123" s="13"/>
      <c r="D123" s="188" t="s">
        <v>162</v>
      </c>
      <c r="E123" s="189" t="s">
        <v>3</v>
      </c>
      <c r="F123" s="190" t="s">
        <v>2267</v>
      </c>
      <c r="G123" s="13"/>
      <c r="H123" s="191">
        <v>11.199999999999999</v>
      </c>
      <c r="I123" s="192"/>
      <c r="J123" s="13"/>
      <c r="K123" s="13"/>
      <c r="L123" s="187"/>
      <c r="M123" s="193"/>
      <c r="N123" s="194"/>
      <c r="O123" s="194"/>
      <c r="P123" s="194"/>
      <c r="Q123" s="194"/>
      <c r="R123" s="194"/>
      <c r="S123" s="194"/>
      <c r="T123" s="19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89" t="s">
        <v>162</v>
      </c>
      <c r="AU123" s="189" t="s">
        <v>96</v>
      </c>
      <c r="AV123" s="13" t="s">
        <v>158</v>
      </c>
      <c r="AW123" s="13" t="s">
        <v>31</v>
      </c>
      <c r="AX123" s="13" t="s">
        <v>69</v>
      </c>
      <c r="AY123" s="189" t="s">
        <v>149</v>
      </c>
    </row>
    <row r="124" s="14" customFormat="1">
      <c r="A124" s="14"/>
      <c r="B124" s="196"/>
      <c r="C124" s="14"/>
      <c r="D124" s="188" t="s">
        <v>162</v>
      </c>
      <c r="E124" s="197" t="s">
        <v>3</v>
      </c>
      <c r="F124" s="198" t="s">
        <v>196</v>
      </c>
      <c r="G124" s="14"/>
      <c r="H124" s="199">
        <v>49.799999999999997</v>
      </c>
      <c r="I124" s="200"/>
      <c r="J124" s="14"/>
      <c r="K124" s="14"/>
      <c r="L124" s="196"/>
      <c r="M124" s="201"/>
      <c r="N124" s="202"/>
      <c r="O124" s="202"/>
      <c r="P124" s="202"/>
      <c r="Q124" s="202"/>
      <c r="R124" s="202"/>
      <c r="S124" s="202"/>
      <c r="T124" s="20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197" t="s">
        <v>162</v>
      </c>
      <c r="AU124" s="197" t="s">
        <v>96</v>
      </c>
      <c r="AV124" s="14" t="s">
        <v>163</v>
      </c>
      <c r="AW124" s="14" t="s">
        <v>31</v>
      </c>
      <c r="AX124" s="14" t="s">
        <v>77</v>
      </c>
      <c r="AY124" s="197" t="s">
        <v>149</v>
      </c>
    </row>
    <row r="125" s="2" customFormat="1" ht="24.15" customHeight="1">
      <c r="A125" s="41"/>
      <c r="B125" s="168"/>
      <c r="C125" s="224" t="s">
        <v>242</v>
      </c>
      <c r="D125" s="224" t="s">
        <v>654</v>
      </c>
      <c r="E125" s="225" t="s">
        <v>2268</v>
      </c>
      <c r="F125" s="226" t="s">
        <v>2269</v>
      </c>
      <c r="G125" s="227" t="s">
        <v>182</v>
      </c>
      <c r="H125" s="228">
        <v>54.780000000000001</v>
      </c>
      <c r="I125" s="229"/>
      <c r="J125" s="230">
        <f>ROUND(I125*H125,2)</f>
        <v>0</v>
      </c>
      <c r="K125" s="226" t="s">
        <v>2263</v>
      </c>
      <c r="L125" s="231"/>
      <c r="M125" s="232" t="s">
        <v>3</v>
      </c>
      <c r="N125" s="233" t="s">
        <v>41</v>
      </c>
      <c r="O125" s="75"/>
      <c r="P125" s="178">
        <f>O125*H125</f>
        <v>0</v>
      </c>
      <c r="Q125" s="178">
        <v>0.00012</v>
      </c>
      <c r="R125" s="178">
        <f>Q125*H125</f>
        <v>0.0065736000000000006</v>
      </c>
      <c r="S125" s="178">
        <v>0</v>
      </c>
      <c r="T125" s="179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180" t="s">
        <v>381</v>
      </c>
      <c r="AT125" s="180" t="s">
        <v>654</v>
      </c>
      <c r="AU125" s="180" t="s">
        <v>96</v>
      </c>
      <c r="AY125" s="22" t="s">
        <v>149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2" t="s">
        <v>158</v>
      </c>
      <c r="BK125" s="181">
        <f>ROUND(I125*H125,2)</f>
        <v>0</v>
      </c>
      <c r="BL125" s="22" t="s">
        <v>157</v>
      </c>
      <c r="BM125" s="180" t="s">
        <v>2270</v>
      </c>
    </row>
    <row r="126" s="13" customFormat="1">
      <c r="A126" s="13"/>
      <c r="B126" s="187"/>
      <c r="C126" s="13"/>
      <c r="D126" s="188" t="s">
        <v>162</v>
      </c>
      <c r="E126" s="13"/>
      <c r="F126" s="190" t="s">
        <v>2271</v>
      </c>
      <c r="G126" s="13"/>
      <c r="H126" s="191">
        <v>54.780000000000001</v>
      </c>
      <c r="I126" s="192"/>
      <c r="J126" s="13"/>
      <c r="K126" s="13"/>
      <c r="L126" s="187"/>
      <c r="M126" s="219"/>
      <c r="N126" s="220"/>
      <c r="O126" s="220"/>
      <c r="P126" s="220"/>
      <c r="Q126" s="220"/>
      <c r="R126" s="220"/>
      <c r="S126" s="220"/>
      <c r="T126" s="22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9" t="s">
        <v>162</v>
      </c>
      <c r="AU126" s="189" t="s">
        <v>96</v>
      </c>
      <c r="AV126" s="13" t="s">
        <v>158</v>
      </c>
      <c r="AW126" s="13" t="s">
        <v>4</v>
      </c>
      <c r="AX126" s="13" t="s">
        <v>77</v>
      </c>
      <c r="AY126" s="189" t="s">
        <v>149</v>
      </c>
    </row>
    <row r="127" s="2" customFormat="1" ht="6.96" customHeight="1">
      <c r="A127" s="41"/>
      <c r="B127" s="58"/>
      <c r="C127" s="59"/>
      <c r="D127" s="59"/>
      <c r="E127" s="59"/>
      <c r="F127" s="59"/>
      <c r="G127" s="59"/>
      <c r="H127" s="59"/>
      <c r="I127" s="59"/>
      <c r="J127" s="59"/>
      <c r="K127" s="59"/>
      <c r="L127" s="42"/>
      <c r="M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</sheetData>
  <autoFilter ref="C84:K12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612325101"/>
    <hyperlink ref="F92" r:id="rId2" display="https://podminky.urs.cz/item/CS_URS_2024_02/974031121"/>
    <hyperlink ref="F95" r:id="rId3" display="https://podminky.urs.cz/item/CS_URS_2024_02/977131116"/>
    <hyperlink ref="F97" r:id="rId4" display="https://podminky.urs.cz/item/CS_URS_2024_02/HZS1292"/>
    <hyperlink ref="F102" r:id="rId5" display="https://podminky.urs.cz/item/CS_URS_2024_02/997013113"/>
    <hyperlink ref="F104" r:id="rId6" display="https://podminky.urs.cz/item/CS_URS_2024_02/997013501"/>
    <hyperlink ref="F106" r:id="rId7" display="https://podminky.urs.cz/item/CS_URS_2024_02/997013509"/>
    <hyperlink ref="F110" r:id="rId8" display="https://podminky.urs.cz/item/CS_URS_2024_02/997013871"/>
    <hyperlink ref="F114" r:id="rId9" display="https://podminky.urs.cz/item/CS_URS_2024_02/741810001"/>
    <hyperlink ref="F117" r:id="rId10" display="https://podminky.urs.cz/item/CS_URS_2024_02/HZS2232"/>
    <hyperlink ref="F121" r:id="rId11" display="https://podminky.urs.cz/item/CS_URS_2022_02/74112201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21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2" t="s">
        <v>93</v>
      </c>
    </row>
    <row r="3" s="1" customFormat="1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5"/>
      <c r="AT3" s="22" t="s">
        <v>77</v>
      </c>
    </row>
    <row r="4" s="1" customFormat="1" ht="24.96" customHeight="1">
      <c r="B4" s="25"/>
      <c r="D4" s="26" t="s">
        <v>99</v>
      </c>
      <c r="L4" s="25"/>
      <c r="M4" s="118" t="s">
        <v>11</v>
      </c>
      <c r="AT4" s="22" t="s">
        <v>4</v>
      </c>
    </row>
    <row r="5" s="1" customFormat="1" ht="6.96" customHeight="1">
      <c r="B5" s="25"/>
      <c r="L5" s="25"/>
    </row>
    <row r="6" s="1" customFormat="1" ht="12" customHeight="1">
      <c r="B6" s="25"/>
      <c r="D6" s="35" t="s">
        <v>17</v>
      </c>
      <c r="L6" s="25"/>
    </row>
    <row r="7" s="1" customFormat="1" ht="26.25" customHeight="1">
      <c r="B7" s="25"/>
      <c r="E7" s="119" t="str">
        <f>'Rekapitulace stavby'!K6</f>
        <v>Stavební úpravy RD č.p. 636 na parc. č. st. 828, k.ú. Horńí Jelení</v>
      </c>
      <c r="F7" s="35"/>
      <c r="G7" s="35"/>
      <c r="H7" s="35"/>
      <c r="L7" s="25"/>
    </row>
    <row r="8" s="2" customFormat="1" ht="12" customHeight="1">
      <c r="A8" s="41"/>
      <c r="B8" s="42"/>
      <c r="C8" s="41"/>
      <c r="D8" s="35" t="s">
        <v>110</v>
      </c>
      <c r="E8" s="41"/>
      <c r="F8" s="41"/>
      <c r="G8" s="41"/>
      <c r="H8" s="41"/>
      <c r="I8" s="41"/>
      <c r="J8" s="41"/>
      <c r="K8" s="41"/>
      <c r="L8" s="120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2"/>
      <c r="C9" s="41"/>
      <c r="D9" s="41"/>
      <c r="E9" s="65" t="s">
        <v>2272</v>
      </c>
      <c r="F9" s="41"/>
      <c r="G9" s="41"/>
      <c r="H9" s="41"/>
      <c r="I9" s="41"/>
      <c r="J9" s="41"/>
      <c r="K9" s="41"/>
      <c r="L9" s="120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2"/>
      <c r="C10" s="41"/>
      <c r="D10" s="41"/>
      <c r="E10" s="41"/>
      <c r="F10" s="41"/>
      <c r="G10" s="41"/>
      <c r="H10" s="41"/>
      <c r="I10" s="41"/>
      <c r="J10" s="41"/>
      <c r="K10" s="41"/>
      <c r="L10" s="120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2"/>
      <c r="C11" s="41"/>
      <c r="D11" s="35" t="s">
        <v>19</v>
      </c>
      <c r="E11" s="41"/>
      <c r="F11" s="30" t="s">
        <v>3</v>
      </c>
      <c r="G11" s="41"/>
      <c r="H11" s="41"/>
      <c r="I11" s="35" t="s">
        <v>20</v>
      </c>
      <c r="J11" s="30" t="s">
        <v>3</v>
      </c>
      <c r="K11" s="41"/>
      <c r="L11" s="120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2"/>
      <c r="C12" s="41"/>
      <c r="D12" s="35" t="s">
        <v>21</v>
      </c>
      <c r="E12" s="41"/>
      <c r="F12" s="30" t="s">
        <v>22</v>
      </c>
      <c r="G12" s="41"/>
      <c r="H12" s="41"/>
      <c r="I12" s="35" t="s">
        <v>23</v>
      </c>
      <c r="J12" s="67" t="str">
        <f>'Rekapitulace stavby'!AN8</f>
        <v>4. 11. 2024</v>
      </c>
      <c r="K12" s="41"/>
      <c r="L12" s="120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2"/>
      <c r="C13" s="41"/>
      <c r="D13" s="41"/>
      <c r="E13" s="41"/>
      <c r="F13" s="41"/>
      <c r="G13" s="41"/>
      <c r="H13" s="41"/>
      <c r="I13" s="41"/>
      <c r="J13" s="41"/>
      <c r="K13" s="41"/>
      <c r="L13" s="120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2"/>
      <c r="C14" s="41"/>
      <c r="D14" s="35" t="s">
        <v>25</v>
      </c>
      <c r="E14" s="41"/>
      <c r="F14" s="41"/>
      <c r="G14" s="41"/>
      <c r="H14" s="41"/>
      <c r="I14" s="35" t="s">
        <v>26</v>
      </c>
      <c r="J14" s="30" t="str">
        <f>IF('Rekapitulace stavby'!AN10="","",'Rekapitulace stavby'!AN10)</f>
        <v/>
      </c>
      <c r="K14" s="41"/>
      <c r="L14" s="120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2"/>
      <c r="C15" s="41"/>
      <c r="D15" s="41"/>
      <c r="E15" s="30" t="str">
        <f>IF('Rekapitulace stavby'!E11="","",'Rekapitulace stavby'!E11)</f>
        <v xml:space="preserve"> </v>
      </c>
      <c r="F15" s="41"/>
      <c r="G15" s="41"/>
      <c r="H15" s="41"/>
      <c r="I15" s="35" t="s">
        <v>27</v>
      </c>
      <c r="J15" s="30" t="str">
        <f>IF('Rekapitulace stavby'!AN11="","",'Rekapitulace stavby'!AN11)</f>
        <v/>
      </c>
      <c r="K15" s="41"/>
      <c r="L15" s="120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2"/>
      <c r="C16" s="41"/>
      <c r="D16" s="41"/>
      <c r="E16" s="41"/>
      <c r="F16" s="41"/>
      <c r="G16" s="41"/>
      <c r="H16" s="41"/>
      <c r="I16" s="41"/>
      <c r="J16" s="41"/>
      <c r="K16" s="41"/>
      <c r="L16" s="120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2"/>
      <c r="C17" s="41"/>
      <c r="D17" s="35" t="s">
        <v>28</v>
      </c>
      <c r="E17" s="41"/>
      <c r="F17" s="41"/>
      <c r="G17" s="41"/>
      <c r="H17" s="41"/>
      <c r="I17" s="35" t="s">
        <v>26</v>
      </c>
      <c r="J17" s="36" t="str">
        <f>'Rekapitulace stavby'!AN13</f>
        <v>Vyplň údaj</v>
      </c>
      <c r="K17" s="41"/>
      <c r="L17" s="120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2"/>
      <c r="C18" s="41"/>
      <c r="D18" s="41"/>
      <c r="E18" s="36" t="str">
        <f>'Rekapitulace stavby'!E14</f>
        <v>Vyplň údaj</v>
      </c>
      <c r="F18" s="30"/>
      <c r="G18" s="30"/>
      <c r="H18" s="30"/>
      <c r="I18" s="35" t="s">
        <v>27</v>
      </c>
      <c r="J18" s="36" t="str">
        <f>'Rekapitulace stavby'!AN14</f>
        <v>Vyplň údaj</v>
      </c>
      <c r="K18" s="41"/>
      <c r="L18" s="120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2"/>
      <c r="C19" s="41"/>
      <c r="D19" s="41"/>
      <c r="E19" s="41"/>
      <c r="F19" s="41"/>
      <c r="G19" s="41"/>
      <c r="H19" s="41"/>
      <c r="I19" s="41"/>
      <c r="J19" s="41"/>
      <c r="K19" s="41"/>
      <c r="L19" s="120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2"/>
      <c r="C20" s="41"/>
      <c r="D20" s="35" t="s">
        <v>30</v>
      </c>
      <c r="E20" s="41"/>
      <c r="F20" s="41"/>
      <c r="G20" s="41"/>
      <c r="H20" s="41"/>
      <c r="I20" s="35" t="s">
        <v>26</v>
      </c>
      <c r="J20" s="30" t="str">
        <f>IF('Rekapitulace stavby'!AN16="","",'Rekapitulace stavby'!AN16)</f>
        <v/>
      </c>
      <c r="K20" s="41"/>
      <c r="L20" s="120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2"/>
      <c r="C21" s="41"/>
      <c r="D21" s="41"/>
      <c r="E21" s="30" t="str">
        <f>IF('Rekapitulace stavby'!E17="","",'Rekapitulace stavby'!E17)</f>
        <v xml:space="preserve"> </v>
      </c>
      <c r="F21" s="41"/>
      <c r="G21" s="41"/>
      <c r="H21" s="41"/>
      <c r="I21" s="35" t="s">
        <v>27</v>
      </c>
      <c r="J21" s="30" t="str">
        <f>IF('Rekapitulace stavby'!AN17="","",'Rekapitulace stavby'!AN17)</f>
        <v/>
      </c>
      <c r="K21" s="41"/>
      <c r="L21" s="120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120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2"/>
      <c r="C23" s="41"/>
      <c r="D23" s="35" t="s">
        <v>32</v>
      </c>
      <c r="E23" s="41"/>
      <c r="F23" s="41"/>
      <c r="G23" s="41"/>
      <c r="H23" s="41"/>
      <c r="I23" s="35" t="s">
        <v>26</v>
      </c>
      <c r="J23" s="30" t="str">
        <f>IF('Rekapitulace stavby'!AN19="","",'Rekapitulace stavby'!AN19)</f>
        <v/>
      </c>
      <c r="K23" s="41"/>
      <c r="L23" s="120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2"/>
      <c r="C24" s="41"/>
      <c r="D24" s="41"/>
      <c r="E24" s="30" t="str">
        <f>IF('Rekapitulace stavby'!E20="","",'Rekapitulace stavby'!E20)</f>
        <v xml:space="preserve"> </v>
      </c>
      <c r="F24" s="41"/>
      <c r="G24" s="41"/>
      <c r="H24" s="41"/>
      <c r="I24" s="35" t="s">
        <v>27</v>
      </c>
      <c r="J24" s="30" t="str">
        <f>IF('Rekapitulace stavby'!AN20="","",'Rekapitulace stavby'!AN20)</f>
        <v/>
      </c>
      <c r="K24" s="41"/>
      <c r="L24" s="120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2"/>
      <c r="C25" s="41"/>
      <c r="D25" s="41"/>
      <c r="E25" s="41"/>
      <c r="F25" s="41"/>
      <c r="G25" s="41"/>
      <c r="H25" s="41"/>
      <c r="I25" s="41"/>
      <c r="J25" s="41"/>
      <c r="K25" s="41"/>
      <c r="L25" s="120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2"/>
      <c r="C26" s="41"/>
      <c r="D26" s="35" t="s">
        <v>33</v>
      </c>
      <c r="E26" s="41"/>
      <c r="F26" s="41"/>
      <c r="G26" s="41"/>
      <c r="H26" s="41"/>
      <c r="I26" s="41"/>
      <c r="J26" s="41"/>
      <c r="K26" s="41"/>
      <c r="L26" s="120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21"/>
      <c r="B27" s="122"/>
      <c r="C27" s="121"/>
      <c r="D27" s="121"/>
      <c r="E27" s="39" t="s">
        <v>3</v>
      </c>
      <c r="F27" s="39"/>
      <c r="G27" s="39"/>
      <c r="H27" s="39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41"/>
      <c r="B28" s="42"/>
      <c r="C28" s="41"/>
      <c r="D28" s="41"/>
      <c r="E28" s="41"/>
      <c r="F28" s="41"/>
      <c r="G28" s="41"/>
      <c r="H28" s="41"/>
      <c r="I28" s="41"/>
      <c r="J28" s="41"/>
      <c r="K28" s="41"/>
      <c r="L28" s="120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2"/>
      <c r="C29" s="41"/>
      <c r="D29" s="87"/>
      <c r="E29" s="87"/>
      <c r="F29" s="87"/>
      <c r="G29" s="87"/>
      <c r="H29" s="87"/>
      <c r="I29" s="87"/>
      <c r="J29" s="87"/>
      <c r="K29" s="87"/>
      <c r="L29" s="120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2"/>
      <c r="C30" s="41"/>
      <c r="D30" s="124" t="s">
        <v>35</v>
      </c>
      <c r="E30" s="41"/>
      <c r="F30" s="41"/>
      <c r="G30" s="41"/>
      <c r="H30" s="41"/>
      <c r="I30" s="41"/>
      <c r="J30" s="93">
        <f>ROUND(J84, 2)</f>
        <v>0</v>
      </c>
      <c r="K30" s="41"/>
      <c r="L30" s="120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2"/>
      <c r="C31" s="41"/>
      <c r="D31" s="87"/>
      <c r="E31" s="87"/>
      <c r="F31" s="87"/>
      <c r="G31" s="87"/>
      <c r="H31" s="87"/>
      <c r="I31" s="87"/>
      <c r="J31" s="87"/>
      <c r="K31" s="87"/>
      <c r="L31" s="120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2"/>
      <c r="C32" s="41"/>
      <c r="D32" s="41"/>
      <c r="E32" s="41"/>
      <c r="F32" s="46" t="s">
        <v>37</v>
      </c>
      <c r="G32" s="41"/>
      <c r="H32" s="41"/>
      <c r="I32" s="46" t="s">
        <v>36</v>
      </c>
      <c r="J32" s="46" t="s">
        <v>38</v>
      </c>
      <c r="K32" s="41"/>
      <c r="L32" s="120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2"/>
      <c r="C33" s="41"/>
      <c r="D33" s="125" t="s">
        <v>39</v>
      </c>
      <c r="E33" s="35" t="s">
        <v>40</v>
      </c>
      <c r="F33" s="126">
        <f>ROUND((SUM(BE84:BE105)),  2)</f>
        <v>0</v>
      </c>
      <c r="G33" s="41"/>
      <c r="H33" s="41"/>
      <c r="I33" s="127">
        <v>0.20999999999999999</v>
      </c>
      <c r="J33" s="126">
        <f>ROUND(((SUM(BE84:BE105))*I33),  2)</f>
        <v>0</v>
      </c>
      <c r="K33" s="41"/>
      <c r="L33" s="120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2"/>
      <c r="C34" s="41"/>
      <c r="D34" s="41"/>
      <c r="E34" s="35" t="s">
        <v>41</v>
      </c>
      <c r="F34" s="126">
        <f>ROUND((SUM(BF84:BF105)),  2)</f>
        <v>0</v>
      </c>
      <c r="G34" s="41"/>
      <c r="H34" s="41"/>
      <c r="I34" s="127">
        <v>0.12</v>
      </c>
      <c r="J34" s="126">
        <f>ROUND(((SUM(BF84:BF105))*I34),  2)</f>
        <v>0</v>
      </c>
      <c r="K34" s="41"/>
      <c r="L34" s="120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2"/>
      <c r="C35" s="41"/>
      <c r="D35" s="41"/>
      <c r="E35" s="35" t="s">
        <v>42</v>
      </c>
      <c r="F35" s="126">
        <f>ROUND((SUM(BG84:BG105)),  2)</f>
        <v>0</v>
      </c>
      <c r="G35" s="41"/>
      <c r="H35" s="41"/>
      <c r="I35" s="127">
        <v>0.20999999999999999</v>
      </c>
      <c r="J35" s="126">
        <f>0</f>
        <v>0</v>
      </c>
      <c r="K35" s="41"/>
      <c r="L35" s="120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2"/>
      <c r="C36" s="41"/>
      <c r="D36" s="41"/>
      <c r="E36" s="35" t="s">
        <v>43</v>
      </c>
      <c r="F36" s="126">
        <f>ROUND((SUM(BH84:BH105)),  2)</f>
        <v>0</v>
      </c>
      <c r="G36" s="41"/>
      <c r="H36" s="41"/>
      <c r="I36" s="127">
        <v>0.12</v>
      </c>
      <c r="J36" s="126">
        <f>0</f>
        <v>0</v>
      </c>
      <c r="K36" s="41"/>
      <c r="L36" s="120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2"/>
      <c r="C37" s="41"/>
      <c r="D37" s="41"/>
      <c r="E37" s="35" t="s">
        <v>44</v>
      </c>
      <c r="F37" s="126">
        <f>ROUND((SUM(BI84:BI105)),  2)</f>
        <v>0</v>
      </c>
      <c r="G37" s="41"/>
      <c r="H37" s="41"/>
      <c r="I37" s="127">
        <v>0</v>
      </c>
      <c r="J37" s="126">
        <f>0</f>
        <v>0</v>
      </c>
      <c r="K37" s="41"/>
      <c r="L37" s="120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2"/>
      <c r="C38" s="41"/>
      <c r="D38" s="41"/>
      <c r="E38" s="41"/>
      <c r="F38" s="41"/>
      <c r="G38" s="41"/>
      <c r="H38" s="41"/>
      <c r="I38" s="41"/>
      <c r="J38" s="41"/>
      <c r="K38" s="41"/>
      <c r="L38" s="120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2"/>
      <c r="C39" s="128"/>
      <c r="D39" s="129" t="s">
        <v>45</v>
      </c>
      <c r="E39" s="79"/>
      <c r="F39" s="79"/>
      <c r="G39" s="130" t="s">
        <v>46</v>
      </c>
      <c r="H39" s="131" t="s">
        <v>47</v>
      </c>
      <c r="I39" s="79"/>
      <c r="J39" s="132">
        <f>SUM(J30:J37)</f>
        <v>0</v>
      </c>
      <c r="K39" s="133"/>
      <c r="L39" s="120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58"/>
      <c r="C40" s="59"/>
      <c r="D40" s="59"/>
      <c r="E40" s="59"/>
      <c r="F40" s="59"/>
      <c r="G40" s="59"/>
      <c r="H40" s="59"/>
      <c r="I40" s="59"/>
      <c r="J40" s="59"/>
      <c r="K40" s="59"/>
      <c r="L40" s="120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60"/>
      <c r="C44" s="61"/>
      <c r="D44" s="61"/>
      <c r="E44" s="61"/>
      <c r="F44" s="61"/>
      <c r="G44" s="61"/>
      <c r="H44" s="61"/>
      <c r="I44" s="61"/>
      <c r="J44" s="61"/>
      <c r="K44" s="61"/>
      <c r="L44" s="120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123</v>
      </c>
      <c r="D45" s="41"/>
      <c r="E45" s="41"/>
      <c r="F45" s="41"/>
      <c r="G45" s="41"/>
      <c r="H45" s="41"/>
      <c r="I45" s="41"/>
      <c r="J45" s="41"/>
      <c r="K45" s="41"/>
      <c r="L45" s="120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1"/>
      <c r="D46" s="41"/>
      <c r="E46" s="41"/>
      <c r="F46" s="41"/>
      <c r="G46" s="41"/>
      <c r="H46" s="41"/>
      <c r="I46" s="41"/>
      <c r="J46" s="41"/>
      <c r="K46" s="41"/>
      <c r="L46" s="120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17</v>
      </c>
      <c r="D47" s="41"/>
      <c r="E47" s="41"/>
      <c r="F47" s="41"/>
      <c r="G47" s="41"/>
      <c r="H47" s="41"/>
      <c r="I47" s="41"/>
      <c r="J47" s="41"/>
      <c r="K47" s="41"/>
      <c r="L47" s="120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1"/>
      <c r="D48" s="41"/>
      <c r="E48" s="119" t="str">
        <f>E7</f>
        <v>Stavební úpravy RD č.p. 636 na parc. č. st. 828, k.ú. Horńí Jelení</v>
      </c>
      <c r="F48" s="35"/>
      <c r="G48" s="35"/>
      <c r="H48" s="35"/>
      <c r="I48" s="41"/>
      <c r="J48" s="41"/>
      <c r="K48" s="41"/>
      <c r="L48" s="120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110</v>
      </c>
      <c r="D49" s="41"/>
      <c r="E49" s="41"/>
      <c r="F49" s="41"/>
      <c r="G49" s="41"/>
      <c r="H49" s="41"/>
      <c r="I49" s="41"/>
      <c r="J49" s="41"/>
      <c r="K49" s="41"/>
      <c r="L49" s="120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1"/>
      <c r="D50" s="41"/>
      <c r="E50" s="65" t="str">
        <f>E9</f>
        <v>07 - Vedlejší náklady</v>
      </c>
      <c r="F50" s="41"/>
      <c r="G50" s="41"/>
      <c r="H50" s="41"/>
      <c r="I50" s="41"/>
      <c r="J50" s="41"/>
      <c r="K50" s="41"/>
      <c r="L50" s="120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1"/>
      <c r="D51" s="41"/>
      <c r="E51" s="41"/>
      <c r="F51" s="41"/>
      <c r="G51" s="41"/>
      <c r="H51" s="41"/>
      <c r="I51" s="41"/>
      <c r="J51" s="41"/>
      <c r="K51" s="41"/>
      <c r="L51" s="120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1"/>
      <c r="E52" s="41"/>
      <c r="F52" s="30" t="str">
        <f>F12</f>
        <v xml:space="preserve"> </v>
      </c>
      <c r="G52" s="41"/>
      <c r="H52" s="41"/>
      <c r="I52" s="35" t="s">
        <v>23</v>
      </c>
      <c r="J52" s="67" t="str">
        <f>IF(J12="","",J12)</f>
        <v>4. 11. 2024</v>
      </c>
      <c r="K52" s="41"/>
      <c r="L52" s="120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1"/>
      <c r="D53" s="41"/>
      <c r="E53" s="41"/>
      <c r="F53" s="41"/>
      <c r="G53" s="41"/>
      <c r="H53" s="41"/>
      <c r="I53" s="41"/>
      <c r="J53" s="41"/>
      <c r="K53" s="41"/>
      <c r="L53" s="120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1"/>
      <c r="E54" s="41"/>
      <c r="F54" s="30" t="str">
        <f>E15</f>
        <v xml:space="preserve"> </v>
      </c>
      <c r="G54" s="41"/>
      <c r="H54" s="41"/>
      <c r="I54" s="35" t="s">
        <v>30</v>
      </c>
      <c r="J54" s="39" t="str">
        <f>E21</f>
        <v xml:space="preserve"> </v>
      </c>
      <c r="K54" s="41"/>
      <c r="L54" s="120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28</v>
      </c>
      <c r="D55" s="41"/>
      <c r="E55" s="41"/>
      <c r="F55" s="30" t="str">
        <f>IF(E18="","",E18)</f>
        <v>Vyplň údaj</v>
      </c>
      <c r="G55" s="41"/>
      <c r="H55" s="41"/>
      <c r="I55" s="35" t="s">
        <v>32</v>
      </c>
      <c r="J55" s="39" t="str">
        <f>E24</f>
        <v xml:space="preserve"> </v>
      </c>
      <c r="K55" s="41"/>
      <c r="L55" s="120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1"/>
      <c r="D56" s="41"/>
      <c r="E56" s="41"/>
      <c r="F56" s="41"/>
      <c r="G56" s="41"/>
      <c r="H56" s="41"/>
      <c r="I56" s="41"/>
      <c r="J56" s="41"/>
      <c r="K56" s="41"/>
      <c r="L56" s="120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34" t="s">
        <v>124</v>
      </c>
      <c r="D57" s="128"/>
      <c r="E57" s="128"/>
      <c r="F57" s="128"/>
      <c r="G57" s="128"/>
      <c r="H57" s="128"/>
      <c r="I57" s="128"/>
      <c r="J57" s="135" t="s">
        <v>125</v>
      </c>
      <c r="K57" s="128"/>
      <c r="L57" s="120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1"/>
      <c r="D58" s="41"/>
      <c r="E58" s="41"/>
      <c r="F58" s="41"/>
      <c r="G58" s="41"/>
      <c r="H58" s="41"/>
      <c r="I58" s="41"/>
      <c r="J58" s="41"/>
      <c r="K58" s="41"/>
      <c r="L58" s="120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36" t="s">
        <v>67</v>
      </c>
      <c r="D59" s="41"/>
      <c r="E59" s="41"/>
      <c r="F59" s="41"/>
      <c r="G59" s="41"/>
      <c r="H59" s="41"/>
      <c r="I59" s="41"/>
      <c r="J59" s="93">
        <f>J84</f>
        <v>0</v>
      </c>
      <c r="K59" s="41"/>
      <c r="L59" s="120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2" t="s">
        <v>126</v>
      </c>
    </row>
    <row r="60" s="9" customFormat="1" ht="24.96" customHeight="1">
      <c r="A60" s="9"/>
      <c r="B60" s="137"/>
      <c r="C60" s="9"/>
      <c r="D60" s="138" t="s">
        <v>2273</v>
      </c>
      <c r="E60" s="139"/>
      <c r="F60" s="139"/>
      <c r="G60" s="139"/>
      <c r="H60" s="139"/>
      <c r="I60" s="139"/>
      <c r="J60" s="140">
        <f>J85</f>
        <v>0</v>
      </c>
      <c r="K60" s="9"/>
      <c r="L60" s="13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1"/>
      <c r="C61" s="10"/>
      <c r="D61" s="142" t="s">
        <v>2274</v>
      </c>
      <c r="E61" s="143"/>
      <c r="F61" s="143"/>
      <c r="G61" s="143"/>
      <c r="H61" s="143"/>
      <c r="I61" s="143"/>
      <c r="J61" s="144">
        <f>J86</f>
        <v>0</v>
      </c>
      <c r="K61" s="10"/>
      <c r="L61" s="14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41"/>
      <c r="C62" s="10"/>
      <c r="D62" s="142" t="s">
        <v>2275</v>
      </c>
      <c r="E62" s="143"/>
      <c r="F62" s="143"/>
      <c r="G62" s="143"/>
      <c r="H62" s="143"/>
      <c r="I62" s="143"/>
      <c r="J62" s="144">
        <f>J89</f>
        <v>0</v>
      </c>
      <c r="K62" s="10"/>
      <c r="L62" s="14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41"/>
      <c r="C63" s="10"/>
      <c r="D63" s="142" t="s">
        <v>2276</v>
      </c>
      <c r="E63" s="143"/>
      <c r="F63" s="143"/>
      <c r="G63" s="143"/>
      <c r="H63" s="143"/>
      <c r="I63" s="143"/>
      <c r="J63" s="144">
        <f>J98</f>
        <v>0</v>
      </c>
      <c r="K63" s="10"/>
      <c r="L63" s="14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41"/>
      <c r="C64" s="10"/>
      <c r="D64" s="142" t="s">
        <v>2277</v>
      </c>
      <c r="E64" s="143"/>
      <c r="F64" s="143"/>
      <c r="G64" s="143"/>
      <c r="H64" s="143"/>
      <c r="I64" s="143"/>
      <c r="J64" s="144">
        <f>J103</f>
        <v>0</v>
      </c>
      <c r="K64" s="10"/>
      <c r="L64" s="14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1"/>
      <c r="D65" s="41"/>
      <c r="E65" s="41"/>
      <c r="F65" s="41"/>
      <c r="G65" s="41"/>
      <c r="H65" s="41"/>
      <c r="I65" s="41"/>
      <c r="J65" s="41"/>
      <c r="K65" s="41"/>
      <c r="L65" s="120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20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20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135</v>
      </c>
      <c r="D71" s="41"/>
      <c r="E71" s="41"/>
      <c r="F71" s="41"/>
      <c r="G71" s="41"/>
      <c r="H71" s="41"/>
      <c r="I71" s="41"/>
      <c r="J71" s="41"/>
      <c r="K71" s="41"/>
      <c r="L71" s="120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1"/>
      <c r="D72" s="41"/>
      <c r="E72" s="41"/>
      <c r="F72" s="41"/>
      <c r="G72" s="41"/>
      <c r="H72" s="41"/>
      <c r="I72" s="41"/>
      <c r="J72" s="41"/>
      <c r="K72" s="41"/>
      <c r="L72" s="120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17</v>
      </c>
      <c r="D73" s="41"/>
      <c r="E73" s="41"/>
      <c r="F73" s="41"/>
      <c r="G73" s="41"/>
      <c r="H73" s="41"/>
      <c r="I73" s="41"/>
      <c r="J73" s="41"/>
      <c r="K73" s="41"/>
      <c r="L73" s="120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6.25" customHeight="1">
      <c r="A74" s="41"/>
      <c r="B74" s="42"/>
      <c r="C74" s="41"/>
      <c r="D74" s="41"/>
      <c r="E74" s="119" t="str">
        <f>E7</f>
        <v>Stavební úpravy RD č.p. 636 na parc. č. st. 828, k.ú. Horńí Jelení</v>
      </c>
      <c r="F74" s="35"/>
      <c r="G74" s="35"/>
      <c r="H74" s="35"/>
      <c r="I74" s="41"/>
      <c r="J74" s="41"/>
      <c r="K74" s="41"/>
      <c r="L74" s="120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110</v>
      </c>
      <c r="D75" s="41"/>
      <c r="E75" s="41"/>
      <c r="F75" s="41"/>
      <c r="G75" s="41"/>
      <c r="H75" s="41"/>
      <c r="I75" s="41"/>
      <c r="J75" s="41"/>
      <c r="K75" s="41"/>
      <c r="L75" s="120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1"/>
      <c r="D76" s="41"/>
      <c r="E76" s="65" t="str">
        <f>E9</f>
        <v>07 - Vedlejší náklady</v>
      </c>
      <c r="F76" s="41"/>
      <c r="G76" s="41"/>
      <c r="H76" s="41"/>
      <c r="I76" s="41"/>
      <c r="J76" s="41"/>
      <c r="K76" s="41"/>
      <c r="L76" s="120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1"/>
      <c r="D77" s="41"/>
      <c r="E77" s="41"/>
      <c r="F77" s="41"/>
      <c r="G77" s="41"/>
      <c r="H77" s="41"/>
      <c r="I77" s="41"/>
      <c r="J77" s="41"/>
      <c r="K77" s="41"/>
      <c r="L77" s="120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21</v>
      </c>
      <c r="D78" s="41"/>
      <c r="E78" s="41"/>
      <c r="F78" s="30" t="str">
        <f>F12</f>
        <v xml:space="preserve"> </v>
      </c>
      <c r="G78" s="41"/>
      <c r="H78" s="41"/>
      <c r="I78" s="35" t="s">
        <v>23</v>
      </c>
      <c r="J78" s="67" t="str">
        <f>IF(J12="","",J12)</f>
        <v>4. 11. 2024</v>
      </c>
      <c r="K78" s="41"/>
      <c r="L78" s="120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1"/>
      <c r="D79" s="41"/>
      <c r="E79" s="41"/>
      <c r="F79" s="41"/>
      <c r="G79" s="41"/>
      <c r="H79" s="41"/>
      <c r="I79" s="41"/>
      <c r="J79" s="41"/>
      <c r="K79" s="41"/>
      <c r="L79" s="120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25</v>
      </c>
      <c r="D80" s="41"/>
      <c r="E80" s="41"/>
      <c r="F80" s="30" t="str">
        <f>E15</f>
        <v xml:space="preserve"> </v>
      </c>
      <c r="G80" s="41"/>
      <c r="H80" s="41"/>
      <c r="I80" s="35" t="s">
        <v>30</v>
      </c>
      <c r="J80" s="39" t="str">
        <f>E21</f>
        <v xml:space="preserve"> </v>
      </c>
      <c r="K80" s="41"/>
      <c r="L80" s="120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28</v>
      </c>
      <c r="D81" s="41"/>
      <c r="E81" s="41"/>
      <c r="F81" s="30" t="str">
        <f>IF(E18="","",E18)</f>
        <v>Vyplň údaj</v>
      </c>
      <c r="G81" s="41"/>
      <c r="H81" s="41"/>
      <c r="I81" s="35" t="s">
        <v>32</v>
      </c>
      <c r="J81" s="39" t="str">
        <f>E24</f>
        <v xml:space="preserve"> </v>
      </c>
      <c r="K81" s="41"/>
      <c r="L81" s="120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1"/>
      <c r="D82" s="41"/>
      <c r="E82" s="41"/>
      <c r="F82" s="41"/>
      <c r="G82" s="41"/>
      <c r="H82" s="41"/>
      <c r="I82" s="41"/>
      <c r="J82" s="41"/>
      <c r="K82" s="41"/>
      <c r="L82" s="120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45"/>
      <c r="B83" s="146"/>
      <c r="C83" s="147" t="s">
        <v>136</v>
      </c>
      <c r="D83" s="148" t="s">
        <v>54</v>
      </c>
      <c r="E83" s="148" t="s">
        <v>50</v>
      </c>
      <c r="F83" s="148" t="s">
        <v>51</v>
      </c>
      <c r="G83" s="148" t="s">
        <v>137</v>
      </c>
      <c r="H83" s="148" t="s">
        <v>138</v>
      </c>
      <c r="I83" s="148" t="s">
        <v>139</v>
      </c>
      <c r="J83" s="148" t="s">
        <v>125</v>
      </c>
      <c r="K83" s="149" t="s">
        <v>140</v>
      </c>
      <c r="L83" s="150"/>
      <c r="M83" s="83" t="s">
        <v>3</v>
      </c>
      <c r="N83" s="84" t="s">
        <v>39</v>
      </c>
      <c r="O83" s="84" t="s">
        <v>141</v>
      </c>
      <c r="P83" s="84" t="s">
        <v>142</v>
      </c>
      <c r="Q83" s="84" t="s">
        <v>143</v>
      </c>
      <c r="R83" s="84" t="s">
        <v>144</v>
      </c>
      <c r="S83" s="84" t="s">
        <v>145</v>
      </c>
      <c r="T83" s="85" t="s">
        <v>146</v>
      </c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</row>
    <row r="84" s="2" customFormat="1" ht="22.8" customHeight="1">
      <c r="A84" s="41"/>
      <c r="B84" s="42"/>
      <c r="C84" s="90" t="s">
        <v>147</v>
      </c>
      <c r="D84" s="41"/>
      <c r="E84" s="41"/>
      <c r="F84" s="41"/>
      <c r="G84" s="41"/>
      <c r="H84" s="41"/>
      <c r="I84" s="41"/>
      <c r="J84" s="151">
        <f>BK84</f>
        <v>0</v>
      </c>
      <c r="K84" s="41"/>
      <c r="L84" s="42"/>
      <c r="M84" s="86"/>
      <c r="N84" s="71"/>
      <c r="O84" s="87"/>
      <c r="P84" s="152">
        <f>P85</f>
        <v>0</v>
      </c>
      <c r="Q84" s="87"/>
      <c r="R84" s="152">
        <f>R85</f>
        <v>0</v>
      </c>
      <c r="S84" s="87"/>
      <c r="T84" s="153">
        <f>T85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2" t="s">
        <v>68</v>
      </c>
      <c r="AU84" s="22" t="s">
        <v>126</v>
      </c>
      <c r="BK84" s="154">
        <f>BK85</f>
        <v>0</v>
      </c>
    </row>
    <row r="85" s="12" customFormat="1" ht="25.92" customHeight="1">
      <c r="A85" s="12"/>
      <c r="B85" s="155"/>
      <c r="C85" s="12"/>
      <c r="D85" s="156" t="s">
        <v>68</v>
      </c>
      <c r="E85" s="157" t="s">
        <v>2278</v>
      </c>
      <c r="F85" s="157" t="s">
        <v>2279</v>
      </c>
      <c r="G85" s="12"/>
      <c r="H85" s="12"/>
      <c r="I85" s="158"/>
      <c r="J85" s="159">
        <f>BK85</f>
        <v>0</v>
      </c>
      <c r="K85" s="12"/>
      <c r="L85" s="155"/>
      <c r="M85" s="160"/>
      <c r="N85" s="161"/>
      <c r="O85" s="161"/>
      <c r="P85" s="162">
        <f>P86+P89+P98+P103</f>
        <v>0</v>
      </c>
      <c r="Q85" s="161"/>
      <c r="R85" s="162">
        <f>R86+R89+R98+R103</f>
        <v>0</v>
      </c>
      <c r="S85" s="161"/>
      <c r="T85" s="163">
        <f>T86+T89+T98+T103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56" t="s">
        <v>179</v>
      </c>
      <c r="AT85" s="164" t="s">
        <v>68</v>
      </c>
      <c r="AU85" s="164" t="s">
        <v>69</v>
      </c>
      <c r="AY85" s="156" t="s">
        <v>149</v>
      </c>
      <c r="BK85" s="165">
        <f>BK86+BK89+BK98+BK103</f>
        <v>0</v>
      </c>
    </row>
    <row r="86" s="12" customFormat="1" ht="22.8" customHeight="1">
      <c r="A86" s="12"/>
      <c r="B86" s="155"/>
      <c r="C86" s="12"/>
      <c r="D86" s="156" t="s">
        <v>68</v>
      </c>
      <c r="E86" s="166" t="s">
        <v>2280</v>
      </c>
      <c r="F86" s="166" t="s">
        <v>2281</v>
      </c>
      <c r="G86" s="12"/>
      <c r="H86" s="12"/>
      <c r="I86" s="158"/>
      <c r="J86" s="167">
        <f>BK86</f>
        <v>0</v>
      </c>
      <c r="K86" s="12"/>
      <c r="L86" s="155"/>
      <c r="M86" s="160"/>
      <c r="N86" s="161"/>
      <c r="O86" s="161"/>
      <c r="P86" s="162">
        <f>SUM(P87:P88)</f>
        <v>0</v>
      </c>
      <c r="Q86" s="161"/>
      <c r="R86" s="162">
        <f>SUM(R87:R88)</f>
        <v>0</v>
      </c>
      <c r="S86" s="161"/>
      <c r="T86" s="163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56" t="s">
        <v>179</v>
      </c>
      <c r="AT86" s="164" t="s">
        <v>68</v>
      </c>
      <c r="AU86" s="164" t="s">
        <v>77</v>
      </c>
      <c r="AY86" s="156" t="s">
        <v>149</v>
      </c>
      <c r="BK86" s="165">
        <f>SUM(BK87:BK88)</f>
        <v>0</v>
      </c>
    </row>
    <row r="87" s="2" customFormat="1" ht="16.5" customHeight="1">
      <c r="A87" s="41"/>
      <c r="B87" s="168"/>
      <c r="C87" s="169" t="s">
        <v>77</v>
      </c>
      <c r="D87" s="169" t="s">
        <v>152</v>
      </c>
      <c r="E87" s="170" t="s">
        <v>2282</v>
      </c>
      <c r="F87" s="171" t="s">
        <v>2283</v>
      </c>
      <c r="G87" s="172" t="s">
        <v>274</v>
      </c>
      <c r="H87" s="173">
        <v>1</v>
      </c>
      <c r="I87" s="174"/>
      <c r="J87" s="175">
        <f>ROUND(I87*H87,2)</f>
        <v>0</v>
      </c>
      <c r="K87" s="171" t="s">
        <v>156</v>
      </c>
      <c r="L87" s="42"/>
      <c r="M87" s="176" t="s">
        <v>3</v>
      </c>
      <c r="N87" s="177" t="s">
        <v>41</v>
      </c>
      <c r="O87" s="75"/>
      <c r="P87" s="178">
        <f>O87*H87</f>
        <v>0</v>
      </c>
      <c r="Q87" s="178">
        <v>0</v>
      </c>
      <c r="R87" s="178">
        <f>Q87*H87</f>
        <v>0</v>
      </c>
      <c r="S87" s="178">
        <v>0</v>
      </c>
      <c r="T87" s="179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180" t="s">
        <v>2284</v>
      </c>
      <c r="AT87" s="180" t="s">
        <v>152</v>
      </c>
      <c r="AU87" s="180" t="s">
        <v>158</v>
      </c>
      <c r="AY87" s="22" t="s">
        <v>149</v>
      </c>
      <c r="BE87" s="181">
        <f>IF(N87="základní",J87,0)</f>
        <v>0</v>
      </c>
      <c r="BF87" s="181">
        <f>IF(N87="snížená",J87,0)</f>
        <v>0</v>
      </c>
      <c r="BG87" s="181">
        <f>IF(N87="zákl. přenesená",J87,0)</f>
        <v>0</v>
      </c>
      <c r="BH87" s="181">
        <f>IF(N87="sníž. přenesená",J87,0)</f>
        <v>0</v>
      </c>
      <c r="BI87" s="181">
        <f>IF(N87="nulová",J87,0)</f>
        <v>0</v>
      </c>
      <c r="BJ87" s="22" t="s">
        <v>158</v>
      </c>
      <c r="BK87" s="181">
        <f>ROUND(I87*H87,2)</f>
        <v>0</v>
      </c>
      <c r="BL87" s="22" t="s">
        <v>2284</v>
      </c>
      <c r="BM87" s="180" t="s">
        <v>2285</v>
      </c>
    </row>
    <row r="88" s="2" customFormat="1">
      <c r="A88" s="41"/>
      <c r="B88" s="42"/>
      <c r="C88" s="41"/>
      <c r="D88" s="182" t="s">
        <v>160</v>
      </c>
      <c r="E88" s="41"/>
      <c r="F88" s="183" t="s">
        <v>2286</v>
      </c>
      <c r="G88" s="41"/>
      <c r="H88" s="41"/>
      <c r="I88" s="184"/>
      <c r="J88" s="41"/>
      <c r="K88" s="41"/>
      <c r="L88" s="42"/>
      <c r="M88" s="185"/>
      <c r="N88" s="186"/>
      <c r="O88" s="75"/>
      <c r="P88" s="75"/>
      <c r="Q88" s="75"/>
      <c r="R88" s="75"/>
      <c r="S88" s="75"/>
      <c r="T88" s="76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2" t="s">
        <v>160</v>
      </c>
      <c r="AU88" s="22" t="s">
        <v>158</v>
      </c>
    </row>
    <row r="89" s="12" customFormat="1" ht="22.8" customHeight="1">
      <c r="A89" s="12"/>
      <c r="B89" s="155"/>
      <c r="C89" s="12"/>
      <c r="D89" s="156" t="s">
        <v>68</v>
      </c>
      <c r="E89" s="166" t="s">
        <v>2287</v>
      </c>
      <c r="F89" s="166" t="s">
        <v>2288</v>
      </c>
      <c r="G89" s="12"/>
      <c r="H89" s="12"/>
      <c r="I89" s="158"/>
      <c r="J89" s="167">
        <f>BK89</f>
        <v>0</v>
      </c>
      <c r="K89" s="12"/>
      <c r="L89" s="155"/>
      <c r="M89" s="160"/>
      <c r="N89" s="161"/>
      <c r="O89" s="161"/>
      <c r="P89" s="162">
        <f>SUM(P90:P97)</f>
        <v>0</v>
      </c>
      <c r="Q89" s="161"/>
      <c r="R89" s="162">
        <f>SUM(R90:R97)</f>
        <v>0</v>
      </c>
      <c r="S89" s="161"/>
      <c r="T89" s="163">
        <f>SUM(T90:T97)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56" t="s">
        <v>179</v>
      </c>
      <c r="AT89" s="164" t="s">
        <v>68</v>
      </c>
      <c r="AU89" s="164" t="s">
        <v>77</v>
      </c>
      <c r="AY89" s="156" t="s">
        <v>149</v>
      </c>
      <c r="BK89" s="165">
        <f>SUM(BK90:BK97)</f>
        <v>0</v>
      </c>
    </row>
    <row r="90" s="2" customFormat="1" ht="16.5" customHeight="1">
      <c r="A90" s="41"/>
      <c r="B90" s="168"/>
      <c r="C90" s="169" t="s">
        <v>158</v>
      </c>
      <c r="D90" s="169" t="s">
        <v>152</v>
      </c>
      <c r="E90" s="170" t="s">
        <v>2289</v>
      </c>
      <c r="F90" s="171" t="s">
        <v>2288</v>
      </c>
      <c r="G90" s="172" t="s">
        <v>274</v>
      </c>
      <c r="H90" s="173">
        <v>1</v>
      </c>
      <c r="I90" s="174"/>
      <c r="J90" s="175">
        <f>ROUND(I90*H90,2)</f>
        <v>0</v>
      </c>
      <c r="K90" s="171" t="s">
        <v>156</v>
      </c>
      <c r="L90" s="42"/>
      <c r="M90" s="176" t="s">
        <v>3</v>
      </c>
      <c r="N90" s="177" t="s">
        <v>41</v>
      </c>
      <c r="O90" s="75"/>
      <c r="P90" s="178">
        <f>O90*H90</f>
        <v>0</v>
      </c>
      <c r="Q90" s="178">
        <v>0</v>
      </c>
      <c r="R90" s="178">
        <f>Q90*H90</f>
        <v>0</v>
      </c>
      <c r="S90" s="178">
        <v>0</v>
      </c>
      <c r="T90" s="179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180" t="s">
        <v>2284</v>
      </c>
      <c r="AT90" s="180" t="s">
        <v>152</v>
      </c>
      <c r="AU90" s="180" t="s">
        <v>158</v>
      </c>
      <c r="AY90" s="22" t="s">
        <v>149</v>
      </c>
      <c r="BE90" s="181">
        <f>IF(N90="základní",J90,0)</f>
        <v>0</v>
      </c>
      <c r="BF90" s="181">
        <f>IF(N90="snížená",J90,0)</f>
        <v>0</v>
      </c>
      <c r="BG90" s="181">
        <f>IF(N90="zákl. přenesená",J90,0)</f>
        <v>0</v>
      </c>
      <c r="BH90" s="181">
        <f>IF(N90="sníž. přenesená",J90,0)</f>
        <v>0</v>
      </c>
      <c r="BI90" s="181">
        <f>IF(N90="nulová",J90,0)</f>
        <v>0</v>
      </c>
      <c r="BJ90" s="22" t="s">
        <v>158</v>
      </c>
      <c r="BK90" s="181">
        <f>ROUND(I90*H90,2)</f>
        <v>0</v>
      </c>
      <c r="BL90" s="22" t="s">
        <v>2284</v>
      </c>
      <c r="BM90" s="180" t="s">
        <v>2290</v>
      </c>
    </row>
    <row r="91" s="2" customFormat="1">
      <c r="A91" s="41"/>
      <c r="B91" s="42"/>
      <c r="C91" s="41"/>
      <c r="D91" s="182" t="s">
        <v>160</v>
      </c>
      <c r="E91" s="41"/>
      <c r="F91" s="183" t="s">
        <v>2291</v>
      </c>
      <c r="G91" s="41"/>
      <c r="H91" s="41"/>
      <c r="I91" s="184"/>
      <c r="J91" s="41"/>
      <c r="K91" s="41"/>
      <c r="L91" s="42"/>
      <c r="M91" s="185"/>
      <c r="N91" s="186"/>
      <c r="O91" s="75"/>
      <c r="P91" s="75"/>
      <c r="Q91" s="75"/>
      <c r="R91" s="75"/>
      <c r="S91" s="75"/>
      <c r="T91" s="76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2" t="s">
        <v>160</v>
      </c>
      <c r="AU91" s="22" t="s">
        <v>158</v>
      </c>
    </row>
    <row r="92" s="2" customFormat="1">
      <c r="A92" s="41"/>
      <c r="B92" s="42"/>
      <c r="C92" s="41"/>
      <c r="D92" s="188" t="s">
        <v>626</v>
      </c>
      <c r="E92" s="41"/>
      <c r="F92" s="223" t="s">
        <v>2292</v>
      </c>
      <c r="G92" s="41"/>
      <c r="H92" s="41"/>
      <c r="I92" s="184"/>
      <c r="J92" s="41"/>
      <c r="K92" s="41"/>
      <c r="L92" s="42"/>
      <c r="M92" s="185"/>
      <c r="N92" s="186"/>
      <c r="O92" s="75"/>
      <c r="P92" s="75"/>
      <c r="Q92" s="75"/>
      <c r="R92" s="75"/>
      <c r="S92" s="75"/>
      <c r="T92" s="76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2" t="s">
        <v>626</v>
      </c>
      <c r="AU92" s="22" t="s">
        <v>158</v>
      </c>
    </row>
    <row r="93" s="2" customFormat="1" ht="16.5" customHeight="1">
      <c r="A93" s="41"/>
      <c r="B93" s="168"/>
      <c r="C93" s="169" t="s">
        <v>96</v>
      </c>
      <c r="D93" s="169" t="s">
        <v>152</v>
      </c>
      <c r="E93" s="170" t="s">
        <v>2293</v>
      </c>
      <c r="F93" s="171" t="s">
        <v>2294</v>
      </c>
      <c r="G93" s="172" t="s">
        <v>274</v>
      </c>
      <c r="H93" s="173">
        <v>1</v>
      </c>
      <c r="I93" s="174"/>
      <c r="J93" s="175">
        <f>ROUND(I93*H93,2)</f>
        <v>0</v>
      </c>
      <c r="K93" s="171" t="s">
        <v>156</v>
      </c>
      <c r="L93" s="42"/>
      <c r="M93" s="176" t="s">
        <v>3</v>
      </c>
      <c r="N93" s="177" t="s">
        <v>41</v>
      </c>
      <c r="O93" s="75"/>
      <c r="P93" s="178">
        <f>O93*H93</f>
        <v>0</v>
      </c>
      <c r="Q93" s="178">
        <v>0</v>
      </c>
      <c r="R93" s="178">
        <f>Q93*H93</f>
        <v>0</v>
      </c>
      <c r="S93" s="178">
        <v>0</v>
      </c>
      <c r="T93" s="179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180" t="s">
        <v>2284</v>
      </c>
      <c r="AT93" s="180" t="s">
        <v>152</v>
      </c>
      <c r="AU93" s="180" t="s">
        <v>158</v>
      </c>
      <c r="AY93" s="22" t="s">
        <v>149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22" t="s">
        <v>158</v>
      </c>
      <c r="BK93" s="181">
        <f>ROUND(I93*H93,2)</f>
        <v>0</v>
      </c>
      <c r="BL93" s="22" t="s">
        <v>2284</v>
      </c>
      <c r="BM93" s="180" t="s">
        <v>2295</v>
      </c>
    </row>
    <row r="94" s="2" customFormat="1">
      <c r="A94" s="41"/>
      <c r="B94" s="42"/>
      <c r="C94" s="41"/>
      <c r="D94" s="182" t="s">
        <v>160</v>
      </c>
      <c r="E94" s="41"/>
      <c r="F94" s="183" t="s">
        <v>2296</v>
      </c>
      <c r="G94" s="41"/>
      <c r="H94" s="41"/>
      <c r="I94" s="184"/>
      <c r="J94" s="41"/>
      <c r="K94" s="41"/>
      <c r="L94" s="42"/>
      <c r="M94" s="185"/>
      <c r="N94" s="186"/>
      <c r="O94" s="75"/>
      <c r="P94" s="75"/>
      <c r="Q94" s="75"/>
      <c r="R94" s="75"/>
      <c r="S94" s="75"/>
      <c r="T94" s="76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2" t="s">
        <v>160</v>
      </c>
      <c r="AU94" s="22" t="s">
        <v>158</v>
      </c>
    </row>
    <row r="95" s="2" customFormat="1" ht="16.5" customHeight="1">
      <c r="A95" s="41"/>
      <c r="B95" s="168"/>
      <c r="C95" s="169" t="s">
        <v>163</v>
      </c>
      <c r="D95" s="169" t="s">
        <v>152</v>
      </c>
      <c r="E95" s="170" t="s">
        <v>2297</v>
      </c>
      <c r="F95" s="171" t="s">
        <v>2298</v>
      </c>
      <c r="G95" s="172" t="s">
        <v>274</v>
      </c>
      <c r="H95" s="173">
        <v>1</v>
      </c>
      <c r="I95" s="174"/>
      <c r="J95" s="175">
        <f>ROUND(I95*H95,2)</f>
        <v>0</v>
      </c>
      <c r="K95" s="171" t="s">
        <v>156</v>
      </c>
      <c r="L95" s="42"/>
      <c r="M95" s="176" t="s">
        <v>3</v>
      </c>
      <c r="N95" s="177" t="s">
        <v>41</v>
      </c>
      <c r="O95" s="75"/>
      <c r="P95" s="178">
        <f>O95*H95</f>
        <v>0</v>
      </c>
      <c r="Q95" s="178">
        <v>0</v>
      </c>
      <c r="R95" s="178">
        <f>Q95*H95</f>
        <v>0</v>
      </c>
      <c r="S95" s="178">
        <v>0</v>
      </c>
      <c r="T95" s="179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180" t="s">
        <v>2284</v>
      </c>
      <c r="AT95" s="180" t="s">
        <v>152</v>
      </c>
      <c r="AU95" s="180" t="s">
        <v>158</v>
      </c>
      <c r="AY95" s="22" t="s">
        <v>149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22" t="s">
        <v>158</v>
      </c>
      <c r="BK95" s="181">
        <f>ROUND(I95*H95,2)</f>
        <v>0</v>
      </c>
      <c r="BL95" s="22" t="s">
        <v>2284</v>
      </c>
      <c r="BM95" s="180" t="s">
        <v>2299</v>
      </c>
    </row>
    <row r="96" s="2" customFormat="1">
      <c r="A96" s="41"/>
      <c r="B96" s="42"/>
      <c r="C96" s="41"/>
      <c r="D96" s="182" t="s">
        <v>160</v>
      </c>
      <c r="E96" s="41"/>
      <c r="F96" s="183" t="s">
        <v>2300</v>
      </c>
      <c r="G96" s="41"/>
      <c r="H96" s="41"/>
      <c r="I96" s="184"/>
      <c r="J96" s="41"/>
      <c r="K96" s="41"/>
      <c r="L96" s="42"/>
      <c r="M96" s="185"/>
      <c r="N96" s="186"/>
      <c r="O96" s="75"/>
      <c r="P96" s="75"/>
      <c r="Q96" s="75"/>
      <c r="R96" s="75"/>
      <c r="S96" s="75"/>
      <c r="T96" s="76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2" t="s">
        <v>160</v>
      </c>
      <c r="AU96" s="22" t="s">
        <v>158</v>
      </c>
    </row>
    <row r="97" s="2" customFormat="1" ht="16.5" customHeight="1">
      <c r="A97" s="41"/>
      <c r="B97" s="168"/>
      <c r="C97" s="169" t="s">
        <v>179</v>
      </c>
      <c r="D97" s="169" t="s">
        <v>152</v>
      </c>
      <c r="E97" s="170" t="s">
        <v>2301</v>
      </c>
      <c r="F97" s="171" t="s">
        <v>2302</v>
      </c>
      <c r="G97" s="172" t="s">
        <v>959</v>
      </c>
      <c r="H97" s="173">
        <v>1</v>
      </c>
      <c r="I97" s="174"/>
      <c r="J97" s="175">
        <f>ROUND(I97*H97,2)</f>
        <v>0</v>
      </c>
      <c r="K97" s="171" t="s">
        <v>1246</v>
      </c>
      <c r="L97" s="42"/>
      <c r="M97" s="176" t="s">
        <v>3</v>
      </c>
      <c r="N97" s="177" t="s">
        <v>41</v>
      </c>
      <c r="O97" s="75"/>
      <c r="P97" s="178">
        <f>O97*H97</f>
        <v>0</v>
      </c>
      <c r="Q97" s="178">
        <v>0</v>
      </c>
      <c r="R97" s="178">
        <f>Q97*H97</f>
        <v>0</v>
      </c>
      <c r="S97" s="178">
        <v>0</v>
      </c>
      <c r="T97" s="179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180" t="s">
        <v>163</v>
      </c>
      <c r="AT97" s="180" t="s">
        <v>152</v>
      </c>
      <c r="AU97" s="180" t="s">
        <v>158</v>
      </c>
      <c r="AY97" s="22" t="s">
        <v>149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22" t="s">
        <v>158</v>
      </c>
      <c r="BK97" s="181">
        <f>ROUND(I97*H97,2)</f>
        <v>0</v>
      </c>
      <c r="BL97" s="22" t="s">
        <v>163</v>
      </c>
      <c r="BM97" s="180" t="s">
        <v>2303</v>
      </c>
    </row>
    <row r="98" s="12" customFormat="1" ht="22.8" customHeight="1">
      <c r="A98" s="12"/>
      <c r="B98" s="155"/>
      <c r="C98" s="12"/>
      <c r="D98" s="156" t="s">
        <v>68</v>
      </c>
      <c r="E98" s="166" t="s">
        <v>2304</v>
      </c>
      <c r="F98" s="166" t="s">
        <v>2305</v>
      </c>
      <c r="G98" s="12"/>
      <c r="H98" s="12"/>
      <c r="I98" s="158"/>
      <c r="J98" s="167">
        <f>BK98</f>
        <v>0</v>
      </c>
      <c r="K98" s="12"/>
      <c r="L98" s="155"/>
      <c r="M98" s="160"/>
      <c r="N98" s="161"/>
      <c r="O98" s="161"/>
      <c r="P98" s="162">
        <f>SUM(P99:P102)</f>
        <v>0</v>
      </c>
      <c r="Q98" s="161"/>
      <c r="R98" s="162">
        <f>SUM(R99:R102)</f>
        <v>0</v>
      </c>
      <c r="S98" s="161"/>
      <c r="T98" s="163">
        <f>SUM(T99:T102)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56" t="s">
        <v>179</v>
      </c>
      <c r="AT98" s="164" t="s">
        <v>68</v>
      </c>
      <c r="AU98" s="164" t="s">
        <v>77</v>
      </c>
      <c r="AY98" s="156" t="s">
        <v>149</v>
      </c>
      <c r="BK98" s="165">
        <f>SUM(BK99:BK102)</f>
        <v>0</v>
      </c>
    </row>
    <row r="99" s="2" customFormat="1" ht="16.5" customHeight="1">
      <c r="A99" s="41"/>
      <c r="B99" s="168"/>
      <c r="C99" s="169" t="s">
        <v>188</v>
      </c>
      <c r="D99" s="169" t="s">
        <v>152</v>
      </c>
      <c r="E99" s="170" t="s">
        <v>2306</v>
      </c>
      <c r="F99" s="171" t="s">
        <v>2307</v>
      </c>
      <c r="G99" s="172" t="s">
        <v>2308</v>
      </c>
      <c r="H99" s="173">
        <v>1</v>
      </c>
      <c r="I99" s="174"/>
      <c r="J99" s="175">
        <f>ROUND(I99*H99,2)</f>
        <v>0</v>
      </c>
      <c r="K99" s="171" t="s">
        <v>156</v>
      </c>
      <c r="L99" s="42"/>
      <c r="M99" s="176" t="s">
        <v>3</v>
      </c>
      <c r="N99" s="177" t="s">
        <v>41</v>
      </c>
      <c r="O99" s="75"/>
      <c r="P99" s="178">
        <f>O99*H99</f>
        <v>0</v>
      </c>
      <c r="Q99" s="178">
        <v>0</v>
      </c>
      <c r="R99" s="178">
        <f>Q99*H99</f>
        <v>0</v>
      </c>
      <c r="S99" s="178">
        <v>0</v>
      </c>
      <c r="T99" s="179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180" t="s">
        <v>2284</v>
      </c>
      <c r="AT99" s="180" t="s">
        <v>152</v>
      </c>
      <c r="AU99" s="180" t="s">
        <v>158</v>
      </c>
      <c r="AY99" s="22" t="s">
        <v>149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22" t="s">
        <v>158</v>
      </c>
      <c r="BK99" s="181">
        <f>ROUND(I99*H99,2)</f>
        <v>0</v>
      </c>
      <c r="BL99" s="22" t="s">
        <v>2284</v>
      </c>
      <c r="BM99" s="180" t="s">
        <v>2309</v>
      </c>
    </row>
    <row r="100" s="2" customFormat="1">
      <c r="A100" s="41"/>
      <c r="B100" s="42"/>
      <c r="C100" s="41"/>
      <c r="D100" s="182" t="s">
        <v>160</v>
      </c>
      <c r="E100" s="41"/>
      <c r="F100" s="183" t="s">
        <v>2310</v>
      </c>
      <c r="G100" s="41"/>
      <c r="H100" s="41"/>
      <c r="I100" s="184"/>
      <c r="J100" s="41"/>
      <c r="K100" s="41"/>
      <c r="L100" s="42"/>
      <c r="M100" s="185"/>
      <c r="N100" s="186"/>
      <c r="O100" s="75"/>
      <c r="P100" s="75"/>
      <c r="Q100" s="75"/>
      <c r="R100" s="75"/>
      <c r="S100" s="75"/>
      <c r="T100" s="76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2" t="s">
        <v>160</v>
      </c>
      <c r="AU100" s="22" t="s">
        <v>158</v>
      </c>
    </row>
    <row r="101" s="2" customFormat="1" ht="16.5" customHeight="1">
      <c r="A101" s="41"/>
      <c r="B101" s="168"/>
      <c r="C101" s="169" t="s">
        <v>197</v>
      </c>
      <c r="D101" s="169" t="s">
        <v>152</v>
      </c>
      <c r="E101" s="170" t="s">
        <v>2311</v>
      </c>
      <c r="F101" s="171" t="s">
        <v>2312</v>
      </c>
      <c r="G101" s="172" t="s">
        <v>959</v>
      </c>
      <c r="H101" s="173">
        <v>1</v>
      </c>
      <c r="I101" s="174"/>
      <c r="J101" s="175">
        <f>ROUND(I101*H101,2)</f>
        <v>0</v>
      </c>
      <c r="K101" s="171" t="s">
        <v>156</v>
      </c>
      <c r="L101" s="42"/>
      <c r="M101" s="176" t="s">
        <v>3</v>
      </c>
      <c r="N101" s="177" t="s">
        <v>41</v>
      </c>
      <c r="O101" s="75"/>
      <c r="P101" s="178">
        <f>O101*H101</f>
        <v>0</v>
      </c>
      <c r="Q101" s="178">
        <v>0</v>
      </c>
      <c r="R101" s="178">
        <f>Q101*H101</f>
        <v>0</v>
      </c>
      <c r="S101" s="178">
        <v>0</v>
      </c>
      <c r="T101" s="179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180" t="s">
        <v>2284</v>
      </c>
      <c r="AT101" s="180" t="s">
        <v>152</v>
      </c>
      <c r="AU101" s="180" t="s">
        <v>158</v>
      </c>
      <c r="AY101" s="22" t="s">
        <v>149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22" t="s">
        <v>158</v>
      </c>
      <c r="BK101" s="181">
        <f>ROUND(I101*H101,2)</f>
        <v>0</v>
      </c>
      <c r="BL101" s="22" t="s">
        <v>2284</v>
      </c>
      <c r="BM101" s="180" t="s">
        <v>2313</v>
      </c>
    </row>
    <row r="102" s="2" customFormat="1">
      <c r="A102" s="41"/>
      <c r="B102" s="42"/>
      <c r="C102" s="41"/>
      <c r="D102" s="182" t="s">
        <v>160</v>
      </c>
      <c r="E102" s="41"/>
      <c r="F102" s="183" t="s">
        <v>2314</v>
      </c>
      <c r="G102" s="41"/>
      <c r="H102" s="41"/>
      <c r="I102" s="184"/>
      <c r="J102" s="41"/>
      <c r="K102" s="41"/>
      <c r="L102" s="42"/>
      <c r="M102" s="185"/>
      <c r="N102" s="186"/>
      <c r="O102" s="75"/>
      <c r="P102" s="75"/>
      <c r="Q102" s="75"/>
      <c r="R102" s="75"/>
      <c r="S102" s="75"/>
      <c r="T102" s="76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2" t="s">
        <v>160</v>
      </c>
      <c r="AU102" s="22" t="s">
        <v>158</v>
      </c>
    </row>
    <row r="103" s="12" customFormat="1" ht="22.8" customHeight="1">
      <c r="A103" s="12"/>
      <c r="B103" s="155"/>
      <c r="C103" s="12"/>
      <c r="D103" s="156" t="s">
        <v>68</v>
      </c>
      <c r="E103" s="166" t="s">
        <v>2315</v>
      </c>
      <c r="F103" s="166" t="s">
        <v>2316</v>
      </c>
      <c r="G103" s="12"/>
      <c r="H103" s="12"/>
      <c r="I103" s="158"/>
      <c r="J103" s="167">
        <f>BK103</f>
        <v>0</v>
      </c>
      <c r="K103" s="12"/>
      <c r="L103" s="155"/>
      <c r="M103" s="160"/>
      <c r="N103" s="161"/>
      <c r="O103" s="161"/>
      <c r="P103" s="162">
        <f>SUM(P104:P105)</f>
        <v>0</v>
      </c>
      <c r="Q103" s="161"/>
      <c r="R103" s="162">
        <f>SUM(R104:R105)</f>
        <v>0</v>
      </c>
      <c r="S103" s="161"/>
      <c r="T103" s="163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56" t="s">
        <v>179</v>
      </c>
      <c r="AT103" s="164" t="s">
        <v>68</v>
      </c>
      <c r="AU103" s="164" t="s">
        <v>77</v>
      </c>
      <c r="AY103" s="156" t="s">
        <v>149</v>
      </c>
      <c r="BK103" s="165">
        <f>SUM(BK104:BK105)</f>
        <v>0</v>
      </c>
    </row>
    <row r="104" s="2" customFormat="1" ht="16.5" customHeight="1">
      <c r="A104" s="41"/>
      <c r="B104" s="168"/>
      <c r="C104" s="169" t="s">
        <v>206</v>
      </c>
      <c r="D104" s="169" t="s">
        <v>152</v>
      </c>
      <c r="E104" s="170" t="s">
        <v>2317</v>
      </c>
      <c r="F104" s="171" t="s">
        <v>2318</v>
      </c>
      <c r="G104" s="172" t="s">
        <v>959</v>
      </c>
      <c r="H104" s="173">
        <v>1</v>
      </c>
      <c r="I104" s="174"/>
      <c r="J104" s="175">
        <f>ROUND(I104*H104,2)</f>
        <v>0</v>
      </c>
      <c r="K104" s="171" t="s">
        <v>156</v>
      </c>
      <c r="L104" s="42"/>
      <c r="M104" s="176" t="s">
        <v>3</v>
      </c>
      <c r="N104" s="177" t="s">
        <v>41</v>
      </c>
      <c r="O104" s="75"/>
      <c r="P104" s="178">
        <f>O104*H104</f>
        <v>0</v>
      </c>
      <c r="Q104" s="178">
        <v>0</v>
      </c>
      <c r="R104" s="178">
        <f>Q104*H104</f>
        <v>0</v>
      </c>
      <c r="S104" s="178">
        <v>0</v>
      </c>
      <c r="T104" s="179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180" t="s">
        <v>2284</v>
      </c>
      <c r="AT104" s="180" t="s">
        <v>152</v>
      </c>
      <c r="AU104" s="180" t="s">
        <v>158</v>
      </c>
      <c r="AY104" s="22" t="s">
        <v>149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22" t="s">
        <v>158</v>
      </c>
      <c r="BK104" s="181">
        <f>ROUND(I104*H104,2)</f>
        <v>0</v>
      </c>
      <c r="BL104" s="22" t="s">
        <v>2284</v>
      </c>
      <c r="BM104" s="180" t="s">
        <v>2319</v>
      </c>
    </row>
    <row r="105" s="2" customFormat="1">
      <c r="A105" s="41"/>
      <c r="B105" s="42"/>
      <c r="C105" s="41"/>
      <c r="D105" s="182" t="s">
        <v>160</v>
      </c>
      <c r="E105" s="41"/>
      <c r="F105" s="183" t="s">
        <v>2320</v>
      </c>
      <c r="G105" s="41"/>
      <c r="H105" s="41"/>
      <c r="I105" s="184"/>
      <c r="J105" s="41"/>
      <c r="K105" s="41"/>
      <c r="L105" s="42"/>
      <c r="M105" s="251"/>
      <c r="N105" s="252"/>
      <c r="O105" s="246"/>
      <c r="P105" s="246"/>
      <c r="Q105" s="246"/>
      <c r="R105" s="246"/>
      <c r="S105" s="246"/>
      <c r="T105" s="253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2" t="s">
        <v>160</v>
      </c>
      <c r="AU105" s="22" t="s">
        <v>158</v>
      </c>
    </row>
    <row r="106" s="2" customFormat="1" ht="6.96" customHeight="1">
      <c r="A106" s="41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42"/>
      <c r="M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</sheetData>
  <autoFilter ref="C83:K10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2/013254000"/>
    <hyperlink ref="F91" r:id="rId2" display="https://podminky.urs.cz/item/CS_URS_2024_02/030001000"/>
    <hyperlink ref="F94" r:id="rId3" display="https://podminky.urs.cz/item/CS_URS_2024_02/033002000"/>
    <hyperlink ref="F96" r:id="rId4" display="https://podminky.urs.cz/item/CS_URS_2024_02/039002000"/>
    <hyperlink ref="F100" r:id="rId5" display="https://podminky.urs.cz/item/CS_URS_2024_02/044002000"/>
    <hyperlink ref="F102" r:id="rId6" display="https://podminky.urs.cz/item/CS_URS_2024_02/045002000"/>
    <hyperlink ref="F105" r:id="rId7" display="https://podminky.urs.cz/item/CS_URS_2024_02/081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23"/>
      <c r="C3" s="24"/>
      <c r="D3" s="24"/>
      <c r="E3" s="24"/>
      <c r="F3" s="24"/>
      <c r="G3" s="24"/>
      <c r="H3" s="25"/>
    </row>
    <row r="4" s="1" customFormat="1" ht="24.96" customHeight="1">
      <c r="B4" s="25"/>
      <c r="C4" s="26" t="s">
        <v>2321</v>
      </c>
      <c r="H4" s="25"/>
    </row>
    <row r="5" s="1" customFormat="1" ht="12" customHeight="1">
      <c r="B5" s="25"/>
      <c r="C5" s="29" t="s">
        <v>14</v>
      </c>
      <c r="D5" s="39" t="s">
        <v>15</v>
      </c>
      <c r="E5" s="1"/>
      <c r="F5" s="1"/>
      <c r="H5" s="25"/>
    </row>
    <row r="6" s="1" customFormat="1" ht="36.96" customHeight="1">
      <c r="B6" s="25"/>
      <c r="C6" s="32" t="s">
        <v>17</v>
      </c>
      <c r="D6" s="33" t="s">
        <v>18</v>
      </c>
      <c r="E6" s="1"/>
      <c r="F6" s="1"/>
      <c r="H6" s="25"/>
    </row>
    <row r="7" s="1" customFormat="1" ht="16.5" customHeight="1">
      <c r="B7" s="25"/>
      <c r="C7" s="35" t="s">
        <v>23</v>
      </c>
      <c r="D7" s="67" t="str">
        <f>'Rekapitulace stavby'!AN8</f>
        <v>4. 11. 2024</v>
      </c>
      <c r="H7" s="25"/>
    </row>
    <row r="8" s="2" customFormat="1" ht="10.8" customHeight="1">
      <c r="A8" s="41"/>
      <c r="B8" s="42"/>
      <c r="C8" s="41"/>
      <c r="D8" s="41"/>
      <c r="E8" s="41"/>
      <c r="F8" s="41"/>
      <c r="G8" s="41"/>
      <c r="H8" s="42"/>
    </row>
    <row r="9" s="11" customFormat="1" ht="29.28" customHeight="1">
      <c r="A9" s="145"/>
      <c r="B9" s="146"/>
      <c r="C9" s="147" t="s">
        <v>50</v>
      </c>
      <c r="D9" s="148" t="s">
        <v>51</v>
      </c>
      <c r="E9" s="148" t="s">
        <v>137</v>
      </c>
      <c r="F9" s="149" t="s">
        <v>2322</v>
      </c>
      <c r="G9" s="145"/>
      <c r="H9" s="146"/>
    </row>
    <row r="10" s="2" customFormat="1" ht="26.4" customHeight="1">
      <c r="A10" s="41"/>
      <c r="B10" s="42"/>
      <c r="C10" s="254" t="s">
        <v>74</v>
      </c>
      <c r="D10" s="254" t="s">
        <v>75</v>
      </c>
      <c r="E10" s="41"/>
      <c r="F10" s="41"/>
      <c r="G10" s="41"/>
      <c r="H10" s="42"/>
    </row>
    <row r="11" s="2" customFormat="1" ht="16.8" customHeight="1">
      <c r="A11" s="41"/>
      <c r="B11" s="42"/>
      <c r="C11" s="255" t="s">
        <v>2323</v>
      </c>
      <c r="D11" s="256" t="s">
        <v>2324</v>
      </c>
      <c r="E11" s="257" t="s">
        <v>166</v>
      </c>
      <c r="F11" s="258">
        <v>0</v>
      </c>
      <c r="G11" s="41"/>
      <c r="H11" s="42"/>
    </row>
    <row r="12" s="2" customFormat="1" ht="16.8" customHeight="1">
      <c r="A12" s="41"/>
      <c r="B12" s="42"/>
      <c r="C12" s="255" t="s">
        <v>94</v>
      </c>
      <c r="D12" s="256" t="s">
        <v>94</v>
      </c>
      <c r="E12" s="257" t="s">
        <v>3</v>
      </c>
      <c r="F12" s="258">
        <v>18.433</v>
      </c>
      <c r="G12" s="41"/>
      <c r="H12" s="42"/>
    </row>
    <row r="13" s="2" customFormat="1" ht="16.8" customHeight="1">
      <c r="A13" s="41"/>
      <c r="B13" s="42"/>
      <c r="C13" s="259" t="s">
        <v>3</v>
      </c>
      <c r="D13" s="259" t="s">
        <v>95</v>
      </c>
      <c r="E13" s="22" t="s">
        <v>3</v>
      </c>
      <c r="F13" s="260">
        <v>18.433</v>
      </c>
      <c r="G13" s="41"/>
      <c r="H13" s="42"/>
    </row>
    <row r="14" s="2" customFormat="1" ht="16.8" customHeight="1">
      <c r="A14" s="41"/>
      <c r="B14" s="42"/>
      <c r="C14" s="261" t="s">
        <v>2325</v>
      </c>
      <c r="D14" s="41"/>
      <c r="E14" s="41"/>
      <c r="F14" s="41"/>
      <c r="G14" s="41"/>
      <c r="H14" s="42"/>
    </row>
    <row r="15" s="2" customFormat="1">
      <c r="A15" s="41"/>
      <c r="B15" s="42"/>
      <c r="C15" s="259" t="s">
        <v>348</v>
      </c>
      <c r="D15" s="259" t="s">
        <v>2326</v>
      </c>
      <c r="E15" s="22" t="s">
        <v>166</v>
      </c>
      <c r="F15" s="260">
        <v>371.45999999999998</v>
      </c>
      <c r="G15" s="41"/>
      <c r="H15" s="42"/>
    </row>
    <row r="16" s="2" customFormat="1" ht="16.8" customHeight="1">
      <c r="A16" s="41"/>
      <c r="B16" s="42"/>
      <c r="C16" s="255" t="s">
        <v>97</v>
      </c>
      <c r="D16" s="256" t="s">
        <v>97</v>
      </c>
      <c r="E16" s="257" t="s">
        <v>3</v>
      </c>
      <c r="F16" s="258">
        <v>6.9960000000000004</v>
      </c>
      <c r="G16" s="41"/>
      <c r="H16" s="42"/>
    </row>
    <row r="17" s="2" customFormat="1" ht="16.8" customHeight="1">
      <c r="A17" s="41"/>
      <c r="B17" s="42"/>
      <c r="C17" s="259" t="s">
        <v>3</v>
      </c>
      <c r="D17" s="259" t="s">
        <v>98</v>
      </c>
      <c r="E17" s="22" t="s">
        <v>3</v>
      </c>
      <c r="F17" s="260">
        <v>6.9960000000000004</v>
      </c>
      <c r="G17" s="41"/>
      <c r="H17" s="42"/>
    </row>
    <row r="18" s="2" customFormat="1" ht="16.8" customHeight="1">
      <c r="A18" s="41"/>
      <c r="B18" s="42"/>
      <c r="C18" s="261" t="s">
        <v>2325</v>
      </c>
      <c r="D18" s="41"/>
      <c r="E18" s="41"/>
      <c r="F18" s="41"/>
      <c r="G18" s="41"/>
      <c r="H18" s="42"/>
    </row>
    <row r="19" s="2" customFormat="1">
      <c r="A19" s="41"/>
      <c r="B19" s="42"/>
      <c r="C19" s="259" t="s">
        <v>348</v>
      </c>
      <c r="D19" s="259" t="s">
        <v>2326</v>
      </c>
      <c r="E19" s="22" t="s">
        <v>166</v>
      </c>
      <c r="F19" s="260">
        <v>371.45999999999998</v>
      </c>
      <c r="G19" s="41"/>
      <c r="H19" s="42"/>
    </row>
    <row r="20" s="2" customFormat="1" ht="16.8" customHeight="1">
      <c r="A20" s="41"/>
      <c r="B20" s="42"/>
      <c r="C20" s="255" t="s">
        <v>101</v>
      </c>
      <c r="D20" s="256" t="s">
        <v>480</v>
      </c>
      <c r="E20" s="257" t="s">
        <v>466</v>
      </c>
      <c r="F20" s="258">
        <v>0</v>
      </c>
      <c r="G20" s="41"/>
      <c r="H20" s="42"/>
    </row>
    <row r="21" s="2" customFormat="1" ht="16.8" customHeight="1">
      <c r="A21" s="41"/>
      <c r="B21" s="42"/>
      <c r="C21" s="255" t="s">
        <v>100</v>
      </c>
      <c r="D21" s="256" t="s">
        <v>101</v>
      </c>
      <c r="E21" s="257" t="s">
        <v>3</v>
      </c>
      <c r="F21" s="258">
        <v>9.6300000000000008</v>
      </c>
      <c r="G21" s="41"/>
      <c r="H21" s="42"/>
    </row>
    <row r="22" s="2" customFormat="1" ht="16.8" customHeight="1">
      <c r="A22" s="41"/>
      <c r="B22" s="42"/>
      <c r="C22" s="259" t="s">
        <v>3</v>
      </c>
      <c r="D22" s="259" t="s">
        <v>102</v>
      </c>
      <c r="E22" s="22" t="s">
        <v>3</v>
      </c>
      <c r="F22" s="260">
        <v>9.6300000000000008</v>
      </c>
      <c r="G22" s="41"/>
      <c r="H22" s="42"/>
    </row>
    <row r="23" s="2" customFormat="1" ht="16.8" customHeight="1">
      <c r="A23" s="41"/>
      <c r="B23" s="42"/>
      <c r="C23" s="261" t="s">
        <v>2325</v>
      </c>
      <c r="D23" s="41"/>
      <c r="E23" s="41"/>
      <c r="F23" s="41"/>
      <c r="G23" s="41"/>
      <c r="H23" s="42"/>
    </row>
    <row r="24" s="2" customFormat="1">
      <c r="A24" s="41"/>
      <c r="B24" s="42"/>
      <c r="C24" s="259" t="s">
        <v>348</v>
      </c>
      <c r="D24" s="259" t="s">
        <v>2326</v>
      </c>
      <c r="E24" s="22" t="s">
        <v>166</v>
      </c>
      <c r="F24" s="260">
        <v>371.45999999999998</v>
      </c>
      <c r="G24" s="41"/>
      <c r="H24" s="42"/>
    </row>
    <row r="25" s="2" customFormat="1" ht="16.8" customHeight="1">
      <c r="A25" s="41"/>
      <c r="B25" s="42"/>
      <c r="C25" s="255" t="s">
        <v>104</v>
      </c>
      <c r="D25" s="256" t="s">
        <v>481</v>
      </c>
      <c r="E25" s="257" t="s">
        <v>466</v>
      </c>
      <c r="F25" s="258">
        <v>0</v>
      </c>
      <c r="G25" s="41"/>
      <c r="H25" s="42"/>
    </row>
    <row r="26" s="2" customFormat="1" ht="16.8" customHeight="1">
      <c r="A26" s="41"/>
      <c r="B26" s="42"/>
      <c r="C26" s="255" t="s">
        <v>103</v>
      </c>
      <c r="D26" s="256" t="s">
        <v>104</v>
      </c>
      <c r="E26" s="257" t="s">
        <v>3</v>
      </c>
      <c r="F26" s="258">
        <v>1.47</v>
      </c>
      <c r="G26" s="41"/>
      <c r="H26" s="42"/>
    </row>
    <row r="27" s="2" customFormat="1" ht="16.8" customHeight="1">
      <c r="A27" s="41"/>
      <c r="B27" s="42"/>
      <c r="C27" s="259" t="s">
        <v>3</v>
      </c>
      <c r="D27" s="259" t="s">
        <v>105</v>
      </c>
      <c r="E27" s="22" t="s">
        <v>3</v>
      </c>
      <c r="F27" s="260">
        <v>1.47</v>
      </c>
      <c r="G27" s="41"/>
      <c r="H27" s="42"/>
    </row>
    <row r="28" s="2" customFormat="1" ht="16.8" customHeight="1">
      <c r="A28" s="41"/>
      <c r="B28" s="42"/>
      <c r="C28" s="261" t="s">
        <v>2325</v>
      </c>
      <c r="D28" s="41"/>
      <c r="E28" s="41"/>
      <c r="F28" s="41"/>
      <c r="G28" s="41"/>
      <c r="H28" s="42"/>
    </row>
    <row r="29" s="2" customFormat="1">
      <c r="A29" s="41"/>
      <c r="B29" s="42"/>
      <c r="C29" s="259" t="s">
        <v>348</v>
      </c>
      <c r="D29" s="259" t="s">
        <v>2326</v>
      </c>
      <c r="E29" s="22" t="s">
        <v>166</v>
      </c>
      <c r="F29" s="260">
        <v>371.45999999999998</v>
      </c>
      <c r="G29" s="41"/>
      <c r="H29" s="42"/>
    </row>
    <row r="30" s="2" customFormat="1" ht="16.8" customHeight="1">
      <c r="A30" s="41"/>
      <c r="B30" s="42"/>
      <c r="C30" s="255" t="s">
        <v>106</v>
      </c>
      <c r="D30" s="256" t="s">
        <v>106</v>
      </c>
      <c r="E30" s="257" t="s">
        <v>3</v>
      </c>
      <c r="F30" s="258">
        <v>107.81999999999999</v>
      </c>
      <c r="G30" s="41"/>
      <c r="H30" s="42"/>
    </row>
    <row r="31" s="2" customFormat="1" ht="16.8" customHeight="1">
      <c r="A31" s="41"/>
      <c r="B31" s="42"/>
      <c r="C31" s="259" t="s">
        <v>3</v>
      </c>
      <c r="D31" s="259" t="s">
        <v>107</v>
      </c>
      <c r="E31" s="22" t="s">
        <v>3</v>
      </c>
      <c r="F31" s="260">
        <v>107.81999999999999</v>
      </c>
      <c r="G31" s="41"/>
      <c r="H31" s="42"/>
    </row>
    <row r="32" s="2" customFormat="1" ht="16.8" customHeight="1">
      <c r="A32" s="41"/>
      <c r="B32" s="42"/>
      <c r="C32" s="261" t="s">
        <v>2325</v>
      </c>
      <c r="D32" s="41"/>
      <c r="E32" s="41"/>
      <c r="F32" s="41"/>
      <c r="G32" s="41"/>
      <c r="H32" s="42"/>
    </row>
    <row r="33" s="2" customFormat="1">
      <c r="A33" s="41"/>
      <c r="B33" s="42"/>
      <c r="C33" s="259" t="s">
        <v>348</v>
      </c>
      <c r="D33" s="259" t="s">
        <v>2326</v>
      </c>
      <c r="E33" s="22" t="s">
        <v>166</v>
      </c>
      <c r="F33" s="260">
        <v>371.45999999999998</v>
      </c>
      <c r="G33" s="41"/>
      <c r="H33" s="42"/>
    </row>
    <row r="34" s="2" customFormat="1" ht="16.8" customHeight="1">
      <c r="A34" s="41"/>
      <c r="B34" s="42"/>
      <c r="C34" s="255" t="s">
        <v>108</v>
      </c>
      <c r="D34" s="256" t="s">
        <v>108</v>
      </c>
      <c r="E34" s="257" t="s">
        <v>3</v>
      </c>
      <c r="F34" s="258">
        <v>73.560000000000002</v>
      </c>
      <c r="G34" s="41"/>
      <c r="H34" s="42"/>
    </row>
    <row r="35" s="2" customFormat="1" ht="16.8" customHeight="1">
      <c r="A35" s="41"/>
      <c r="B35" s="42"/>
      <c r="C35" s="259" t="s">
        <v>3</v>
      </c>
      <c r="D35" s="259" t="s">
        <v>109</v>
      </c>
      <c r="E35" s="22" t="s">
        <v>3</v>
      </c>
      <c r="F35" s="260">
        <v>73.560000000000002</v>
      </c>
      <c r="G35" s="41"/>
      <c r="H35" s="42"/>
    </row>
    <row r="36" s="2" customFormat="1" ht="16.8" customHeight="1">
      <c r="A36" s="41"/>
      <c r="B36" s="42"/>
      <c r="C36" s="261" t="s">
        <v>2325</v>
      </c>
      <c r="D36" s="41"/>
      <c r="E36" s="41"/>
      <c r="F36" s="41"/>
      <c r="G36" s="41"/>
      <c r="H36" s="42"/>
    </row>
    <row r="37" s="2" customFormat="1">
      <c r="A37" s="41"/>
      <c r="B37" s="42"/>
      <c r="C37" s="259" t="s">
        <v>348</v>
      </c>
      <c r="D37" s="259" t="s">
        <v>2326</v>
      </c>
      <c r="E37" s="22" t="s">
        <v>166</v>
      </c>
      <c r="F37" s="260">
        <v>371.45999999999998</v>
      </c>
      <c r="G37" s="41"/>
      <c r="H37" s="42"/>
    </row>
    <row r="38" s="2" customFormat="1" ht="16.8" customHeight="1">
      <c r="A38" s="41"/>
      <c r="B38" s="42"/>
      <c r="C38" s="255" t="s">
        <v>111</v>
      </c>
      <c r="D38" s="256" t="s">
        <v>111</v>
      </c>
      <c r="E38" s="257" t="s">
        <v>3</v>
      </c>
      <c r="F38" s="258">
        <v>16.745999999999999</v>
      </c>
      <c r="G38" s="41"/>
      <c r="H38" s="42"/>
    </row>
    <row r="39" s="2" customFormat="1" ht="16.8" customHeight="1">
      <c r="A39" s="41"/>
      <c r="B39" s="42"/>
      <c r="C39" s="259" t="s">
        <v>3</v>
      </c>
      <c r="D39" s="259" t="s">
        <v>112</v>
      </c>
      <c r="E39" s="22" t="s">
        <v>3</v>
      </c>
      <c r="F39" s="260">
        <v>16.745999999999999</v>
      </c>
      <c r="G39" s="41"/>
      <c r="H39" s="42"/>
    </row>
    <row r="40" s="2" customFormat="1" ht="16.8" customHeight="1">
      <c r="A40" s="41"/>
      <c r="B40" s="42"/>
      <c r="C40" s="261" t="s">
        <v>2325</v>
      </c>
      <c r="D40" s="41"/>
      <c r="E40" s="41"/>
      <c r="F40" s="41"/>
      <c r="G40" s="41"/>
      <c r="H40" s="42"/>
    </row>
    <row r="41" s="2" customFormat="1">
      <c r="A41" s="41"/>
      <c r="B41" s="42"/>
      <c r="C41" s="259" t="s">
        <v>348</v>
      </c>
      <c r="D41" s="259" t="s">
        <v>2326</v>
      </c>
      <c r="E41" s="22" t="s">
        <v>166</v>
      </c>
      <c r="F41" s="260">
        <v>371.45999999999998</v>
      </c>
      <c r="G41" s="41"/>
      <c r="H41" s="42"/>
    </row>
    <row r="42" s="2" customFormat="1" ht="16.8" customHeight="1">
      <c r="A42" s="41"/>
      <c r="B42" s="42"/>
      <c r="C42" s="255" t="s">
        <v>114</v>
      </c>
      <c r="D42" s="256" t="s">
        <v>114</v>
      </c>
      <c r="E42" s="257" t="s">
        <v>3</v>
      </c>
      <c r="F42" s="258">
        <v>1.764</v>
      </c>
      <c r="G42" s="41"/>
      <c r="H42" s="42"/>
    </row>
    <row r="43" s="2" customFormat="1" ht="16.8" customHeight="1">
      <c r="A43" s="41"/>
      <c r="B43" s="42"/>
      <c r="C43" s="259" t="s">
        <v>3</v>
      </c>
      <c r="D43" s="259" t="s">
        <v>115</v>
      </c>
      <c r="E43" s="22" t="s">
        <v>3</v>
      </c>
      <c r="F43" s="260">
        <v>1.764</v>
      </c>
      <c r="G43" s="41"/>
      <c r="H43" s="42"/>
    </row>
    <row r="44" s="2" customFormat="1" ht="16.8" customHeight="1">
      <c r="A44" s="41"/>
      <c r="B44" s="42"/>
      <c r="C44" s="261" t="s">
        <v>2325</v>
      </c>
      <c r="D44" s="41"/>
      <c r="E44" s="41"/>
      <c r="F44" s="41"/>
      <c r="G44" s="41"/>
      <c r="H44" s="42"/>
    </row>
    <row r="45" s="2" customFormat="1">
      <c r="A45" s="41"/>
      <c r="B45" s="42"/>
      <c r="C45" s="259" t="s">
        <v>348</v>
      </c>
      <c r="D45" s="259" t="s">
        <v>2326</v>
      </c>
      <c r="E45" s="22" t="s">
        <v>166</v>
      </c>
      <c r="F45" s="260">
        <v>371.45999999999998</v>
      </c>
      <c r="G45" s="41"/>
      <c r="H45" s="42"/>
    </row>
    <row r="46" s="2" customFormat="1" ht="16.8" customHeight="1">
      <c r="A46" s="41"/>
      <c r="B46" s="42"/>
      <c r="C46" s="255" t="s">
        <v>117</v>
      </c>
      <c r="D46" s="256" t="s">
        <v>525</v>
      </c>
      <c r="E46" s="257" t="s">
        <v>466</v>
      </c>
      <c r="F46" s="258">
        <v>0</v>
      </c>
      <c r="G46" s="41"/>
      <c r="H46" s="42"/>
    </row>
    <row r="47" s="2" customFormat="1" ht="16.8" customHeight="1">
      <c r="A47" s="41"/>
      <c r="B47" s="42"/>
      <c r="C47" s="259" t="s">
        <v>3</v>
      </c>
      <c r="D47" s="259" t="s">
        <v>69</v>
      </c>
      <c r="E47" s="22" t="s">
        <v>3</v>
      </c>
      <c r="F47" s="260">
        <v>0</v>
      </c>
      <c r="G47" s="41"/>
      <c r="H47" s="42"/>
    </row>
    <row r="48" s="2" customFormat="1" ht="16.8" customHeight="1">
      <c r="A48" s="41"/>
      <c r="B48" s="42"/>
      <c r="C48" s="255" t="s">
        <v>116</v>
      </c>
      <c r="D48" s="256" t="s">
        <v>117</v>
      </c>
      <c r="E48" s="257" t="s">
        <v>3</v>
      </c>
      <c r="F48" s="258">
        <v>23.09</v>
      </c>
      <c r="G48" s="41"/>
      <c r="H48" s="42"/>
    </row>
    <row r="49" s="2" customFormat="1" ht="16.8" customHeight="1">
      <c r="A49" s="41"/>
      <c r="B49" s="42"/>
      <c r="C49" s="259" t="s">
        <v>3</v>
      </c>
      <c r="D49" s="259" t="s">
        <v>118</v>
      </c>
      <c r="E49" s="22" t="s">
        <v>3</v>
      </c>
      <c r="F49" s="260">
        <v>23.09</v>
      </c>
      <c r="G49" s="41"/>
      <c r="H49" s="42"/>
    </row>
    <row r="50" s="2" customFormat="1" ht="16.8" customHeight="1">
      <c r="A50" s="41"/>
      <c r="B50" s="42"/>
      <c r="C50" s="261" t="s">
        <v>2325</v>
      </c>
      <c r="D50" s="41"/>
      <c r="E50" s="41"/>
      <c r="F50" s="41"/>
      <c r="G50" s="41"/>
      <c r="H50" s="42"/>
    </row>
    <row r="51" s="2" customFormat="1">
      <c r="A51" s="41"/>
      <c r="B51" s="42"/>
      <c r="C51" s="259" t="s">
        <v>348</v>
      </c>
      <c r="D51" s="259" t="s">
        <v>2326</v>
      </c>
      <c r="E51" s="22" t="s">
        <v>166</v>
      </c>
      <c r="F51" s="260">
        <v>371.45999999999998</v>
      </c>
      <c r="G51" s="41"/>
      <c r="H51" s="42"/>
    </row>
    <row r="52" s="2" customFormat="1" ht="16.8" customHeight="1">
      <c r="A52" s="41"/>
      <c r="B52" s="42"/>
      <c r="C52" s="255" t="s">
        <v>120</v>
      </c>
      <c r="D52" s="256" t="s">
        <v>526</v>
      </c>
      <c r="E52" s="257" t="s">
        <v>466</v>
      </c>
      <c r="F52" s="258">
        <v>0</v>
      </c>
      <c r="G52" s="41"/>
      <c r="H52" s="42"/>
    </row>
    <row r="53" s="2" customFormat="1" ht="16.8" customHeight="1">
      <c r="A53" s="41"/>
      <c r="B53" s="42"/>
      <c r="C53" s="255" t="s">
        <v>119</v>
      </c>
      <c r="D53" s="256" t="s">
        <v>120</v>
      </c>
      <c r="E53" s="257" t="s">
        <v>3</v>
      </c>
      <c r="F53" s="258">
        <v>2.3999999999999999</v>
      </c>
      <c r="G53" s="41"/>
      <c r="H53" s="42"/>
    </row>
    <row r="54" s="2" customFormat="1" ht="16.8" customHeight="1">
      <c r="A54" s="41"/>
      <c r="B54" s="42"/>
      <c r="C54" s="259" t="s">
        <v>3</v>
      </c>
      <c r="D54" s="259" t="s">
        <v>121</v>
      </c>
      <c r="E54" s="22" t="s">
        <v>3</v>
      </c>
      <c r="F54" s="260">
        <v>2.3999999999999999</v>
      </c>
      <c r="G54" s="41"/>
      <c r="H54" s="42"/>
    </row>
    <row r="55" s="2" customFormat="1" ht="16.8" customHeight="1">
      <c r="A55" s="41"/>
      <c r="B55" s="42"/>
      <c r="C55" s="261" t="s">
        <v>2325</v>
      </c>
      <c r="D55" s="41"/>
      <c r="E55" s="41"/>
      <c r="F55" s="41"/>
      <c r="G55" s="41"/>
      <c r="H55" s="42"/>
    </row>
    <row r="56" s="2" customFormat="1">
      <c r="A56" s="41"/>
      <c r="B56" s="42"/>
      <c r="C56" s="259" t="s">
        <v>348</v>
      </c>
      <c r="D56" s="259" t="s">
        <v>2326</v>
      </c>
      <c r="E56" s="22" t="s">
        <v>166</v>
      </c>
      <c r="F56" s="260">
        <v>371.45999999999998</v>
      </c>
      <c r="G56" s="41"/>
      <c r="H56" s="42"/>
    </row>
    <row r="57" s="2" customFormat="1" ht="16.8" customHeight="1">
      <c r="A57" s="41"/>
      <c r="B57" s="42"/>
      <c r="C57" s="255" t="s">
        <v>2327</v>
      </c>
      <c r="D57" s="256" t="s">
        <v>2328</v>
      </c>
      <c r="E57" s="257" t="s">
        <v>166</v>
      </c>
      <c r="F57" s="258">
        <v>0</v>
      </c>
      <c r="G57" s="41"/>
      <c r="H57" s="42"/>
    </row>
    <row r="58" s="2" customFormat="1" ht="26.4" customHeight="1">
      <c r="A58" s="41"/>
      <c r="B58" s="42"/>
      <c r="C58" s="254" t="s">
        <v>79</v>
      </c>
      <c r="D58" s="254" t="s">
        <v>80</v>
      </c>
      <c r="E58" s="41"/>
      <c r="F58" s="41"/>
      <c r="G58" s="41"/>
      <c r="H58" s="42"/>
    </row>
    <row r="59" s="2" customFormat="1" ht="16.8" customHeight="1">
      <c r="A59" s="41"/>
      <c r="B59" s="42"/>
      <c r="C59" s="255" t="s">
        <v>94</v>
      </c>
      <c r="D59" s="256" t="s">
        <v>443</v>
      </c>
      <c r="E59" s="257" t="s">
        <v>166</v>
      </c>
      <c r="F59" s="258">
        <v>18.433</v>
      </c>
      <c r="G59" s="41"/>
      <c r="H59" s="42"/>
    </row>
    <row r="60" s="2" customFormat="1" ht="16.8" customHeight="1">
      <c r="A60" s="41"/>
      <c r="B60" s="42"/>
      <c r="C60" s="259" t="s">
        <v>3</v>
      </c>
      <c r="D60" s="259" t="s">
        <v>2329</v>
      </c>
      <c r="E60" s="22" t="s">
        <v>3</v>
      </c>
      <c r="F60" s="260">
        <v>18.433</v>
      </c>
      <c r="G60" s="41"/>
      <c r="H60" s="42"/>
    </row>
    <row r="61" s="2" customFormat="1" ht="16.8" customHeight="1">
      <c r="A61" s="41"/>
      <c r="B61" s="42"/>
      <c r="C61" s="261" t="s">
        <v>2325</v>
      </c>
      <c r="D61" s="41"/>
      <c r="E61" s="41"/>
      <c r="F61" s="41"/>
      <c r="G61" s="41"/>
      <c r="H61" s="42"/>
    </row>
    <row r="62" s="2" customFormat="1" ht="16.8" customHeight="1">
      <c r="A62" s="41"/>
      <c r="B62" s="42"/>
      <c r="C62" s="259" t="s">
        <v>1873</v>
      </c>
      <c r="D62" s="259" t="s">
        <v>2330</v>
      </c>
      <c r="E62" s="22" t="s">
        <v>182</v>
      </c>
      <c r="F62" s="260">
        <v>330.19299999999998</v>
      </c>
      <c r="G62" s="41"/>
      <c r="H62" s="42"/>
    </row>
    <row r="63" s="2" customFormat="1" ht="16.8" customHeight="1">
      <c r="A63" s="41"/>
      <c r="B63" s="42"/>
      <c r="C63" s="259" t="s">
        <v>1902</v>
      </c>
      <c r="D63" s="259" t="s">
        <v>2331</v>
      </c>
      <c r="E63" s="22" t="s">
        <v>166</v>
      </c>
      <c r="F63" s="260">
        <v>127.148</v>
      </c>
      <c r="G63" s="41"/>
      <c r="H63" s="42"/>
    </row>
    <row r="64" s="2" customFormat="1" ht="16.8" customHeight="1">
      <c r="A64" s="41"/>
      <c r="B64" s="42"/>
      <c r="C64" s="255" t="s">
        <v>2332</v>
      </c>
      <c r="D64" s="256" t="s">
        <v>2333</v>
      </c>
      <c r="E64" s="257" t="s">
        <v>166</v>
      </c>
      <c r="F64" s="258">
        <v>7.8330000000000002</v>
      </c>
      <c r="G64" s="41"/>
      <c r="H64" s="42"/>
    </row>
    <row r="65" s="2" customFormat="1" ht="16.8" customHeight="1">
      <c r="A65" s="41"/>
      <c r="B65" s="42"/>
      <c r="C65" s="259" t="s">
        <v>3</v>
      </c>
      <c r="D65" s="259" t="s">
        <v>2334</v>
      </c>
      <c r="E65" s="22" t="s">
        <v>3</v>
      </c>
      <c r="F65" s="260">
        <v>3.5</v>
      </c>
      <c r="G65" s="41"/>
      <c r="H65" s="42"/>
    </row>
    <row r="66" s="2" customFormat="1" ht="16.8" customHeight="1">
      <c r="A66" s="41"/>
      <c r="B66" s="42"/>
      <c r="C66" s="259" t="s">
        <v>3</v>
      </c>
      <c r="D66" s="259" t="s">
        <v>2335</v>
      </c>
      <c r="E66" s="22" t="s">
        <v>3</v>
      </c>
      <c r="F66" s="260">
        <v>1.9079999999999999</v>
      </c>
      <c r="G66" s="41"/>
      <c r="H66" s="42"/>
    </row>
    <row r="67" s="2" customFormat="1" ht="16.8" customHeight="1">
      <c r="A67" s="41"/>
      <c r="B67" s="42"/>
      <c r="C67" s="259" t="s">
        <v>3</v>
      </c>
      <c r="D67" s="259" t="s">
        <v>2336</v>
      </c>
      <c r="E67" s="22" t="s">
        <v>3</v>
      </c>
      <c r="F67" s="260">
        <v>2.4249999999999998</v>
      </c>
      <c r="G67" s="41"/>
      <c r="H67" s="42"/>
    </row>
    <row r="68" s="2" customFormat="1" ht="16.8" customHeight="1">
      <c r="A68" s="41"/>
      <c r="B68" s="42"/>
      <c r="C68" s="259" t="s">
        <v>3</v>
      </c>
      <c r="D68" s="259" t="s">
        <v>196</v>
      </c>
      <c r="E68" s="22" t="s">
        <v>3</v>
      </c>
      <c r="F68" s="260">
        <v>7.8330000000000002</v>
      </c>
      <c r="G68" s="41"/>
      <c r="H68" s="42"/>
    </row>
    <row r="69" s="2" customFormat="1" ht="16.8" customHeight="1">
      <c r="A69" s="41"/>
      <c r="B69" s="42"/>
      <c r="C69" s="255" t="s">
        <v>2337</v>
      </c>
      <c r="D69" s="256" t="s">
        <v>2338</v>
      </c>
      <c r="E69" s="257" t="s">
        <v>166</v>
      </c>
      <c r="F69" s="258">
        <v>8.6920000000000002</v>
      </c>
      <c r="G69" s="41"/>
      <c r="H69" s="42"/>
    </row>
    <row r="70" s="2" customFormat="1" ht="16.8" customHeight="1">
      <c r="A70" s="41"/>
      <c r="B70" s="42"/>
      <c r="C70" s="259" t="s">
        <v>3</v>
      </c>
      <c r="D70" s="259" t="s">
        <v>2339</v>
      </c>
      <c r="E70" s="22" t="s">
        <v>3</v>
      </c>
      <c r="F70" s="260">
        <v>5.7240000000000002</v>
      </c>
      <c r="G70" s="41"/>
      <c r="H70" s="42"/>
    </row>
    <row r="71" s="2" customFormat="1" ht="16.8" customHeight="1">
      <c r="A71" s="41"/>
      <c r="B71" s="42"/>
      <c r="C71" s="259" t="s">
        <v>3</v>
      </c>
      <c r="D71" s="259" t="s">
        <v>2340</v>
      </c>
      <c r="E71" s="22" t="s">
        <v>3</v>
      </c>
      <c r="F71" s="260">
        <v>1.484</v>
      </c>
      <c r="G71" s="41"/>
      <c r="H71" s="42"/>
    </row>
    <row r="72" s="2" customFormat="1" ht="16.8" customHeight="1">
      <c r="A72" s="41"/>
      <c r="B72" s="42"/>
      <c r="C72" s="259" t="s">
        <v>3</v>
      </c>
      <c r="D72" s="259" t="s">
        <v>2341</v>
      </c>
      <c r="E72" s="22" t="s">
        <v>3</v>
      </c>
      <c r="F72" s="260">
        <v>1.484</v>
      </c>
      <c r="G72" s="41"/>
      <c r="H72" s="42"/>
    </row>
    <row r="73" s="2" customFormat="1" ht="16.8" customHeight="1">
      <c r="A73" s="41"/>
      <c r="B73" s="42"/>
      <c r="C73" s="259" t="s">
        <v>3</v>
      </c>
      <c r="D73" s="259" t="s">
        <v>196</v>
      </c>
      <c r="E73" s="22" t="s">
        <v>3</v>
      </c>
      <c r="F73" s="260">
        <v>8.6920000000000002</v>
      </c>
      <c r="G73" s="41"/>
      <c r="H73" s="42"/>
    </row>
    <row r="74" s="2" customFormat="1" ht="16.8" customHeight="1">
      <c r="A74" s="41"/>
      <c r="B74" s="42"/>
      <c r="C74" s="255" t="s">
        <v>2342</v>
      </c>
      <c r="D74" s="256" t="s">
        <v>2343</v>
      </c>
      <c r="E74" s="257" t="s">
        <v>166</v>
      </c>
      <c r="F74" s="258">
        <v>1.9079999999999999</v>
      </c>
      <c r="G74" s="41"/>
      <c r="H74" s="42"/>
    </row>
    <row r="75" s="2" customFormat="1" ht="16.8" customHeight="1">
      <c r="A75" s="41"/>
      <c r="B75" s="42"/>
      <c r="C75" s="259" t="s">
        <v>3</v>
      </c>
      <c r="D75" s="259" t="s">
        <v>2344</v>
      </c>
      <c r="E75" s="22" t="s">
        <v>3</v>
      </c>
      <c r="F75" s="260">
        <v>1.9079999999999999</v>
      </c>
      <c r="G75" s="41"/>
      <c r="H75" s="42"/>
    </row>
    <row r="76" s="2" customFormat="1" ht="16.8" customHeight="1">
      <c r="A76" s="41"/>
      <c r="B76" s="42"/>
      <c r="C76" s="259" t="s">
        <v>3</v>
      </c>
      <c r="D76" s="259" t="s">
        <v>196</v>
      </c>
      <c r="E76" s="22" t="s">
        <v>3</v>
      </c>
      <c r="F76" s="260">
        <v>1.9079999999999999</v>
      </c>
      <c r="G76" s="41"/>
      <c r="H76" s="42"/>
    </row>
    <row r="77" s="2" customFormat="1" ht="16.8" customHeight="1">
      <c r="A77" s="41"/>
      <c r="B77" s="42"/>
      <c r="C77" s="255" t="s">
        <v>97</v>
      </c>
      <c r="D77" s="256" t="s">
        <v>444</v>
      </c>
      <c r="E77" s="257" t="s">
        <v>166</v>
      </c>
      <c r="F77" s="258">
        <v>6.9960000000000004</v>
      </c>
      <c r="G77" s="41"/>
      <c r="H77" s="42"/>
    </row>
    <row r="78" s="2" customFormat="1" ht="16.8" customHeight="1">
      <c r="A78" s="41"/>
      <c r="B78" s="42"/>
      <c r="C78" s="259" t="s">
        <v>3</v>
      </c>
      <c r="D78" s="259" t="s">
        <v>2345</v>
      </c>
      <c r="E78" s="22" t="s">
        <v>3</v>
      </c>
      <c r="F78" s="260">
        <v>6.9960000000000004</v>
      </c>
      <c r="G78" s="41"/>
      <c r="H78" s="42"/>
    </row>
    <row r="79" s="2" customFormat="1" ht="16.8" customHeight="1">
      <c r="A79" s="41"/>
      <c r="B79" s="42"/>
      <c r="C79" s="261" t="s">
        <v>2325</v>
      </c>
      <c r="D79" s="41"/>
      <c r="E79" s="41"/>
      <c r="F79" s="41"/>
      <c r="G79" s="41"/>
      <c r="H79" s="42"/>
    </row>
    <row r="80" s="2" customFormat="1" ht="16.8" customHeight="1">
      <c r="A80" s="41"/>
      <c r="B80" s="42"/>
      <c r="C80" s="259" t="s">
        <v>1873</v>
      </c>
      <c r="D80" s="259" t="s">
        <v>2330</v>
      </c>
      <c r="E80" s="22" t="s">
        <v>182</v>
      </c>
      <c r="F80" s="260">
        <v>330.19299999999998</v>
      </c>
      <c r="G80" s="41"/>
      <c r="H80" s="42"/>
    </row>
    <row r="81" s="2" customFormat="1" ht="16.8" customHeight="1">
      <c r="A81" s="41"/>
      <c r="B81" s="42"/>
      <c r="C81" s="259" t="s">
        <v>1902</v>
      </c>
      <c r="D81" s="259" t="s">
        <v>2331</v>
      </c>
      <c r="E81" s="22" t="s">
        <v>166</v>
      </c>
      <c r="F81" s="260">
        <v>127.148</v>
      </c>
      <c r="G81" s="41"/>
      <c r="H81" s="42"/>
    </row>
    <row r="82" s="2" customFormat="1" ht="16.8" customHeight="1">
      <c r="A82" s="41"/>
      <c r="B82" s="42"/>
      <c r="C82" s="255" t="s">
        <v>2346</v>
      </c>
      <c r="D82" s="256" t="s">
        <v>2347</v>
      </c>
      <c r="E82" s="257" t="s">
        <v>166</v>
      </c>
      <c r="F82" s="258">
        <v>1.696</v>
      </c>
      <c r="G82" s="41"/>
      <c r="H82" s="42"/>
    </row>
    <row r="83" s="2" customFormat="1" ht="16.8" customHeight="1">
      <c r="A83" s="41"/>
      <c r="B83" s="42"/>
      <c r="C83" s="259" t="s">
        <v>3</v>
      </c>
      <c r="D83" s="259" t="s">
        <v>2348</v>
      </c>
      <c r="E83" s="22" t="s">
        <v>3</v>
      </c>
      <c r="F83" s="260">
        <v>1.696</v>
      </c>
      <c r="G83" s="41"/>
      <c r="H83" s="42"/>
    </row>
    <row r="84" s="2" customFormat="1" ht="16.8" customHeight="1">
      <c r="A84" s="41"/>
      <c r="B84" s="42"/>
      <c r="C84" s="259" t="s">
        <v>3</v>
      </c>
      <c r="D84" s="259" t="s">
        <v>196</v>
      </c>
      <c r="E84" s="22" t="s">
        <v>3</v>
      </c>
      <c r="F84" s="260">
        <v>1.696</v>
      </c>
      <c r="G84" s="41"/>
      <c r="H84" s="42"/>
    </row>
    <row r="85" s="2" customFormat="1" ht="16.8" customHeight="1">
      <c r="A85" s="41"/>
      <c r="B85" s="42"/>
      <c r="C85" s="255" t="s">
        <v>2349</v>
      </c>
      <c r="D85" s="256" t="s">
        <v>2350</v>
      </c>
      <c r="E85" s="257" t="s">
        <v>166</v>
      </c>
      <c r="F85" s="258">
        <v>5.2999999999999998</v>
      </c>
      <c r="G85" s="41"/>
      <c r="H85" s="42"/>
    </row>
    <row r="86" s="2" customFormat="1" ht="16.8" customHeight="1">
      <c r="A86" s="41"/>
      <c r="B86" s="42"/>
      <c r="C86" s="259" t="s">
        <v>3</v>
      </c>
      <c r="D86" s="259" t="s">
        <v>2351</v>
      </c>
      <c r="E86" s="22" t="s">
        <v>3</v>
      </c>
      <c r="F86" s="260">
        <v>3.3919999999999999</v>
      </c>
      <c r="G86" s="41"/>
      <c r="H86" s="42"/>
    </row>
    <row r="87" s="2" customFormat="1" ht="16.8" customHeight="1">
      <c r="A87" s="41"/>
      <c r="B87" s="42"/>
      <c r="C87" s="259" t="s">
        <v>3</v>
      </c>
      <c r="D87" s="259" t="s">
        <v>2352</v>
      </c>
      <c r="E87" s="22" t="s">
        <v>3</v>
      </c>
      <c r="F87" s="260">
        <v>1.9079999999999999</v>
      </c>
      <c r="G87" s="41"/>
      <c r="H87" s="42"/>
    </row>
    <row r="88" s="2" customFormat="1" ht="16.8" customHeight="1">
      <c r="A88" s="41"/>
      <c r="B88" s="42"/>
      <c r="C88" s="259" t="s">
        <v>3</v>
      </c>
      <c r="D88" s="259" t="s">
        <v>196</v>
      </c>
      <c r="E88" s="22" t="s">
        <v>3</v>
      </c>
      <c r="F88" s="260">
        <v>5.2999999999999998</v>
      </c>
      <c r="G88" s="41"/>
      <c r="H88" s="42"/>
    </row>
    <row r="89" s="2" customFormat="1" ht="16.8" customHeight="1">
      <c r="A89" s="41"/>
      <c r="B89" s="42"/>
      <c r="C89" s="255" t="s">
        <v>445</v>
      </c>
      <c r="D89" s="256" t="s">
        <v>446</v>
      </c>
      <c r="E89" s="257" t="s">
        <v>166</v>
      </c>
      <c r="F89" s="258">
        <v>80.079999999999998</v>
      </c>
      <c r="G89" s="41"/>
      <c r="H89" s="42"/>
    </row>
    <row r="90" s="2" customFormat="1" ht="16.8" customHeight="1">
      <c r="A90" s="41"/>
      <c r="B90" s="42"/>
      <c r="C90" s="259" t="s">
        <v>3</v>
      </c>
      <c r="D90" s="259" t="s">
        <v>211</v>
      </c>
      <c r="E90" s="22" t="s">
        <v>3</v>
      </c>
      <c r="F90" s="260">
        <v>2.02</v>
      </c>
      <c r="G90" s="41"/>
      <c r="H90" s="42"/>
    </row>
    <row r="91" s="2" customFormat="1" ht="16.8" customHeight="1">
      <c r="A91" s="41"/>
      <c r="B91" s="42"/>
      <c r="C91" s="259" t="s">
        <v>3</v>
      </c>
      <c r="D91" s="259" t="s">
        <v>212</v>
      </c>
      <c r="E91" s="22" t="s">
        <v>3</v>
      </c>
      <c r="F91" s="260">
        <v>8.75</v>
      </c>
      <c r="G91" s="41"/>
      <c r="H91" s="42"/>
    </row>
    <row r="92" s="2" customFormat="1" ht="16.8" customHeight="1">
      <c r="A92" s="41"/>
      <c r="B92" s="42"/>
      <c r="C92" s="259" t="s">
        <v>3</v>
      </c>
      <c r="D92" s="259" t="s">
        <v>193</v>
      </c>
      <c r="E92" s="22" t="s">
        <v>3</v>
      </c>
      <c r="F92" s="260">
        <v>16.120000000000001</v>
      </c>
      <c r="G92" s="41"/>
      <c r="H92" s="42"/>
    </row>
    <row r="93" s="2" customFormat="1" ht="16.8" customHeight="1">
      <c r="A93" s="41"/>
      <c r="B93" s="42"/>
      <c r="C93" s="259" t="s">
        <v>3</v>
      </c>
      <c r="D93" s="259" t="s">
        <v>202</v>
      </c>
      <c r="E93" s="22" t="s">
        <v>3</v>
      </c>
      <c r="F93" s="260">
        <v>11.01</v>
      </c>
      <c r="G93" s="41"/>
      <c r="H93" s="42"/>
    </row>
    <row r="94" s="2" customFormat="1" ht="16.8" customHeight="1">
      <c r="A94" s="41"/>
      <c r="B94" s="42"/>
      <c r="C94" s="259" t="s">
        <v>3</v>
      </c>
      <c r="D94" s="259" t="s">
        <v>213</v>
      </c>
      <c r="E94" s="22" t="s">
        <v>3</v>
      </c>
      <c r="F94" s="260">
        <v>5.9100000000000001</v>
      </c>
      <c r="G94" s="41"/>
      <c r="H94" s="42"/>
    </row>
    <row r="95" s="2" customFormat="1" ht="16.8" customHeight="1">
      <c r="A95" s="41"/>
      <c r="B95" s="42"/>
      <c r="C95" s="259" t="s">
        <v>3</v>
      </c>
      <c r="D95" s="259" t="s">
        <v>214</v>
      </c>
      <c r="E95" s="22" t="s">
        <v>3</v>
      </c>
      <c r="F95" s="260">
        <v>1.1399999999999999</v>
      </c>
      <c r="G95" s="41"/>
      <c r="H95" s="42"/>
    </row>
    <row r="96" s="2" customFormat="1" ht="16.8" customHeight="1">
      <c r="A96" s="41"/>
      <c r="B96" s="42"/>
      <c r="C96" s="259" t="s">
        <v>3</v>
      </c>
      <c r="D96" s="259" t="s">
        <v>215</v>
      </c>
      <c r="E96" s="22" t="s">
        <v>3</v>
      </c>
      <c r="F96" s="260">
        <v>2.2200000000000002</v>
      </c>
      <c r="G96" s="41"/>
      <c r="H96" s="42"/>
    </row>
    <row r="97" s="2" customFormat="1" ht="16.8" customHeight="1">
      <c r="A97" s="41"/>
      <c r="B97" s="42"/>
      <c r="C97" s="259" t="s">
        <v>3</v>
      </c>
      <c r="D97" s="259" t="s">
        <v>194</v>
      </c>
      <c r="E97" s="22" t="s">
        <v>3</v>
      </c>
      <c r="F97" s="260">
        <v>7.5999999999999996</v>
      </c>
      <c r="G97" s="41"/>
      <c r="H97" s="42"/>
    </row>
    <row r="98" s="2" customFormat="1" ht="16.8" customHeight="1">
      <c r="A98" s="41"/>
      <c r="B98" s="42"/>
      <c r="C98" s="259" t="s">
        <v>3</v>
      </c>
      <c r="D98" s="259" t="s">
        <v>195</v>
      </c>
      <c r="E98" s="22" t="s">
        <v>3</v>
      </c>
      <c r="F98" s="260">
        <v>25.309999999999999</v>
      </c>
      <c r="G98" s="41"/>
      <c r="H98" s="42"/>
    </row>
    <row r="99" s="2" customFormat="1" ht="16.8" customHeight="1">
      <c r="A99" s="41"/>
      <c r="B99" s="42"/>
      <c r="C99" s="259" t="s">
        <v>3</v>
      </c>
      <c r="D99" s="259" t="s">
        <v>196</v>
      </c>
      <c r="E99" s="22" t="s">
        <v>3</v>
      </c>
      <c r="F99" s="260">
        <v>80.079999999999998</v>
      </c>
      <c r="G99" s="41"/>
      <c r="H99" s="42"/>
    </row>
    <row r="100" s="2" customFormat="1" ht="16.8" customHeight="1">
      <c r="A100" s="41"/>
      <c r="B100" s="42"/>
      <c r="C100" s="261" t="s">
        <v>2325</v>
      </c>
      <c r="D100" s="41"/>
      <c r="E100" s="41"/>
      <c r="F100" s="41"/>
      <c r="G100" s="41"/>
      <c r="H100" s="42"/>
    </row>
    <row r="101" s="2" customFormat="1" ht="16.8" customHeight="1">
      <c r="A101" s="41"/>
      <c r="B101" s="42"/>
      <c r="C101" s="259" t="s">
        <v>1873</v>
      </c>
      <c r="D101" s="259" t="s">
        <v>2330</v>
      </c>
      <c r="E101" s="22" t="s">
        <v>182</v>
      </c>
      <c r="F101" s="260">
        <v>330.19299999999998</v>
      </c>
      <c r="G101" s="41"/>
      <c r="H101" s="42"/>
    </row>
    <row r="102" s="2" customFormat="1" ht="16.8" customHeight="1">
      <c r="A102" s="41"/>
      <c r="B102" s="42"/>
      <c r="C102" s="259" t="s">
        <v>1881</v>
      </c>
      <c r="D102" s="259" t="s">
        <v>2353</v>
      </c>
      <c r="E102" s="22" t="s">
        <v>182</v>
      </c>
      <c r="F102" s="260">
        <v>36.113</v>
      </c>
      <c r="G102" s="41"/>
      <c r="H102" s="42"/>
    </row>
    <row r="103" s="2" customFormat="1" ht="16.8" customHeight="1">
      <c r="A103" s="41"/>
      <c r="B103" s="42"/>
      <c r="C103" s="259" t="s">
        <v>1892</v>
      </c>
      <c r="D103" s="259" t="s">
        <v>2354</v>
      </c>
      <c r="E103" s="22" t="s">
        <v>166</v>
      </c>
      <c r="F103" s="260">
        <v>144.44999999999999</v>
      </c>
      <c r="G103" s="41"/>
      <c r="H103" s="42"/>
    </row>
    <row r="104" s="2" customFormat="1" ht="16.8" customHeight="1">
      <c r="A104" s="41"/>
      <c r="B104" s="42"/>
      <c r="C104" s="259" t="s">
        <v>1902</v>
      </c>
      <c r="D104" s="259" t="s">
        <v>2331</v>
      </c>
      <c r="E104" s="22" t="s">
        <v>166</v>
      </c>
      <c r="F104" s="260">
        <v>127.148</v>
      </c>
      <c r="G104" s="41"/>
      <c r="H104" s="42"/>
    </row>
    <row r="105" s="2" customFormat="1">
      <c r="A105" s="41"/>
      <c r="B105" s="42"/>
      <c r="C105" s="259" t="s">
        <v>925</v>
      </c>
      <c r="D105" s="259" t="s">
        <v>2355</v>
      </c>
      <c r="E105" s="22" t="s">
        <v>166</v>
      </c>
      <c r="F105" s="260">
        <v>144.44999999999999</v>
      </c>
      <c r="G105" s="41"/>
      <c r="H105" s="42"/>
    </row>
    <row r="106" s="2" customFormat="1" ht="16.8" customHeight="1">
      <c r="A106" s="41"/>
      <c r="B106" s="42"/>
      <c r="C106" s="255" t="s">
        <v>2356</v>
      </c>
      <c r="D106" s="256" t="s">
        <v>2357</v>
      </c>
      <c r="E106" s="257" t="s">
        <v>166</v>
      </c>
      <c r="F106" s="258">
        <v>81.849000000000004</v>
      </c>
      <c r="G106" s="41"/>
      <c r="H106" s="42"/>
    </row>
    <row r="107" s="2" customFormat="1" ht="16.8" customHeight="1">
      <c r="A107" s="41"/>
      <c r="B107" s="42"/>
      <c r="C107" s="259" t="s">
        <v>3</v>
      </c>
      <c r="D107" s="259" t="s">
        <v>448</v>
      </c>
      <c r="E107" s="22" t="s">
        <v>3</v>
      </c>
      <c r="F107" s="260">
        <v>20.495000000000001</v>
      </c>
      <c r="G107" s="41"/>
      <c r="H107" s="42"/>
    </row>
    <row r="108" s="2" customFormat="1" ht="16.8" customHeight="1">
      <c r="A108" s="41"/>
      <c r="B108" s="42"/>
      <c r="C108" s="259" t="s">
        <v>3</v>
      </c>
      <c r="D108" s="259" t="s">
        <v>451</v>
      </c>
      <c r="E108" s="22" t="s">
        <v>3</v>
      </c>
      <c r="F108" s="260">
        <v>61.353999999999999</v>
      </c>
      <c r="G108" s="41"/>
      <c r="H108" s="42"/>
    </row>
    <row r="109" s="2" customFormat="1" ht="16.8" customHeight="1">
      <c r="A109" s="41"/>
      <c r="B109" s="42"/>
      <c r="C109" s="259" t="s">
        <v>3</v>
      </c>
      <c r="D109" s="259" t="s">
        <v>196</v>
      </c>
      <c r="E109" s="22" t="s">
        <v>3</v>
      </c>
      <c r="F109" s="260">
        <v>81.849000000000004</v>
      </c>
      <c r="G109" s="41"/>
      <c r="H109" s="42"/>
    </row>
    <row r="110" s="2" customFormat="1" ht="16.8" customHeight="1">
      <c r="A110" s="41"/>
      <c r="B110" s="42"/>
      <c r="C110" s="255" t="s">
        <v>448</v>
      </c>
      <c r="D110" s="256" t="s">
        <v>449</v>
      </c>
      <c r="E110" s="257" t="s">
        <v>166</v>
      </c>
      <c r="F110" s="258">
        <v>20.495000000000001</v>
      </c>
      <c r="G110" s="41"/>
      <c r="H110" s="42"/>
    </row>
    <row r="111" s="2" customFormat="1" ht="16.8" customHeight="1">
      <c r="A111" s="41"/>
      <c r="B111" s="42"/>
      <c r="C111" s="259" t="s">
        <v>3</v>
      </c>
      <c r="D111" s="259" t="s">
        <v>211</v>
      </c>
      <c r="E111" s="22" t="s">
        <v>3</v>
      </c>
      <c r="F111" s="260">
        <v>2.02</v>
      </c>
      <c r="G111" s="41"/>
      <c r="H111" s="42"/>
    </row>
    <row r="112" s="2" customFormat="1" ht="16.8" customHeight="1">
      <c r="A112" s="41"/>
      <c r="B112" s="42"/>
      <c r="C112" s="259" t="s">
        <v>3</v>
      </c>
      <c r="D112" s="259" t="s">
        <v>3</v>
      </c>
      <c r="E112" s="22" t="s">
        <v>3</v>
      </c>
      <c r="F112" s="260">
        <v>0</v>
      </c>
      <c r="G112" s="41"/>
      <c r="H112" s="42"/>
    </row>
    <row r="113" s="2" customFormat="1" ht="16.8" customHeight="1">
      <c r="A113" s="41"/>
      <c r="B113" s="42"/>
      <c r="C113" s="259" t="s">
        <v>3</v>
      </c>
      <c r="D113" s="259" t="s">
        <v>2358</v>
      </c>
      <c r="E113" s="22" t="s">
        <v>3</v>
      </c>
      <c r="F113" s="260">
        <v>0.044999999999999998</v>
      </c>
      <c r="G113" s="41"/>
      <c r="H113" s="42"/>
    </row>
    <row r="114" s="2" customFormat="1" ht="16.8" customHeight="1">
      <c r="A114" s="41"/>
      <c r="B114" s="42"/>
      <c r="C114" s="259" t="s">
        <v>3</v>
      </c>
      <c r="D114" s="259" t="s">
        <v>212</v>
      </c>
      <c r="E114" s="22" t="s">
        <v>3</v>
      </c>
      <c r="F114" s="260">
        <v>8.75</v>
      </c>
      <c r="G114" s="41"/>
      <c r="H114" s="42"/>
    </row>
    <row r="115" s="2" customFormat="1" ht="16.8" customHeight="1">
      <c r="A115" s="41"/>
      <c r="B115" s="42"/>
      <c r="C115" s="259" t="s">
        <v>3</v>
      </c>
      <c r="D115" s="259" t="s">
        <v>2359</v>
      </c>
      <c r="E115" s="22" t="s">
        <v>3</v>
      </c>
      <c r="F115" s="260">
        <v>0.40999999999999998</v>
      </c>
      <c r="G115" s="41"/>
      <c r="H115" s="42"/>
    </row>
    <row r="116" s="2" customFormat="1" ht="16.8" customHeight="1">
      <c r="A116" s="41"/>
      <c r="B116" s="42"/>
      <c r="C116" s="259" t="s">
        <v>3</v>
      </c>
      <c r="D116" s="259" t="s">
        <v>213</v>
      </c>
      <c r="E116" s="22" t="s">
        <v>3</v>
      </c>
      <c r="F116" s="260">
        <v>5.9100000000000001</v>
      </c>
      <c r="G116" s="41"/>
      <c r="H116" s="42"/>
    </row>
    <row r="117" s="2" customFormat="1" ht="16.8" customHeight="1">
      <c r="A117" s="41"/>
      <c r="B117" s="42"/>
      <c r="C117" s="259" t="s">
        <v>3</v>
      </c>
      <c r="D117" s="259" t="s">
        <v>214</v>
      </c>
      <c r="E117" s="22" t="s">
        <v>3</v>
      </c>
      <c r="F117" s="260">
        <v>1.1399999999999999</v>
      </c>
      <c r="G117" s="41"/>
      <c r="H117" s="42"/>
    </row>
    <row r="118" s="2" customFormat="1" ht="16.8" customHeight="1">
      <c r="A118" s="41"/>
      <c r="B118" s="42"/>
      <c r="C118" s="259" t="s">
        <v>3</v>
      </c>
      <c r="D118" s="259" t="s">
        <v>215</v>
      </c>
      <c r="E118" s="22" t="s">
        <v>3</v>
      </c>
      <c r="F118" s="260">
        <v>2.2200000000000002</v>
      </c>
      <c r="G118" s="41"/>
      <c r="H118" s="42"/>
    </row>
    <row r="119" s="2" customFormat="1" ht="16.8" customHeight="1">
      <c r="A119" s="41"/>
      <c r="B119" s="42"/>
      <c r="C119" s="259" t="s">
        <v>3</v>
      </c>
      <c r="D119" s="259" t="s">
        <v>196</v>
      </c>
      <c r="E119" s="22" t="s">
        <v>3</v>
      </c>
      <c r="F119" s="260">
        <v>20.495000000000001</v>
      </c>
      <c r="G119" s="41"/>
      <c r="H119" s="42"/>
    </row>
    <row r="120" s="2" customFormat="1" ht="16.8" customHeight="1">
      <c r="A120" s="41"/>
      <c r="B120" s="42"/>
      <c r="C120" s="261" t="s">
        <v>2325</v>
      </c>
      <c r="D120" s="41"/>
      <c r="E120" s="41"/>
      <c r="F120" s="41"/>
      <c r="G120" s="41"/>
      <c r="H120" s="42"/>
    </row>
    <row r="121" s="2" customFormat="1" ht="16.8" customHeight="1">
      <c r="A121" s="41"/>
      <c r="B121" s="42"/>
      <c r="C121" s="259" t="s">
        <v>698</v>
      </c>
      <c r="D121" s="259" t="s">
        <v>2360</v>
      </c>
      <c r="E121" s="22" t="s">
        <v>166</v>
      </c>
      <c r="F121" s="260">
        <v>146.60499999999999</v>
      </c>
      <c r="G121" s="41"/>
      <c r="H121" s="42"/>
    </row>
    <row r="122" s="2" customFormat="1" ht="16.8" customHeight="1">
      <c r="A122" s="41"/>
      <c r="B122" s="42"/>
      <c r="C122" s="259" t="s">
        <v>1506</v>
      </c>
      <c r="D122" s="259" t="s">
        <v>2361</v>
      </c>
      <c r="E122" s="22" t="s">
        <v>166</v>
      </c>
      <c r="F122" s="260">
        <v>34.091000000000001</v>
      </c>
      <c r="G122" s="41"/>
      <c r="H122" s="42"/>
    </row>
    <row r="123" s="2" customFormat="1" ht="16.8" customHeight="1">
      <c r="A123" s="41"/>
      <c r="B123" s="42"/>
      <c r="C123" s="259" t="s">
        <v>704</v>
      </c>
      <c r="D123" s="259" t="s">
        <v>2362</v>
      </c>
      <c r="E123" s="22" t="s">
        <v>166</v>
      </c>
      <c r="F123" s="260">
        <v>38.505000000000003</v>
      </c>
      <c r="G123" s="41"/>
      <c r="H123" s="42"/>
    </row>
    <row r="124" s="2" customFormat="1">
      <c r="A124" s="41"/>
      <c r="B124" s="42"/>
      <c r="C124" s="259" t="s">
        <v>1512</v>
      </c>
      <c r="D124" s="259" t="s">
        <v>2363</v>
      </c>
      <c r="E124" s="22" t="s">
        <v>166</v>
      </c>
      <c r="F124" s="260">
        <v>34.091000000000001</v>
      </c>
      <c r="G124" s="41"/>
      <c r="H124" s="42"/>
    </row>
    <row r="125" s="2" customFormat="1" ht="16.8" customHeight="1">
      <c r="A125" s="41"/>
      <c r="B125" s="42"/>
      <c r="C125" s="255" t="s">
        <v>451</v>
      </c>
      <c r="D125" s="256" t="s">
        <v>452</v>
      </c>
      <c r="E125" s="257" t="s">
        <v>166</v>
      </c>
      <c r="F125" s="258">
        <v>61.353999999999999</v>
      </c>
      <c r="G125" s="41"/>
      <c r="H125" s="42"/>
    </row>
    <row r="126" s="2" customFormat="1" ht="16.8" customHeight="1">
      <c r="A126" s="41"/>
      <c r="B126" s="42"/>
      <c r="C126" s="259" t="s">
        <v>3</v>
      </c>
      <c r="D126" s="259" t="s">
        <v>193</v>
      </c>
      <c r="E126" s="22" t="s">
        <v>3</v>
      </c>
      <c r="F126" s="260">
        <v>16.120000000000001</v>
      </c>
      <c r="G126" s="41"/>
      <c r="H126" s="42"/>
    </row>
    <row r="127" s="2" customFormat="1" ht="16.8" customHeight="1">
      <c r="A127" s="41"/>
      <c r="B127" s="42"/>
      <c r="C127" s="259" t="s">
        <v>3</v>
      </c>
      <c r="D127" s="259" t="s">
        <v>2364</v>
      </c>
      <c r="E127" s="22" t="s">
        <v>3</v>
      </c>
      <c r="F127" s="260">
        <v>0.252</v>
      </c>
      <c r="G127" s="41"/>
      <c r="H127" s="42"/>
    </row>
    <row r="128" s="2" customFormat="1" ht="16.8" customHeight="1">
      <c r="A128" s="41"/>
      <c r="B128" s="42"/>
      <c r="C128" s="259" t="s">
        <v>3</v>
      </c>
      <c r="D128" s="259" t="s">
        <v>202</v>
      </c>
      <c r="E128" s="22" t="s">
        <v>3</v>
      </c>
      <c r="F128" s="260">
        <v>11.01</v>
      </c>
      <c r="G128" s="41"/>
      <c r="H128" s="42"/>
    </row>
    <row r="129" s="2" customFormat="1" ht="16.8" customHeight="1">
      <c r="A129" s="41"/>
      <c r="B129" s="42"/>
      <c r="C129" s="259" t="s">
        <v>3</v>
      </c>
      <c r="D129" s="259" t="s">
        <v>194</v>
      </c>
      <c r="E129" s="22" t="s">
        <v>3</v>
      </c>
      <c r="F129" s="260">
        <v>7.5999999999999996</v>
      </c>
      <c r="G129" s="41"/>
      <c r="H129" s="42"/>
    </row>
    <row r="130" s="2" customFormat="1" ht="16.8" customHeight="1">
      <c r="A130" s="41"/>
      <c r="B130" s="42"/>
      <c r="C130" s="259" t="s">
        <v>3</v>
      </c>
      <c r="D130" s="259" t="s">
        <v>2365</v>
      </c>
      <c r="E130" s="22" t="s">
        <v>3</v>
      </c>
      <c r="F130" s="260">
        <v>0.24299999999999999</v>
      </c>
      <c r="G130" s="41"/>
      <c r="H130" s="42"/>
    </row>
    <row r="131" s="2" customFormat="1" ht="16.8" customHeight="1">
      <c r="A131" s="41"/>
      <c r="B131" s="42"/>
      <c r="C131" s="259" t="s">
        <v>3</v>
      </c>
      <c r="D131" s="259" t="s">
        <v>195</v>
      </c>
      <c r="E131" s="22" t="s">
        <v>3</v>
      </c>
      <c r="F131" s="260">
        <v>25.309999999999999</v>
      </c>
      <c r="G131" s="41"/>
      <c r="H131" s="42"/>
    </row>
    <row r="132" s="2" customFormat="1" ht="16.8" customHeight="1">
      <c r="A132" s="41"/>
      <c r="B132" s="42"/>
      <c r="C132" s="259" t="s">
        <v>3</v>
      </c>
      <c r="D132" s="259" t="s">
        <v>2366</v>
      </c>
      <c r="E132" s="22" t="s">
        <v>3</v>
      </c>
      <c r="F132" s="260">
        <v>0.81899999999999995</v>
      </c>
      <c r="G132" s="41"/>
      <c r="H132" s="42"/>
    </row>
    <row r="133" s="2" customFormat="1" ht="16.8" customHeight="1">
      <c r="A133" s="41"/>
      <c r="B133" s="42"/>
      <c r="C133" s="259" t="s">
        <v>3</v>
      </c>
      <c r="D133" s="259" t="s">
        <v>196</v>
      </c>
      <c r="E133" s="22" t="s">
        <v>3</v>
      </c>
      <c r="F133" s="260">
        <v>61.353999999999999</v>
      </c>
      <c r="G133" s="41"/>
      <c r="H133" s="42"/>
    </row>
    <row r="134" s="2" customFormat="1" ht="16.8" customHeight="1">
      <c r="A134" s="41"/>
      <c r="B134" s="42"/>
      <c r="C134" s="261" t="s">
        <v>2325</v>
      </c>
      <c r="D134" s="41"/>
      <c r="E134" s="41"/>
      <c r="F134" s="41"/>
      <c r="G134" s="41"/>
      <c r="H134" s="42"/>
    </row>
    <row r="135" s="2" customFormat="1" ht="16.8" customHeight="1">
      <c r="A135" s="41"/>
      <c r="B135" s="42"/>
      <c r="C135" s="259" t="s">
        <v>698</v>
      </c>
      <c r="D135" s="259" t="s">
        <v>2360</v>
      </c>
      <c r="E135" s="22" t="s">
        <v>166</v>
      </c>
      <c r="F135" s="260">
        <v>146.60499999999999</v>
      </c>
      <c r="G135" s="41"/>
      <c r="H135" s="42"/>
    </row>
    <row r="136" s="2" customFormat="1" ht="16.8" customHeight="1">
      <c r="A136" s="41"/>
      <c r="B136" s="42"/>
      <c r="C136" s="259" t="s">
        <v>1653</v>
      </c>
      <c r="D136" s="259" t="s">
        <v>2367</v>
      </c>
      <c r="E136" s="22" t="s">
        <v>166</v>
      </c>
      <c r="F136" s="260">
        <v>61.353999999999999</v>
      </c>
      <c r="G136" s="41"/>
      <c r="H136" s="42"/>
    </row>
    <row r="137" s="2" customFormat="1" ht="16.8" customHeight="1">
      <c r="A137" s="41"/>
      <c r="B137" s="42"/>
      <c r="C137" s="259" t="s">
        <v>1663</v>
      </c>
      <c r="D137" s="259" t="s">
        <v>2368</v>
      </c>
      <c r="E137" s="22" t="s">
        <v>166</v>
      </c>
      <c r="F137" s="260">
        <v>61.353999999999999</v>
      </c>
      <c r="G137" s="41"/>
      <c r="H137" s="42"/>
    </row>
    <row r="138" s="2" customFormat="1" ht="16.8" customHeight="1">
      <c r="A138" s="41"/>
      <c r="B138" s="42"/>
      <c r="C138" s="259" t="s">
        <v>1673</v>
      </c>
      <c r="D138" s="259" t="s">
        <v>2369</v>
      </c>
      <c r="E138" s="22" t="s">
        <v>166</v>
      </c>
      <c r="F138" s="260">
        <v>61.353999999999999</v>
      </c>
      <c r="G138" s="41"/>
      <c r="H138" s="42"/>
    </row>
    <row r="139" s="2" customFormat="1" ht="16.8" customHeight="1">
      <c r="A139" s="41"/>
      <c r="B139" s="42"/>
      <c r="C139" s="255" t="s">
        <v>454</v>
      </c>
      <c r="D139" s="256" t="s">
        <v>455</v>
      </c>
      <c r="E139" s="257" t="s">
        <v>166</v>
      </c>
      <c r="F139" s="258">
        <v>64.370000000000005</v>
      </c>
      <c r="G139" s="41"/>
      <c r="H139" s="42"/>
    </row>
    <row r="140" s="2" customFormat="1" ht="16.8" customHeight="1">
      <c r="A140" s="41"/>
      <c r="B140" s="42"/>
      <c r="C140" s="259" t="s">
        <v>3</v>
      </c>
      <c r="D140" s="259" t="s">
        <v>203</v>
      </c>
      <c r="E140" s="22" t="s">
        <v>3</v>
      </c>
      <c r="F140" s="260">
        <v>22.309999999999999</v>
      </c>
      <c r="G140" s="41"/>
      <c r="H140" s="42"/>
    </row>
    <row r="141" s="2" customFormat="1" ht="16.8" customHeight="1">
      <c r="A141" s="41"/>
      <c r="B141" s="42"/>
      <c r="C141" s="259" t="s">
        <v>3</v>
      </c>
      <c r="D141" s="259" t="s">
        <v>216</v>
      </c>
      <c r="E141" s="22" t="s">
        <v>3</v>
      </c>
      <c r="F141" s="260">
        <v>7.6100000000000003</v>
      </c>
      <c r="G141" s="41"/>
      <c r="H141" s="42"/>
    </row>
    <row r="142" s="2" customFormat="1" ht="16.8" customHeight="1">
      <c r="A142" s="41"/>
      <c r="B142" s="42"/>
      <c r="C142" s="259" t="s">
        <v>3</v>
      </c>
      <c r="D142" s="259" t="s">
        <v>204</v>
      </c>
      <c r="E142" s="22" t="s">
        <v>3</v>
      </c>
      <c r="F142" s="260">
        <v>10.359999999999999</v>
      </c>
      <c r="G142" s="41"/>
      <c r="H142" s="42"/>
    </row>
    <row r="143" s="2" customFormat="1" ht="16.8" customHeight="1">
      <c r="A143" s="41"/>
      <c r="B143" s="42"/>
      <c r="C143" s="259" t="s">
        <v>3</v>
      </c>
      <c r="D143" s="259" t="s">
        <v>217</v>
      </c>
      <c r="E143" s="22" t="s">
        <v>3</v>
      </c>
      <c r="F143" s="260">
        <v>5.5999999999999996</v>
      </c>
      <c r="G143" s="41"/>
      <c r="H143" s="42"/>
    </row>
    <row r="144" s="2" customFormat="1" ht="16.8" customHeight="1">
      <c r="A144" s="41"/>
      <c r="B144" s="42"/>
      <c r="C144" s="259" t="s">
        <v>3</v>
      </c>
      <c r="D144" s="259" t="s">
        <v>205</v>
      </c>
      <c r="E144" s="22" t="s">
        <v>3</v>
      </c>
      <c r="F144" s="260">
        <v>18.489999999999998</v>
      </c>
      <c r="G144" s="41"/>
      <c r="H144" s="42"/>
    </row>
    <row r="145" s="2" customFormat="1" ht="16.8" customHeight="1">
      <c r="A145" s="41"/>
      <c r="B145" s="42"/>
      <c r="C145" s="259" t="s">
        <v>3</v>
      </c>
      <c r="D145" s="259" t="s">
        <v>196</v>
      </c>
      <c r="E145" s="22" t="s">
        <v>3</v>
      </c>
      <c r="F145" s="260">
        <v>64.370000000000005</v>
      </c>
      <c r="G145" s="41"/>
      <c r="H145" s="42"/>
    </row>
    <row r="146" s="2" customFormat="1" ht="16.8" customHeight="1">
      <c r="A146" s="41"/>
      <c r="B146" s="42"/>
      <c r="C146" s="261" t="s">
        <v>2325</v>
      </c>
      <c r="D146" s="41"/>
      <c r="E146" s="41"/>
      <c r="F146" s="41"/>
      <c r="G146" s="41"/>
      <c r="H146" s="42"/>
    </row>
    <row r="147" s="2" customFormat="1" ht="16.8" customHeight="1">
      <c r="A147" s="41"/>
      <c r="B147" s="42"/>
      <c r="C147" s="259" t="s">
        <v>1873</v>
      </c>
      <c r="D147" s="259" t="s">
        <v>2330</v>
      </c>
      <c r="E147" s="22" t="s">
        <v>182</v>
      </c>
      <c r="F147" s="260">
        <v>330.19299999999998</v>
      </c>
      <c r="G147" s="41"/>
      <c r="H147" s="42"/>
    </row>
    <row r="148" s="2" customFormat="1" ht="16.8" customHeight="1">
      <c r="A148" s="41"/>
      <c r="B148" s="42"/>
      <c r="C148" s="259" t="s">
        <v>1881</v>
      </c>
      <c r="D148" s="259" t="s">
        <v>2353</v>
      </c>
      <c r="E148" s="22" t="s">
        <v>182</v>
      </c>
      <c r="F148" s="260">
        <v>36.113</v>
      </c>
      <c r="G148" s="41"/>
      <c r="H148" s="42"/>
    </row>
    <row r="149" s="2" customFormat="1" ht="16.8" customHeight="1">
      <c r="A149" s="41"/>
      <c r="B149" s="42"/>
      <c r="C149" s="259" t="s">
        <v>1892</v>
      </c>
      <c r="D149" s="259" t="s">
        <v>2354</v>
      </c>
      <c r="E149" s="22" t="s">
        <v>166</v>
      </c>
      <c r="F149" s="260">
        <v>144.44999999999999</v>
      </c>
      <c r="G149" s="41"/>
      <c r="H149" s="42"/>
    </row>
    <row r="150" s="2" customFormat="1" ht="16.8" customHeight="1">
      <c r="A150" s="41"/>
      <c r="B150" s="42"/>
      <c r="C150" s="259" t="s">
        <v>1902</v>
      </c>
      <c r="D150" s="259" t="s">
        <v>2331</v>
      </c>
      <c r="E150" s="22" t="s">
        <v>166</v>
      </c>
      <c r="F150" s="260">
        <v>127.148</v>
      </c>
      <c r="G150" s="41"/>
      <c r="H150" s="42"/>
    </row>
    <row r="151" s="2" customFormat="1">
      <c r="A151" s="41"/>
      <c r="B151" s="42"/>
      <c r="C151" s="259" t="s">
        <v>925</v>
      </c>
      <c r="D151" s="259" t="s">
        <v>2355</v>
      </c>
      <c r="E151" s="22" t="s">
        <v>166</v>
      </c>
      <c r="F151" s="260">
        <v>144.44999999999999</v>
      </c>
      <c r="G151" s="41"/>
      <c r="H151" s="42"/>
    </row>
    <row r="152" s="2" customFormat="1" ht="16.8" customHeight="1">
      <c r="A152" s="41"/>
      <c r="B152" s="42"/>
      <c r="C152" s="255" t="s">
        <v>2370</v>
      </c>
      <c r="D152" s="256" t="s">
        <v>2371</v>
      </c>
      <c r="E152" s="257" t="s">
        <v>166</v>
      </c>
      <c r="F152" s="258">
        <v>64.756</v>
      </c>
      <c r="G152" s="41"/>
      <c r="H152" s="42"/>
    </row>
    <row r="153" s="2" customFormat="1" ht="16.8" customHeight="1">
      <c r="A153" s="41"/>
      <c r="B153" s="42"/>
      <c r="C153" s="259" t="s">
        <v>3</v>
      </c>
      <c r="D153" s="259" t="s">
        <v>703</v>
      </c>
      <c r="E153" s="22" t="s">
        <v>3</v>
      </c>
      <c r="F153" s="260">
        <v>64.756</v>
      </c>
      <c r="G153" s="41"/>
      <c r="H153" s="42"/>
    </row>
    <row r="154" s="2" customFormat="1" ht="16.8" customHeight="1">
      <c r="A154" s="41"/>
      <c r="B154" s="42"/>
      <c r="C154" s="255" t="s">
        <v>457</v>
      </c>
      <c r="D154" s="256" t="s">
        <v>458</v>
      </c>
      <c r="E154" s="257" t="s">
        <v>166</v>
      </c>
      <c r="F154" s="258">
        <v>13.596</v>
      </c>
      <c r="G154" s="41"/>
      <c r="H154" s="42"/>
    </row>
    <row r="155" s="2" customFormat="1" ht="16.8" customHeight="1">
      <c r="A155" s="41"/>
      <c r="B155" s="42"/>
      <c r="C155" s="259" t="s">
        <v>3</v>
      </c>
      <c r="D155" s="259" t="s">
        <v>217</v>
      </c>
      <c r="E155" s="22" t="s">
        <v>3</v>
      </c>
      <c r="F155" s="260">
        <v>5.5999999999999996</v>
      </c>
      <c r="G155" s="41"/>
      <c r="H155" s="42"/>
    </row>
    <row r="156" s="2" customFormat="1" ht="16.8" customHeight="1">
      <c r="A156" s="41"/>
      <c r="B156" s="42"/>
      <c r="C156" s="259" t="s">
        <v>3</v>
      </c>
      <c r="D156" s="259" t="s">
        <v>216</v>
      </c>
      <c r="E156" s="22" t="s">
        <v>3</v>
      </c>
      <c r="F156" s="260">
        <v>7.6100000000000003</v>
      </c>
      <c r="G156" s="41"/>
      <c r="H156" s="42"/>
    </row>
    <row r="157" s="2" customFormat="1" ht="16.8" customHeight="1">
      <c r="A157" s="41"/>
      <c r="B157" s="42"/>
      <c r="C157" s="259" t="s">
        <v>3</v>
      </c>
      <c r="D157" s="259" t="s">
        <v>2372</v>
      </c>
      <c r="E157" s="22" t="s">
        <v>3</v>
      </c>
      <c r="F157" s="260">
        <v>0.16</v>
      </c>
      <c r="G157" s="41"/>
      <c r="H157" s="42"/>
    </row>
    <row r="158" s="2" customFormat="1" ht="16.8" customHeight="1">
      <c r="A158" s="41"/>
      <c r="B158" s="42"/>
      <c r="C158" s="259" t="s">
        <v>3</v>
      </c>
      <c r="D158" s="259" t="s">
        <v>2373</v>
      </c>
      <c r="E158" s="22" t="s">
        <v>3</v>
      </c>
      <c r="F158" s="260">
        <v>0.13600000000000001</v>
      </c>
      <c r="G158" s="41"/>
      <c r="H158" s="42"/>
    </row>
    <row r="159" s="2" customFormat="1" ht="16.8" customHeight="1">
      <c r="A159" s="41"/>
      <c r="B159" s="42"/>
      <c r="C159" s="259" t="s">
        <v>3</v>
      </c>
      <c r="D159" s="259" t="s">
        <v>2374</v>
      </c>
      <c r="E159" s="22" t="s">
        <v>3</v>
      </c>
      <c r="F159" s="260">
        <v>0.089999999999999997</v>
      </c>
      <c r="G159" s="41"/>
      <c r="H159" s="42"/>
    </row>
    <row r="160" s="2" customFormat="1" ht="16.8" customHeight="1">
      <c r="A160" s="41"/>
      <c r="B160" s="42"/>
      <c r="C160" s="259" t="s">
        <v>3</v>
      </c>
      <c r="D160" s="259" t="s">
        <v>196</v>
      </c>
      <c r="E160" s="22" t="s">
        <v>3</v>
      </c>
      <c r="F160" s="260">
        <v>13.596</v>
      </c>
      <c r="G160" s="41"/>
      <c r="H160" s="42"/>
    </row>
    <row r="161" s="2" customFormat="1" ht="16.8" customHeight="1">
      <c r="A161" s="41"/>
      <c r="B161" s="42"/>
      <c r="C161" s="261" t="s">
        <v>2325</v>
      </c>
      <c r="D161" s="41"/>
      <c r="E161" s="41"/>
      <c r="F161" s="41"/>
      <c r="G161" s="41"/>
      <c r="H161" s="42"/>
    </row>
    <row r="162" s="2" customFormat="1" ht="16.8" customHeight="1">
      <c r="A162" s="41"/>
      <c r="B162" s="42"/>
      <c r="C162" s="259" t="s">
        <v>698</v>
      </c>
      <c r="D162" s="259" t="s">
        <v>2360</v>
      </c>
      <c r="E162" s="22" t="s">
        <v>166</v>
      </c>
      <c r="F162" s="260">
        <v>146.60499999999999</v>
      </c>
      <c r="G162" s="41"/>
      <c r="H162" s="42"/>
    </row>
    <row r="163" s="2" customFormat="1" ht="16.8" customHeight="1">
      <c r="A163" s="41"/>
      <c r="B163" s="42"/>
      <c r="C163" s="259" t="s">
        <v>1506</v>
      </c>
      <c r="D163" s="259" t="s">
        <v>2361</v>
      </c>
      <c r="E163" s="22" t="s">
        <v>166</v>
      </c>
      <c r="F163" s="260">
        <v>34.091000000000001</v>
      </c>
      <c r="G163" s="41"/>
      <c r="H163" s="42"/>
    </row>
    <row r="164" s="2" customFormat="1" ht="16.8" customHeight="1">
      <c r="A164" s="41"/>
      <c r="B164" s="42"/>
      <c r="C164" s="259" t="s">
        <v>704</v>
      </c>
      <c r="D164" s="259" t="s">
        <v>2362</v>
      </c>
      <c r="E164" s="22" t="s">
        <v>166</v>
      </c>
      <c r="F164" s="260">
        <v>38.505000000000003</v>
      </c>
      <c r="G164" s="41"/>
      <c r="H164" s="42"/>
    </row>
    <row r="165" s="2" customFormat="1">
      <c r="A165" s="41"/>
      <c r="B165" s="42"/>
      <c r="C165" s="259" t="s">
        <v>1512</v>
      </c>
      <c r="D165" s="259" t="s">
        <v>2363</v>
      </c>
      <c r="E165" s="22" t="s">
        <v>166</v>
      </c>
      <c r="F165" s="260">
        <v>34.091000000000001</v>
      </c>
      <c r="G165" s="41"/>
      <c r="H165" s="42"/>
    </row>
    <row r="166" s="2" customFormat="1" ht="16.8" customHeight="1">
      <c r="A166" s="41"/>
      <c r="B166" s="42"/>
      <c r="C166" s="255" t="s">
        <v>461</v>
      </c>
      <c r="D166" s="256" t="s">
        <v>462</v>
      </c>
      <c r="E166" s="257" t="s">
        <v>166</v>
      </c>
      <c r="F166" s="258">
        <v>51.159999999999997</v>
      </c>
      <c r="G166" s="41"/>
      <c r="H166" s="42"/>
    </row>
    <row r="167" s="2" customFormat="1" ht="16.8" customHeight="1">
      <c r="A167" s="41"/>
      <c r="B167" s="42"/>
      <c r="C167" s="259" t="s">
        <v>3</v>
      </c>
      <c r="D167" s="259" t="s">
        <v>203</v>
      </c>
      <c r="E167" s="22" t="s">
        <v>3</v>
      </c>
      <c r="F167" s="260">
        <v>22.309999999999999</v>
      </c>
      <c r="G167" s="41"/>
      <c r="H167" s="42"/>
    </row>
    <row r="168" s="2" customFormat="1" ht="16.8" customHeight="1">
      <c r="A168" s="41"/>
      <c r="B168" s="42"/>
      <c r="C168" s="259" t="s">
        <v>3</v>
      </c>
      <c r="D168" s="259" t="s">
        <v>204</v>
      </c>
      <c r="E168" s="22" t="s">
        <v>3</v>
      </c>
      <c r="F168" s="260">
        <v>10.359999999999999</v>
      </c>
      <c r="G168" s="41"/>
      <c r="H168" s="42"/>
    </row>
    <row r="169" s="2" customFormat="1" ht="16.8" customHeight="1">
      <c r="A169" s="41"/>
      <c r="B169" s="42"/>
      <c r="C169" s="259" t="s">
        <v>3</v>
      </c>
      <c r="D169" s="259" t="s">
        <v>205</v>
      </c>
      <c r="E169" s="22" t="s">
        <v>3</v>
      </c>
      <c r="F169" s="260">
        <v>18.489999999999998</v>
      </c>
      <c r="G169" s="41"/>
      <c r="H169" s="42"/>
    </row>
    <row r="170" s="2" customFormat="1" ht="16.8" customHeight="1">
      <c r="A170" s="41"/>
      <c r="B170" s="42"/>
      <c r="C170" s="259" t="s">
        <v>3</v>
      </c>
      <c r="D170" s="259" t="s">
        <v>196</v>
      </c>
      <c r="E170" s="22" t="s">
        <v>3</v>
      </c>
      <c r="F170" s="260">
        <v>51.159999999999997</v>
      </c>
      <c r="G170" s="41"/>
      <c r="H170" s="42"/>
    </row>
    <row r="171" s="2" customFormat="1" ht="16.8" customHeight="1">
      <c r="A171" s="41"/>
      <c r="B171" s="42"/>
      <c r="C171" s="261" t="s">
        <v>2325</v>
      </c>
      <c r="D171" s="41"/>
      <c r="E171" s="41"/>
      <c r="F171" s="41"/>
      <c r="G171" s="41"/>
      <c r="H171" s="42"/>
    </row>
    <row r="172" s="2" customFormat="1" ht="16.8" customHeight="1">
      <c r="A172" s="41"/>
      <c r="B172" s="42"/>
      <c r="C172" s="259" t="s">
        <v>698</v>
      </c>
      <c r="D172" s="259" t="s">
        <v>2360</v>
      </c>
      <c r="E172" s="22" t="s">
        <v>166</v>
      </c>
      <c r="F172" s="260">
        <v>146.60499999999999</v>
      </c>
      <c r="G172" s="41"/>
      <c r="H172" s="42"/>
    </row>
    <row r="173" s="2" customFormat="1" ht="16.8" customHeight="1">
      <c r="A173" s="41"/>
      <c r="B173" s="42"/>
      <c r="C173" s="259" t="s">
        <v>1702</v>
      </c>
      <c r="D173" s="259" t="s">
        <v>2375</v>
      </c>
      <c r="E173" s="22" t="s">
        <v>166</v>
      </c>
      <c r="F173" s="260">
        <v>51.159999999999997</v>
      </c>
      <c r="G173" s="41"/>
      <c r="H173" s="42"/>
    </row>
    <row r="174" s="2" customFormat="1" ht="16.8" customHeight="1">
      <c r="A174" s="41"/>
      <c r="B174" s="42"/>
      <c r="C174" s="255" t="s">
        <v>468</v>
      </c>
      <c r="D174" s="256" t="s">
        <v>469</v>
      </c>
      <c r="E174" s="257" t="s">
        <v>166</v>
      </c>
      <c r="F174" s="258">
        <v>77.844999999999999</v>
      </c>
      <c r="G174" s="41"/>
      <c r="H174" s="42"/>
    </row>
    <row r="175" s="2" customFormat="1" ht="16.8" customHeight="1">
      <c r="A175" s="41"/>
      <c r="B175" s="42"/>
      <c r="C175" s="259" t="s">
        <v>3</v>
      </c>
      <c r="D175" s="259" t="s">
        <v>2376</v>
      </c>
      <c r="E175" s="22" t="s">
        <v>3</v>
      </c>
      <c r="F175" s="260">
        <v>109.527</v>
      </c>
      <c r="G175" s="41"/>
      <c r="H175" s="42"/>
    </row>
    <row r="176" s="2" customFormat="1" ht="16.8" customHeight="1">
      <c r="A176" s="41"/>
      <c r="B176" s="42"/>
      <c r="C176" s="259" t="s">
        <v>3</v>
      </c>
      <c r="D176" s="259" t="s">
        <v>2377</v>
      </c>
      <c r="E176" s="22" t="s">
        <v>3</v>
      </c>
      <c r="F176" s="260">
        <v>-14.936</v>
      </c>
      <c r="G176" s="41"/>
      <c r="H176" s="42"/>
    </row>
    <row r="177" s="2" customFormat="1" ht="16.8" customHeight="1">
      <c r="A177" s="41"/>
      <c r="B177" s="42"/>
      <c r="C177" s="259" t="s">
        <v>3</v>
      </c>
      <c r="D177" s="259" t="s">
        <v>2378</v>
      </c>
      <c r="E177" s="22" t="s">
        <v>3</v>
      </c>
      <c r="F177" s="260">
        <v>-16.745999999999999</v>
      </c>
      <c r="G177" s="41"/>
      <c r="H177" s="42"/>
    </row>
    <row r="178" s="2" customFormat="1" ht="16.8" customHeight="1">
      <c r="A178" s="41"/>
      <c r="B178" s="42"/>
      <c r="C178" s="259" t="s">
        <v>3</v>
      </c>
      <c r="D178" s="259" t="s">
        <v>196</v>
      </c>
      <c r="E178" s="22" t="s">
        <v>3</v>
      </c>
      <c r="F178" s="260">
        <v>77.844999999999999</v>
      </c>
      <c r="G178" s="41"/>
      <c r="H178" s="42"/>
    </row>
    <row r="179" s="2" customFormat="1" ht="16.8" customHeight="1">
      <c r="A179" s="41"/>
      <c r="B179" s="42"/>
      <c r="C179" s="261" t="s">
        <v>2325</v>
      </c>
      <c r="D179" s="41"/>
      <c r="E179" s="41"/>
      <c r="F179" s="41"/>
      <c r="G179" s="41"/>
      <c r="H179" s="42"/>
    </row>
    <row r="180" s="2" customFormat="1" ht="16.8" customHeight="1">
      <c r="A180" s="41"/>
      <c r="B180" s="42"/>
      <c r="C180" s="259" t="s">
        <v>710</v>
      </c>
      <c r="D180" s="259" t="s">
        <v>2379</v>
      </c>
      <c r="E180" s="22" t="s">
        <v>166</v>
      </c>
      <c r="F180" s="260">
        <v>77.844999999999999</v>
      </c>
      <c r="G180" s="41"/>
      <c r="H180" s="42"/>
    </row>
    <row r="181" s="2" customFormat="1" ht="16.8" customHeight="1">
      <c r="A181" s="41"/>
      <c r="B181" s="42"/>
      <c r="C181" s="259" t="s">
        <v>714</v>
      </c>
      <c r="D181" s="259" t="s">
        <v>2380</v>
      </c>
      <c r="E181" s="22" t="s">
        <v>166</v>
      </c>
      <c r="F181" s="260">
        <v>19.460999999999999</v>
      </c>
      <c r="G181" s="41"/>
      <c r="H181" s="42"/>
    </row>
    <row r="182" s="2" customFormat="1" ht="16.8" customHeight="1">
      <c r="A182" s="41"/>
      <c r="B182" s="42"/>
      <c r="C182" s="259" t="s">
        <v>838</v>
      </c>
      <c r="D182" s="259" t="s">
        <v>2381</v>
      </c>
      <c r="E182" s="22" t="s">
        <v>166</v>
      </c>
      <c r="F182" s="260">
        <v>89.775999999999996</v>
      </c>
      <c r="G182" s="41"/>
      <c r="H182" s="42"/>
    </row>
    <row r="183" s="2" customFormat="1">
      <c r="A183" s="41"/>
      <c r="B183" s="42"/>
      <c r="C183" s="259" t="s">
        <v>732</v>
      </c>
      <c r="D183" s="259" t="s">
        <v>2382</v>
      </c>
      <c r="E183" s="22" t="s">
        <v>166</v>
      </c>
      <c r="F183" s="260">
        <v>77.844999999999999</v>
      </c>
      <c r="G183" s="41"/>
      <c r="H183" s="42"/>
    </row>
    <row r="184" s="2" customFormat="1">
      <c r="A184" s="41"/>
      <c r="B184" s="42"/>
      <c r="C184" s="259" t="s">
        <v>741</v>
      </c>
      <c r="D184" s="259" t="s">
        <v>2383</v>
      </c>
      <c r="E184" s="22" t="s">
        <v>166</v>
      </c>
      <c r="F184" s="260">
        <v>77.844999999999999</v>
      </c>
      <c r="G184" s="41"/>
      <c r="H184" s="42"/>
    </row>
    <row r="185" s="2" customFormat="1" ht="16.8" customHeight="1">
      <c r="A185" s="41"/>
      <c r="B185" s="42"/>
      <c r="C185" s="259" t="s">
        <v>804</v>
      </c>
      <c r="D185" s="259" t="s">
        <v>2384</v>
      </c>
      <c r="E185" s="22" t="s">
        <v>166</v>
      </c>
      <c r="F185" s="260">
        <v>3.8919999999999999</v>
      </c>
      <c r="G185" s="41"/>
      <c r="H185" s="42"/>
    </row>
    <row r="186" s="2" customFormat="1" ht="16.8" customHeight="1">
      <c r="A186" s="41"/>
      <c r="B186" s="42"/>
      <c r="C186" s="259" t="s">
        <v>720</v>
      </c>
      <c r="D186" s="259" t="s">
        <v>2385</v>
      </c>
      <c r="E186" s="22" t="s">
        <v>166</v>
      </c>
      <c r="F186" s="260">
        <v>3.8919999999999999</v>
      </c>
      <c r="G186" s="41"/>
      <c r="H186" s="42"/>
    </row>
    <row r="187" s="2" customFormat="1" ht="16.8" customHeight="1">
      <c r="A187" s="41"/>
      <c r="B187" s="42"/>
      <c r="C187" s="259" t="s">
        <v>726</v>
      </c>
      <c r="D187" s="259" t="s">
        <v>2386</v>
      </c>
      <c r="E187" s="22" t="s">
        <v>166</v>
      </c>
      <c r="F187" s="260">
        <v>77.844999999999999</v>
      </c>
      <c r="G187" s="41"/>
      <c r="H187" s="42"/>
    </row>
    <row r="188" s="2" customFormat="1" ht="16.8" customHeight="1">
      <c r="A188" s="41"/>
      <c r="B188" s="42"/>
      <c r="C188" s="255" t="s">
        <v>464</v>
      </c>
      <c r="D188" s="256" t="s">
        <v>465</v>
      </c>
      <c r="E188" s="257" t="s">
        <v>466</v>
      </c>
      <c r="F188" s="258">
        <v>13.44</v>
      </c>
      <c r="G188" s="41"/>
      <c r="H188" s="42"/>
    </row>
    <row r="189" s="2" customFormat="1" ht="16.8" customHeight="1">
      <c r="A189" s="41"/>
      <c r="B189" s="42"/>
      <c r="C189" s="259" t="s">
        <v>3</v>
      </c>
      <c r="D189" s="259" t="s">
        <v>223</v>
      </c>
      <c r="E189" s="22" t="s">
        <v>3</v>
      </c>
      <c r="F189" s="260">
        <v>13.44</v>
      </c>
      <c r="G189" s="41"/>
      <c r="H189" s="42"/>
    </row>
    <row r="190" s="2" customFormat="1" ht="16.8" customHeight="1">
      <c r="A190" s="41"/>
      <c r="B190" s="42"/>
      <c r="C190" s="261" t="s">
        <v>2325</v>
      </c>
      <c r="D190" s="41"/>
      <c r="E190" s="41"/>
      <c r="F190" s="41"/>
      <c r="G190" s="41"/>
      <c r="H190" s="42"/>
    </row>
    <row r="191" s="2" customFormat="1" ht="16.8" customHeight="1">
      <c r="A191" s="41"/>
      <c r="B191" s="42"/>
      <c r="C191" s="259" t="s">
        <v>1600</v>
      </c>
      <c r="D191" s="259" t="s">
        <v>2387</v>
      </c>
      <c r="E191" s="22" t="s">
        <v>182</v>
      </c>
      <c r="F191" s="260">
        <v>13.44</v>
      </c>
      <c r="G191" s="41"/>
      <c r="H191" s="42"/>
    </row>
    <row r="192" s="2" customFormat="1" ht="16.8" customHeight="1">
      <c r="A192" s="41"/>
      <c r="B192" s="42"/>
      <c r="C192" s="259" t="s">
        <v>1605</v>
      </c>
      <c r="D192" s="259" t="s">
        <v>2388</v>
      </c>
      <c r="E192" s="22" t="s">
        <v>166</v>
      </c>
      <c r="F192" s="260">
        <v>5.766</v>
      </c>
      <c r="G192" s="41"/>
      <c r="H192" s="42"/>
    </row>
    <row r="193" s="2" customFormat="1" ht="16.8" customHeight="1">
      <c r="A193" s="41"/>
      <c r="B193" s="42"/>
      <c r="C193" s="259" t="s">
        <v>1611</v>
      </c>
      <c r="D193" s="259" t="s">
        <v>2389</v>
      </c>
      <c r="E193" s="22" t="s">
        <v>182</v>
      </c>
      <c r="F193" s="260">
        <v>13.44</v>
      </c>
      <c r="G193" s="41"/>
      <c r="H193" s="42"/>
    </row>
    <row r="194" s="2" customFormat="1">
      <c r="A194" s="41"/>
      <c r="B194" s="42"/>
      <c r="C194" s="259" t="s">
        <v>1621</v>
      </c>
      <c r="D194" s="259" t="s">
        <v>2390</v>
      </c>
      <c r="E194" s="22" t="s">
        <v>182</v>
      </c>
      <c r="F194" s="260">
        <v>13.44</v>
      </c>
      <c r="G194" s="41"/>
      <c r="H194" s="42"/>
    </row>
    <row r="195" s="2" customFormat="1">
      <c r="A195" s="41"/>
      <c r="B195" s="42"/>
      <c r="C195" s="259" t="s">
        <v>1633</v>
      </c>
      <c r="D195" s="259" t="s">
        <v>2391</v>
      </c>
      <c r="E195" s="22" t="s">
        <v>182</v>
      </c>
      <c r="F195" s="260">
        <v>13.44</v>
      </c>
      <c r="G195" s="41"/>
      <c r="H195" s="42"/>
    </row>
    <row r="196" s="2" customFormat="1">
      <c r="A196" s="41"/>
      <c r="B196" s="42"/>
      <c r="C196" s="259" t="s">
        <v>1626</v>
      </c>
      <c r="D196" s="259" t="s">
        <v>1627</v>
      </c>
      <c r="E196" s="22" t="s">
        <v>166</v>
      </c>
      <c r="F196" s="260">
        <v>9.2739999999999991</v>
      </c>
      <c r="G196" s="41"/>
      <c r="H196" s="42"/>
    </row>
    <row r="197" s="2" customFormat="1" ht="16.8" customHeight="1">
      <c r="A197" s="41"/>
      <c r="B197" s="42"/>
      <c r="C197" s="255" t="s">
        <v>477</v>
      </c>
      <c r="D197" s="256" t="s">
        <v>478</v>
      </c>
      <c r="E197" s="257" t="s">
        <v>166</v>
      </c>
      <c r="F197" s="258">
        <v>76.819999999999993</v>
      </c>
      <c r="G197" s="41"/>
      <c r="H197" s="42"/>
    </row>
    <row r="198" s="2" customFormat="1" ht="16.8" customHeight="1">
      <c r="A198" s="41"/>
      <c r="B198" s="42"/>
      <c r="C198" s="259" t="s">
        <v>3</v>
      </c>
      <c r="D198" s="259" t="s">
        <v>2392</v>
      </c>
      <c r="E198" s="22" t="s">
        <v>3</v>
      </c>
      <c r="F198" s="260">
        <v>0</v>
      </c>
      <c r="G198" s="41"/>
      <c r="H198" s="42"/>
    </row>
    <row r="199" s="2" customFormat="1" ht="16.8" customHeight="1">
      <c r="A199" s="41"/>
      <c r="B199" s="42"/>
      <c r="C199" s="259" t="s">
        <v>3</v>
      </c>
      <c r="D199" s="259" t="s">
        <v>2393</v>
      </c>
      <c r="E199" s="22" t="s">
        <v>3</v>
      </c>
      <c r="F199" s="260">
        <v>21.420000000000002</v>
      </c>
      <c r="G199" s="41"/>
      <c r="H199" s="42"/>
    </row>
    <row r="200" s="2" customFormat="1" ht="16.8" customHeight="1">
      <c r="A200" s="41"/>
      <c r="B200" s="42"/>
      <c r="C200" s="259" t="s">
        <v>3</v>
      </c>
      <c r="D200" s="259" t="s">
        <v>2394</v>
      </c>
      <c r="E200" s="22" t="s">
        <v>3</v>
      </c>
      <c r="F200" s="260">
        <v>27.27</v>
      </c>
      <c r="G200" s="41"/>
      <c r="H200" s="42"/>
    </row>
    <row r="201" s="2" customFormat="1" ht="16.8" customHeight="1">
      <c r="A201" s="41"/>
      <c r="B201" s="42"/>
      <c r="C201" s="259" t="s">
        <v>3</v>
      </c>
      <c r="D201" s="259" t="s">
        <v>2395</v>
      </c>
      <c r="E201" s="22" t="s">
        <v>3</v>
      </c>
      <c r="F201" s="260">
        <v>23.129999999999999</v>
      </c>
      <c r="G201" s="41"/>
      <c r="H201" s="42"/>
    </row>
    <row r="202" s="2" customFormat="1" ht="16.8" customHeight="1">
      <c r="A202" s="41"/>
      <c r="B202" s="42"/>
      <c r="C202" s="259" t="s">
        <v>3</v>
      </c>
      <c r="D202" s="259" t="s">
        <v>2396</v>
      </c>
      <c r="E202" s="22" t="s">
        <v>3</v>
      </c>
      <c r="F202" s="260">
        <v>5</v>
      </c>
      <c r="G202" s="41"/>
      <c r="H202" s="42"/>
    </row>
    <row r="203" s="2" customFormat="1" ht="16.8" customHeight="1">
      <c r="A203" s="41"/>
      <c r="B203" s="42"/>
      <c r="C203" s="259" t="s">
        <v>3</v>
      </c>
      <c r="D203" s="259" t="s">
        <v>196</v>
      </c>
      <c r="E203" s="22" t="s">
        <v>3</v>
      </c>
      <c r="F203" s="260">
        <v>76.819999999999993</v>
      </c>
      <c r="G203" s="41"/>
      <c r="H203" s="42"/>
    </row>
    <row r="204" s="2" customFormat="1" ht="16.8" customHeight="1">
      <c r="A204" s="41"/>
      <c r="B204" s="42"/>
      <c r="C204" s="261" t="s">
        <v>2325</v>
      </c>
      <c r="D204" s="41"/>
      <c r="E204" s="41"/>
      <c r="F204" s="41"/>
      <c r="G204" s="41"/>
      <c r="H204" s="42"/>
    </row>
    <row r="205" s="2" customFormat="1">
      <c r="A205" s="41"/>
      <c r="B205" s="42"/>
      <c r="C205" s="259" t="s">
        <v>910</v>
      </c>
      <c r="D205" s="259" t="s">
        <v>2397</v>
      </c>
      <c r="E205" s="22" t="s">
        <v>166</v>
      </c>
      <c r="F205" s="260">
        <v>76.819999999999993</v>
      </c>
      <c r="G205" s="41"/>
      <c r="H205" s="42"/>
    </row>
    <row r="206" s="2" customFormat="1">
      <c r="A206" s="41"/>
      <c r="B206" s="42"/>
      <c r="C206" s="259" t="s">
        <v>915</v>
      </c>
      <c r="D206" s="259" t="s">
        <v>2398</v>
      </c>
      <c r="E206" s="22" t="s">
        <v>166</v>
      </c>
      <c r="F206" s="260">
        <v>6913.8000000000002</v>
      </c>
      <c r="G206" s="41"/>
      <c r="H206" s="42"/>
    </row>
    <row r="207" s="2" customFormat="1">
      <c r="A207" s="41"/>
      <c r="B207" s="42"/>
      <c r="C207" s="259" t="s">
        <v>920</v>
      </c>
      <c r="D207" s="259" t="s">
        <v>2399</v>
      </c>
      <c r="E207" s="22" t="s">
        <v>166</v>
      </c>
      <c r="F207" s="260">
        <v>76.819999999999993</v>
      </c>
      <c r="G207" s="41"/>
      <c r="H207" s="42"/>
    </row>
    <row r="208" s="2" customFormat="1" ht="16.8" customHeight="1">
      <c r="A208" s="41"/>
      <c r="B208" s="42"/>
      <c r="C208" s="259" t="s">
        <v>931</v>
      </c>
      <c r="D208" s="259" t="s">
        <v>2400</v>
      </c>
      <c r="E208" s="22" t="s">
        <v>166</v>
      </c>
      <c r="F208" s="260">
        <v>76.819999999999993</v>
      </c>
      <c r="G208" s="41"/>
      <c r="H208" s="42"/>
    </row>
    <row r="209" s="2" customFormat="1" ht="16.8" customHeight="1">
      <c r="A209" s="41"/>
      <c r="B209" s="42"/>
      <c r="C209" s="259" t="s">
        <v>936</v>
      </c>
      <c r="D209" s="259" t="s">
        <v>2401</v>
      </c>
      <c r="E209" s="22" t="s">
        <v>166</v>
      </c>
      <c r="F209" s="260">
        <v>4609.1999999999998</v>
      </c>
      <c r="G209" s="41"/>
      <c r="H209" s="42"/>
    </row>
    <row r="210" s="2" customFormat="1" ht="16.8" customHeight="1">
      <c r="A210" s="41"/>
      <c r="B210" s="42"/>
      <c r="C210" s="259" t="s">
        <v>942</v>
      </c>
      <c r="D210" s="259" t="s">
        <v>2402</v>
      </c>
      <c r="E210" s="22" t="s">
        <v>166</v>
      </c>
      <c r="F210" s="260">
        <v>76.819999999999993</v>
      </c>
      <c r="G210" s="41"/>
      <c r="H210" s="42"/>
    </row>
    <row r="211" s="2" customFormat="1" ht="16.8" customHeight="1">
      <c r="A211" s="41"/>
      <c r="B211" s="42"/>
      <c r="C211" s="259" t="s">
        <v>947</v>
      </c>
      <c r="D211" s="259" t="s">
        <v>2403</v>
      </c>
      <c r="E211" s="22" t="s">
        <v>166</v>
      </c>
      <c r="F211" s="260">
        <v>76.819999999999993</v>
      </c>
      <c r="G211" s="41"/>
      <c r="H211" s="42"/>
    </row>
    <row r="212" s="2" customFormat="1" ht="16.8" customHeight="1">
      <c r="A212" s="41"/>
      <c r="B212" s="42"/>
      <c r="C212" s="259" t="s">
        <v>952</v>
      </c>
      <c r="D212" s="259" t="s">
        <v>2404</v>
      </c>
      <c r="E212" s="22" t="s">
        <v>166</v>
      </c>
      <c r="F212" s="260">
        <v>76.819999999999993</v>
      </c>
      <c r="G212" s="41"/>
      <c r="H212" s="42"/>
    </row>
    <row r="213" s="2" customFormat="1" ht="16.8" customHeight="1">
      <c r="A213" s="41"/>
      <c r="B213" s="42"/>
      <c r="C213" s="255" t="s">
        <v>101</v>
      </c>
      <c r="D213" s="256" t="s">
        <v>480</v>
      </c>
      <c r="E213" s="257" t="s">
        <v>466</v>
      </c>
      <c r="F213" s="258">
        <v>9.6300000000000008</v>
      </c>
      <c r="G213" s="41"/>
      <c r="H213" s="42"/>
    </row>
    <row r="214" s="2" customFormat="1" ht="16.8" customHeight="1">
      <c r="A214" s="41"/>
      <c r="B214" s="42"/>
      <c r="C214" s="259" t="s">
        <v>3</v>
      </c>
      <c r="D214" s="259" t="s">
        <v>1364</v>
      </c>
      <c r="E214" s="22" t="s">
        <v>3</v>
      </c>
      <c r="F214" s="260">
        <v>1.5</v>
      </c>
      <c r="G214" s="41"/>
      <c r="H214" s="42"/>
    </row>
    <row r="215" s="2" customFormat="1" ht="16.8" customHeight="1">
      <c r="A215" s="41"/>
      <c r="B215" s="42"/>
      <c r="C215" s="259" t="s">
        <v>3</v>
      </c>
      <c r="D215" s="259" t="s">
        <v>1352</v>
      </c>
      <c r="E215" s="22" t="s">
        <v>3</v>
      </c>
      <c r="F215" s="260">
        <v>1</v>
      </c>
      <c r="G215" s="41"/>
      <c r="H215" s="42"/>
    </row>
    <row r="216" s="2" customFormat="1" ht="16.8" customHeight="1">
      <c r="A216" s="41"/>
      <c r="B216" s="42"/>
      <c r="C216" s="259" t="s">
        <v>3</v>
      </c>
      <c r="D216" s="259" t="s">
        <v>1363</v>
      </c>
      <c r="E216" s="22" t="s">
        <v>3</v>
      </c>
      <c r="F216" s="260">
        <v>1.78</v>
      </c>
      <c r="G216" s="41"/>
      <c r="H216" s="42"/>
    </row>
    <row r="217" s="2" customFormat="1" ht="16.8" customHeight="1">
      <c r="A217" s="41"/>
      <c r="B217" s="42"/>
      <c r="C217" s="259" t="s">
        <v>3</v>
      </c>
      <c r="D217" s="259" t="s">
        <v>2405</v>
      </c>
      <c r="E217" s="22" t="s">
        <v>3</v>
      </c>
      <c r="F217" s="260">
        <v>2.3500000000000001</v>
      </c>
      <c r="G217" s="41"/>
      <c r="H217" s="42"/>
    </row>
    <row r="218" s="2" customFormat="1" ht="16.8" customHeight="1">
      <c r="A218" s="41"/>
      <c r="B218" s="42"/>
      <c r="C218" s="259" t="s">
        <v>3</v>
      </c>
      <c r="D218" s="259" t="s">
        <v>2406</v>
      </c>
      <c r="E218" s="22" t="s">
        <v>3</v>
      </c>
      <c r="F218" s="260">
        <v>0.90000000000000002</v>
      </c>
      <c r="G218" s="41"/>
      <c r="H218" s="42"/>
    </row>
    <row r="219" s="2" customFormat="1" ht="16.8" customHeight="1">
      <c r="A219" s="41"/>
      <c r="B219" s="42"/>
      <c r="C219" s="259" t="s">
        <v>3</v>
      </c>
      <c r="D219" s="259" t="s">
        <v>1366</v>
      </c>
      <c r="E219" s="22" t="s">
        <v>3</v>
      </c>
      <c r="F219" s="260">
        <v>1.5</v>
      </c>
      <c r="G219" s="41"/>
      <c r="H219" s="42"/>
    </row>
    <row r="220" s="2" customFormat="1" ht="16.8" customHeight="1">
      <c r="A220" s="41"/>
      <c r="B220" s="42"/>
      <c r="C220" s="259" t="s">
        <v>3</v>
      </c>
      <c r="D220" s="259" t="s">
        <v>1365</v>
      </c>
      <c r="E220" s="22" t="s">
        <v>3</v>
      </c>
      <c r="F220" s="260">
        <v>0.59999999999999998</v>
      </c>
      <c r="G220" s="41"/>
      <c r="H220" s="42"/>
    </row>
    <row r="221" s="2" customFormat="1" ht="16.8" customHeight="1">
      <c r="A221" s="41"/>
      <c r="B221" s="42"/>
      <c r="C221" s="259" t="s">
        <v>3</v>
      </c>
      <c r="D221" s="259" t="s">
        <v>196</v>
      </c>
      <c r="E221" s="22" t="s">
        <v>3</v>
      </c>
      <c r="F221" s="260">
        <v>9.6300000000000008</v>
      </c>
      <c r="G221" s="41"/>
      <c r="H221" s="42"/>
    </row>
    <row r="222" s="2" customFormat="1" ht="16.8" customHeight="1">
      <c r="A222" s="41"/>
      <c r="B222" s="42"/>
      <c r="C222" s="259" t="s">
        <v>3</v>
      </c>
      <c r="D222" s="259" t="s">
        <v>3</v>
      </c>
      <c r="E222" s="22" t="s">
        <v>3</v>
      </c>
      <c r="F222" s="260">
        <v>0</v>
      </c>
      <c r="G222" s="41"/>
      <c r="H222" s="42"/>
    </row>
    <row r="223" s="2" customFormat="1" ht="16.8" customHeight="1">
      <c r="A223" s="41"/>
      <c r="B223" s="42"/>
      <c r="C223" s="259" t="s">
        <v>3</v>
      </c>
      <c r="D223" s="259" t="s">
        <v>3</v>
      </c>
      <c r="E223" s="22" t="s">
        <v>3</v>
      </c>
      <c r="F223" s="260">
        <v>0</v>
      </c>
      <c r="G223" s="41"/>
      <c r="H223" s="42"/>
    </row>
    <row r="224" s="2" customFormat="1" ht="16.8" customHeight="1">
      <c r="A224" s="41"/>
      <c r="B224" s="42"/>
      <c r="C224" s="259" t="s">
        <v>3</v>
      </c>
      <c r="D224" s="259" t="s">
        <v>3</v>
      </c>
      <c r="E224" s="22" t="s">
        <v>3</v>
      </c>
      <c r="F224" s="260">
        <v>0</v>
      </c>
      <c r="G224" s="41"/>
      <c r="H224" s="42"/>
    </row>
    <row r="225" s="2" customFormat="1" ht="16.8" customHeight="1">
      <c r="A225" s="41"/>
      <c r="B225" s="42"/>
      <c r="C225" s="259" t="s">
        <v>3</v>
      </c>
      <c r="D225" s="259" t="s">
        <v>3</v>
      </c>
      <c r="E225" s="22" t="s">
        <v>3</v>
      </c>
      <c r="F225" s="260">
        <v>0</v>
      </c>
      <c r="G225" s="41"/>
      <c r="H225" s="42"/>
    </row>
    <row r="226" s="2" customFormat="1" ht="16.8" customHeight="1">
      <c r="A226" s="41"/>
      <c r="B226" s="42"/>
      <c r="C226" s="259" t="s">
        <v>3</v>
      </c>
      <c r="D226" s="259" t="s">
        <v>3</v>
      </c>
      <c r="E226" s="22" t="s">
        <v>3</v>
      </c>
      <c r="F226" s="260">
        <v>0</v>
      </c>
      <c r="G226" s="41"/>
      <c r="H226" s="42"/>
    </row>
    <row r="227" s="2" customFormat="1" ht="16.8" customHeight="1">
      <c r="A227" s="41"/>
      <c r="B227" s="42"/>
      <c r="C227" s="259" t="s">
        <v>3</v>
      </c>
      <c r="D227" s="259" t="s">
        <v>3</v>
      </c>
      <c r="E227" s="22" t="s">
        <v>3</v>
      </c>
      <c r="F227" s="260">
        <v>0</v>
      </c>
      <c r="G227" s="41"/>
      <c r="H227" s="42"/>
    </row>
    <row r="228" s="2" customFormat="1" ht="16.8" customHeight="1">
      <c r="A228" s="41"/>
      <c r="B228" s="42"/>
      <c r="C228" s="259" t="s">
        <v>3</v>
      </c>
      <c r="D228" s="259" t="s">
        <v>3</v>
      </c>
      <c r="E228" s="22" t="s">
        <v>3</v>
      </c>
      <c r="F228" s="260">
        <v>0</v>
      </c>
      <c r="G228" s="41"/>
      <c r="H228" s="42"/>
    </row>
    <row r="229" s="2" customFormat="1" ht="16.8" customHeight="1">
      <c r="A229" s="41"/>
      <c r="B229" s="42"/>
      <c r="C229" s="259" t="s">
        <v>3</v>
      </c>
      <c r="D229" s="259" t="s">
        <v>69</v>
      </c>
      <c r="E229" s="22" t="s">
        <v>3</v>
      </c>
      <c r="F229" s="260">
        <v>0</v>
      </c>
      <c r="G229" s="41"/>
      <c r="H229" s="42"/>
    </row>
    <row r="230" s="2" customFormat="1" ht="16.8" customHeight="1">
      <c r="A230" s="41"/>
      <c r="B230" s="42"/>
      <c r="C230" s="261" t="s">
        <v>2325</v>
      </c>
      <c r="D230" s="41"/>
      <c r="E230" s="41"/>
      <c r="F230" s="41"/>
      <c r="G230" s="41"/>
      <c r="H230" s="42"/>
    </row>
    <row r="231" s="2" customFormat="1" ht="16.8" customHeight="1">
      <c r="A231" s="41"/>
      <c r="B231" s="42"/>
      <c r="C231" s="259" t="s">
        <v>669</v>
      </c>
      <c r="D231" s="259" t="s">
        <v>2407</v>
      </c>
      <c r="E231" s="22" t="s">
        <v>166</v>
      </c>
      <c r="F231" s="260">
        <v>29.148</v>
      </c>
      <c r="G231" s="41"/>
      <c r="H231" s="42"/>
    </row>
    <row r="232" s="2" customFormat="1" ht="16.8" customHeight="1">
      <c r="A232" s="41"/>
      <c r="B232" s="42"/>
      <c r="C232" s="259" t="s">
        <v>681</v>
      </c>
      <c r="D232" s="259" t="s">
        <v>2408</v>
      </c>
      <c r="E232" s="22" t="s">
        <v>166</v>
      </c>
      <c r="F232" s="260">
        <v>362.69900000000001</v>
      </c>
      <c r="G232" s="41"/>
      <c r="H232" s="42"/>
    </row>
    <row r="233" s="2" customFormat="1" ht="16.8" customHeight="1">
      <c r="A233" s="41"/>
      <c r="B233" s="42"/>
      <c r="C233" s="259" t="s">
        <v>687</v>
      </c>
      <c r="D233" s="259" t="s">
        <v>2409</v>
      </c>
      <c r="E233" s="22" t="s">
        <v>166</v>
      </c>
      <c r="F233" s="260">
        <v>8.7609999999999992</v>
      </c>
      <c r="G233" s="41"/>
      <c r="H233" s="42"/>
    </row>
    <row r="234" s="2" customFormat="1" ht="16.8" customHeight="1">
      <c r="A234" s="41"/>
      <c r="B234" s="42"/>
      <c r="C234" s="259" t="s">
        <v>648</v>
      </c>
      <c r="D234" s="259" t="s">
        <v>2410</v>
      </c>
      <c r="E234" s="22" t="s">
        <v>182</v>
      </c>
      <c r="F234" s="260">
        <v>32.719999999999999</v>
      </c>
      <c r="G234" s="41"/>
      <c r="H234" s="42"/>
    </row>
    <row r="235" s="2" customFormat="1" ht="16.8" customHeight="1">
      <c r="A235" s="41"/>
      <c r="B235" s="42"/>
      <c r="C235" s="259" t="s">
        <v>648</v>
      </c>
      <c r="D235" s="259" t="s">
        <v>2410</v>
      </c>
      <c r="E235" s="22" t="s">
        <v>182</v>
      </c>
      <c r="F235" s="260">
        <v>36.590000000000003</v>
      </c>
      <c r="G235" s="41"/>
      <c r="H235" s="42"/>
    </row>
    <row r="236" s="2" customFormat="1" ht="16.8" customHeight="1">
      <c r="A236" s="41"/>
      <c r="B236" s="42"/>
      <c r="C236" s="259" t="s">
        <v>838</v>
      </c>
      <c r="D236" s="259" t="s">
        <v>2381</v>
      </c>
      <c r="E236" s="22" t="s">
        <v>166</v>
      </c>
      <c r="F236" s="260">
        <v>89.775999999999996</v>
      </c>
      <c r="G236" s="41"/>
      <c r="H236" s="42"/>
    </row>
    <row r="237" s="2" customFormat="1">
      <c r="A237" s="41"/>
      <c r="B237" s="42"/>
      <c r="C237" s="259" t="s">
        <v>792</v>
      </c>
      <c r="D237" s="259" t="s">
        <v>2411</v>
      </c>
      <c r="E237" s="22" t="s">
        <v>182</v>
      </c>
      <c r="F237" s="260">
        <v>32.719999999999999</v>
      </c>
      <c r="G237" s="41"/>
      <c r="H237" s="42"/>
    </row>
    <row r="238" s="2" customFormat="1" ht="16.8" customHeight="1">
      <c r="A238" s="41"/>
      <c r="B238" s="42"/>
      <c r="C238" s="259" t="s">
        <v>663</v>
      </c>
      <c r="D238" s="259" t="s">
        <v>664</v>
      </c>
      <c r="E238" s="22" t="s">
        <v>182</v>
      </c>
      <c r="F238" s="260">
        <v>91.046999999999997</v>
      </c>
      <c r="G238" s="41"/>
      <c r="H238" s="42"/>
    </row>
    <row r="239" s="2" customFormat="1" ht="16.8" customHeight="1">
      <c r="A239" s="41"/>
      <c r="B239" s="42"/>
      <c r="C239" s="259" t="s">
        <v>771</v>
      </c>
      <c r="D239" s="259" t="s">
        <v>772</v>
      </c>
      <c r="E239" s="22" t="s">
        <v>182</v>
      </c>
      <c r="F239" s="260">
        <v>10.593</v>
      </c>
      <c r="G239" s="41"/>
      <c r="H239" s="42"/>
    </row>
    <row r="240" s="2" customFormat="1" ht="16.8" customHeight="1">
      <c r="A240" s="41"/>
      <c r="B240" s="42"/>
      <c r="C240" s="255" t="s">
        <v>104</v>
      </c>
      <c r="D240" s="256" t="s">
        <v>481</v>
      </c>
      <c r="E240" s="257" t="s">
        <v>466</v>
      </c>
      <c r="F240" s="258">
        <v>1.47</v>
      </c>
      <c r="G240" s="41"/>
      <c r="H240" s="42"/>
    </row>
    <row r="241" s="2" customFormat="1" ht="16.8" customHeight="1">
      <c r="A241" s="41"/>
      <c r="B241" s="42"/>
      <c r="C241" s="259" t="s">
        <v>3</v>
      </c>
      <c r="D241" s="259" t="s">
        <v>1367</v>
      </c>
      <c r="E241" s="22" t="s">
        <v>3</v>
      </c>
      <c r="F241" s="260">
        <v>1.47</v>
      </c>
      <c r="G241" s="41"/>
      <c r="H241" s="42"/>
    </row>
    <row r="242" s="2" customFormat="1" ht="16.8" customHeight="1">
      <c r="A242" s="41"/>
      <c r="B242" s="42"/>
      <c r="C242" s="259" t="s">
        <v>3</v>
      </c>
      <c r="D242" s="259" t="s">
        <v>196</v>
      </c>
      <c r="E242" s="22" t="s">
        <v>3</v>
      </c>
      <c r="F242" s="260">
        <v>1.47</v>
      </c>
      <c r="G242" s="41"/>
      <c r="H242" s="42"/>
    </row>
    <row r="243" s="2" customFormat="1" ht="16.8" customHeight="1">
      <c r="A243" s="41"/>
      <c r="B243" s="42"/>
      <c r="C243" s="261" t="s">
        <v>2325</v>
      </c>
      <c r="D243" s="41"/>
      <c r="E243" s="41"/>
      <c r="F243" s="41"/>
      <c r="G243" s="41"/>
      <c r="H243" s="42"/>
    </row>
    <row r="244" s="2" customFormat="1" ht="16.8" customHeight="1">
      <c r="A244" s="41"/>
      <c r="B244" s="42"/>
      <c r="C244" s="259" t="s">
        <v>669</v>
      </c>
      <c r="D244" s="259" t="s">
        <v>2407</v>
      </c>
      <c r="E244" s="22" t="s">
        <v>166</v>
      </c>
      <c r="F244" s="260">
        <v>29.148</v>
      </c>
      <c r="G244" s="41"/>
      <c r="H244" s="42"/>
    </row>
    <row r="245" s="2" customFormat="1" ht="16.8" customHeight="1">
      <c r="A245" s="41"/>
      <c r="B245" s="42"/>
      <c r="C245" s="259" t="s">
        <v>681</v>
      </c>
      <c r="D245" s="259" t="s">
        <v>2408</v>
      </c>
      <c r="E245" s="22" t="s">
        <v>166</v>
      </c>
      <c r="F245" s="260">
        <v>362.69900000000001</v>
      </c>
      <c r="G245" s="41"/>
      <c r="H245" s="42"/>
    </row>
    <row r="246" s="2" customFormat="1" ht="16.8" customHeight="1">
      <c r="A246" s="41"/>
      <c r="B246" s="42"/>
      <c r="C246" s="259" t="s">
        <v>687</v>
      </c>
      <c r="D246" s="259" t="s">
        <v>2409</v>
      </c>
      <c r="E246" s="22" t="s">
        <v>166</v>
      </c>
      <c r="F246" s="260">
        <v>8.7609999999999992</v>
      </c>
      <c r="G246" s="41"/>
      <c r="H246" s="42"/>
    </row>
    <row r="247" s="2" customFormat="1" ht="16.8" customHeight="1">
      <c r="A247" s="41"/>
      <c r="B247" s="42"/>
      <c r="C247" s="259" t="s">
        <v>648</v>
      </c>
      <c r="D247" s="259" t="s">
        <v>2410</v>
      </c>
      <c r="E247" s="22" t="s">
        <v>182</v>
      </c>
      <c r="F247" s="260">
        <v>36.590000000000003</v>
      </c>
      <c r="G247" s="41"/>
      <c r="H247" s="42"/>
    </row>
    <row r="248" s="2" customFormat="1" ht="16.8" customHeight="1">
      <c r="A248" s="41"/>
      <c r="B248" s="42"/>
      <c r="C248" s="259" t="s">
        <v>838</v>
      </c>
      <c r="D248" s="259" t="s">
        <v>2381</v>
      </c>
      <c r="E248" s="22" t="s">
        <v>166</v>
      </c>
      <c r="F248" s="260">
        <v>89.775999999999996</v>
      </c>
      <c r="G248" s="41"/>
      <c r="H248" s="42"/>
    </row>
    <row r="249" s="2" customFormat="1" ht="16.8" customHeight="1">
      <c r="A249" s="41"/>
      <c r="B249" s="42"/>
      <c r="C249" s="259" t="s">
        <v>663</v>
      </c>
      <c r="D249" s="259" t="s">
        <v>664</v>
      </c>
      <c r="E249" s="22" t="s">
        <v>182</v>
      </c>
      <c r="F249" s="260">
        <v>91.046999999999997</v>
      </c>
      <c r="G249" s="41"/>
      <c r="H249" s="42"/>
    </row>
    <row r="250" s="2" customFormat="1" ht="16.8" customHeight="1">
      <c r="A250" s="41"/>
      <c r="B250" s="42"/>
      <c r="C250" s="255" t="s">
        <v>496</v>
      </c>
      <c r="D250" s="256" t="s">
        <v>497</v>
      </c>
      <c r="E250" s="257" t="s">
        <v>166</v>
      </c>
      <c r="F250" s="258">
        <v>44.463999999999999</v>
      </c>
      <c r="G250" s="41"/>
      <c r="H250" s="42"/>
    </row>
    <row r="251" s="2" customFormat="1" ht="16.8" customHeight="1">
      <c r="A251" s="41"/>
      <c r="B251" s="42"/>
      <c r="C251" s="259" t="s">
        <v>3</v>
      </c>
      <c r="D251" s="259" t="s">
        <v>2412</v>
      </c>
      <c r="E251" s="22" t="s">
        <v>3</v>
      </c>
      <c r="F251" s="260">
        <v>25.774000000000001</v>
      </c>
      <c r="G251" s="41"/>
      <c r="H251" s="42"/>
    </row>
    <row r="252" s="2" customFormat="1" ht="16.8" customHeight="1">
      <c r="A252" s="41"/>
      <c r="B252" s="42"/>
      <c r="C252" s="259" t="s">
        <v>3</v>
      </c>
      <c r="D252" s="259" t="s">
        <v>2413</v>
      </c>
      <c r="E252" s="22" t="s">
        <v>3</v>
      </c>
      <c r="F252" s="260">
        <v>6.4500000000000002</v>
      </c>
      <c r="G252" s="41"/>
      <c r="H252" s="42"/>
    </row>
    <row r="253" s="2" customFormat="1" ht="16.8" customHeight="1">
      <c r="A253" s="41"/>
      <c r="B253" s="42"/>
      <c r="C253" s="259" t="s">
        <v>3</v>
      </c>
      <c r="D253" s="259" t="s">
        <v>2414</v>
      </c>
      <c r="E253" s="22" t="s">
        <v>3</v>
      </c>
      <c r="F253" s="260">
        <v>20.16</v>
      </c>
      <c r="G253" s="41"/>
      <c r="H253" s="42"/>
    </row>
    <row r="254" s="2" customFormat="1" ht="16.8" customHeight="1">
      <c r="A254" s="41"/>
      <c r="B254" s="42"/>
      <c r="C254" s="259" t="s">
        <v>3</v>
      </c>
      <c r="D254" s="259" t="s">
        <v>2415</v>
      </c>
      <c r="E254" s="22" t="s">
        <v>3</v>
      </c>
      <c r="F254" s="260">
        <v>-1.6160000000000001</v>
      </c>
      <c r="G254" s="41"/>
      <c r="H254" s="42"/>
    </row>
    <row r="255" s="2" customFormat="1" ht="16.8" customHeight="1">
      <c r="A255" s="41"/>
      <c r="B255" s="42"/>
      <c r="C255" s="259" t="s">
        <v>3</v>
      </c>
      <c r="D255" s="259" t="s">
        <v>2416</v>
      </c>
      <c r="E255" s="22" t="s">
        <v>3</v>
      </c>
      <c r="F255" s="260">
        <v>-0.35999999999999999</v>
      </c>
      <c r="G255" s="41"/>
      <c r="H255" s="42"/>
    </row>
    <row r="256" s="2" customFormat="1" ht="16.8" customHeight="1">
      <c r="A256" s="41"/>
      <c r="B256" s="42"/>
      <c r="C256" s="259" t="s">
        <v>3</v>
      </c>
      <c r="D256" s="259" t="s">
        <v>2417</v>
      </c>
      <c r="E256" s="22" t="s">
        <v>3</v>
      </c>
      <c r="F256" s="260">
        <v>-1.05</v>
      </c>
      <c r="G256" s="41"/>
      <c r="H256" s="42"/>
    </row>
    <row r="257" s="2" customFormat="1" ht="16.8" customHeight="1">
      <c r="A257" s="41"/>
      <c r="B257" s="42"/>
      <c r="C257" s="259" t="s">
        <v>3</v>
      </c>
      <c r="D257" s="259" t="s">
        <v>2418</v>
      </c>
      <c r="E257" s="22" t="s">
        <v>3</v>
      </c>
      <c r="F257" s="260">
        <v>-1.4139999999999999</v>
      </c>
      <c r="G257" s="41"/>
      <c r="H257" s="42"/>
    </row>
    <row r="258" s="2" customFormat="1" ht="16.8" customHeight="1">
      <c r="A258" s="41"/>
      <c r="B258" s="42"/>
      <c r="C258" s="259" t="s">
        <v>3</v>
      </c>
      <c r="D258" s="259" t="s">
        <v>2419</v>
      </c>
      <c r="E258" s="22" t="s">
        <v>3</v>
      </c>
      <c r="F258" s="260">
        <v>-1.5</v>
      </c>
      <c r="G258" s="41"/>
      <c r="H258" s="42"/>
    </row>
    <row r="259" s="2" customFormat="1" ht="16.8" customHeight="1">
      <c r="A259" s="41"/>
      <c r="B259" s="42"/>
      <c r="C259" s="259" t="s">
        <v>3</v>
      </c>
      <c r="D259" s="259" t="s">
        <v>2420</v>
      </c>
      <c r="E259" s="22" t="s">
        <v>3</v>
      </c>
      <c r="F259" s="260">
        <v>-1.98</v>
      </c>
      <c r="G259" s="41"/>
      <c r="H259" s="42"/>
    </row>
    <row r="260" s="2" customFormat="1" ht="16.8" customHeight="1">
      <c r="A260" s="41"/>
      <c r="B260" s="42"/>
      <c r="C260" s="259" t="s">
        <v>3</v>
      </c>
      <c r="D260" s="259" t="s">
        <v>1528</v>
      </c>
      <c r="E260" s="22" t="s">
        <v>3</v>
      </c>
      <c r="F260" s="260">
        <v>44.463999999999999</v>
      </c>
      <c r="G260" s="41"/>
      <c r="H260" s="42"/>
    </row>
    <row r="261" s="2" customFormat="1" ht="16.8" customHeight="1">
      <c r="A261" s="41"/>
      <c r="B261" s="42"/>
      <c r="C261" s="261" t="s">
        <v>2325</v>
      </c>
      <c r="D261" s="41"/>
      <c r="E261" s="41"/>
      <c r="F261" s="41"/>
      <c r="G261" s="41"/>
      <c r="H261" s="42"/>
    </row>
    <row r="262" s="2" customFormat="1" ht="16.8" customHeight="1">
      <c r="A262" s="41"/>
      <c r="B262" s="42"/>
      <c r="C262" s="259" t="s">
        <v>1754</v>
      </c>
      <c r="D262" s="259" t="s">
        <v>2421</v>
      </c>
      <c r="E262" s="22" t="s">
        <v>166</v>
      </c>
      <c r="F262" s="260">
        <v>44.463999999999999</v>
      </c>
      <c r="G262" s="41"/>
      <c r="H262" s="42"/>
    </row>
    <row r="263" s="2" customFormat="1" ht="16.8" customHeight="1">
      <c r="A263" s="41"/>
      <c r="B263" s="42"/>
      <c r="C263" s="259" t="s">
        <v>1855</v>
      </c>
      <c r="D263" s="259" t="s">
        <v>2422</v>
      </c>
      <c r="E263" s="22" t="s">
        <v>166</v>
      </c>
      <c r="F263" s="260">
        <v>502.75999999999999</v>
      </c>
      <c r="G263" s="41"/>
      <c r="H263" s="42"/>
    </row>
    <row r="264" s="2" customFormat="1" ht="16.8" customHeight="1">
      <c r="A264" s="41"/>
      <c r="B264" s="42"/>
      <c r="C264" s="255" t="s">
        <v>499</v>
      </c>
      <c r="D264" s="256" t="s">
        <v>500</v>
      </c>
      <c r="E264" s="257" t="s">
        <v>466</v>
      </c>
      <c r="F264" s="258">
        <v>14.1</v>
      </c>
      <c r="G264" s="41"/>
      <c r="H264" s="42"/>
    </row>
    <row r="265" s="2" customFormat="1" ht="16.8" customHeight="1">
      <c r="A265" s="41"/>
      <c r="B265" s="42"/>
      <c r="C265" s="259" t="s">
        <v>3</v>
      </c>
      <c r="D265" s="259" t="s">
        <v>2423</v>
      </c>
      <c r="E265" s="22" t="s">
        <v>3</v>
      </c>
      <c r="F265" s="260">
        <v>9.8000000000000007</v>
      </c>
      <c r="G265" s="41"/>
      <c r="H265" s="42"/>
    </row>
    <row r="266" s="2" customFormat="1" ht="16.8" customHeight="1">
      <c r="A266" s="41"/>
      <c r="B266" s="42"/>
      <c r="C266" s="259" t="s">
        <v>3</v>
      </c>
      <c r="D266" s="259" t="s">
        <v>2424</v>
      </c>
      <c r="E266" s="22" t="s">
        <v>3</v>
      </c>
      <c r="F266" s="260">
        <v>4.2999999999999998</v>
      </c>
      <c r="G266" s="41"/>
      <c r="H266" s="42"/>
    </row>
    <row r="267" s="2" customFormat="1" ht="16.8" customHeight="1">
      <c r="A267" s="41"/>
      <c r="B267" s="42"/>
      <c r="C267" s="259" t="s">
        <v>3</v>
      </c>
      <c r="D267" s="259" t="s">
        <v>196</v>
      </c>
      <c r="E267" s="22" t="s">
        <v>3</v>
      </c>
      <c r="F267" s="260">
        <v>14.1</v>
      </c>
      <c r="G267" s="41"/>
      <c r="H267" s="42"/>
    </row>
    <row r="268" s="2" customFormat="1" ht="16.8" customHeight="1">
      <c r="A268" s="41"/>
      <c r="B268" s="42"/>
      <c r="C268" s="261" t="s">
        <v>2325</v>
      </c>
      <c r="D268" s="41"/>
      <c r="E268" s="41"/>
      <c r="F268" s="41"/>
      <c r="G268" s="41"/>
      <c r="H268" s="42"/>
    </row>
    <row r="269" s="2" customFormat="1" ht="16.8" customHeight="1">
      <c r="A269" s="41"/>
      <c r="B269" s="42"/>
      <c r="C269" s="259" t="s">
        <v>1570</v>
      </c>
      <c r="D269" s="259" t="s">
        <v>2425</v>
      </c>
      <c r="E269" s="22" t="s">
        <v>166</v>
      </c>
      <c r="F269" s="260">
        <v>13.215</v>
      </c>
      <c r="G269" s="41"/>
      <c r="H269" s="42"/>
    </row>
    <row r="270" s="2" customFormat="1" ht="16.8" customHeight="1">
      <c r="A270" s="41"/>
      <c r="B270" s="42"/>
      <c r="C270" s="259" t="s">
        <v>1584</v>
      </c>
      <c r="D270" s="259" t="s">
        <v>2426</v>
      </c>
      <c r="E270" s="22" t="s">
        <v>182</v>
      </c>
      <c r="F270" s="260">
        <v>27.899999999999999</v>
      </c>
      <c r="G270" s="41"/>
      <c r="H270" s="42"/>
    </row>
    <row r="271" s="2" customFormat="1" ht="16.8" customHeight="1">
      <c r="A271" s="41"/>
      <c r="B271" s="42"/>
      <c r="C271" s="259" t="s">
        <v>1785</v>
      </c>
      <c r="D271" s="259" t="s">
        <v>2427</v>
      </c>
      <c r="E271" s="22" t="s">
        <v>182</v>
      </c>
      <c r="F271" s="260">
        <v>50.619999999999997</v>
      </c>
      <c r="G271" s="41"/>
      <c r="H271" s="42"/>
    </row>
    <row r="272" s="2" customFormat="1" ht="16.8" customHeight="1">
      <c r="A272" s="41"/>
      <c r="B272" s="42"/>
      <c r="C272" s="255" t="s">
        <v>502</v>
      </c>
      <c r="D272" s="256" t="s">
        <v>503</v>
      </c>
      <c r="E272" s="257" t="s">
        <v>466</v>
      </c>
      <c r="F272" s="258">
        <v>9.5999999999999996</v>
      </c>
      <c r="G272" s="41"/>
      <c r="H272" s="42"/>
    </row>
    <row r="273" s="2" customFormat="1" ht="16.8" customHeight="1">
      <c r="A273" s="41"/>
      <c r="B273" s="42"/>
      <c r="C273" s="259" t="s">
        <v>3</v>
      </c>
      <c r="D273" s="259" t="s">
        <v>2428</v>
      </c>
      <c r="E273" s="22" t="s">
        <v>3</v>
      </c>
      <c r="F273" s="260">
        <v>9.3000000000000007</v>
      </c>
      <c r="G273" s="41"/>
      <c r="H273" s="42"/>
    </row>
    <row r="274" s="2" customFormat="1" ht="16.8" customHeight="1">
      <c r="A274" s="41"/>
      <c r="B274" s="42"/>
      <c r="C274" s="259" t="s">
        <v>3</v>
      </c>
      <c r="D274" s="259" t="s">
        <v>2429</v>
      </c>
      <c r="E274" s="22" t="s">
        <v>3</v>
      </c>
      <c r="F274" s="260">
        <v>0.29999999999999999</v>
      </c>
      <c r="G274" s="41"/>
      <c r="H274" s="42"/>
    </row>
    <row r="275" s="2" customFormat="1" ht="16.8" customHeight="1">
      <c r="A275" s="41"/>
      <c r="B275" s="42"/>
      <c r="C275" s="259" t="s">
        <v>3</v>
      </c>
      <c r="D275" s="259" t="s">
        <v>196</v>
      </c>
      <c r="E275" s="22" t="s">
        <v>3</v>
      </c>
      <c r="F275" s="260">
        <v>9.5999999999999996</v>
      </c>
      <c r="G275" s="41"/>
      <c r="H275" s="42"/>
    </row>
    <row r="276" s="2" customFormat="1" ht="16.8" customHeight="1">
      <c r="A276" s="41"/>
      <c r="B276" s="42"/>
      <c r="C276" s="261" t="s">
        <v>2325</v>
      </c>
      <c r="D276" s="41"/>
      <c r="E276" s="41"/>
      <c r="F276" s="41"/>
      <c r="G276" s="41"/>
      <c r="H276" s="42"/>
    </row>
    <row r="277" s="2" customFormat="1" ht="16.8" customHeight="1">
      <c r="A277" s="41"/>
      <c r="B277" s="42"/>
      <c r="C277" s="259" t="s">
        <v>1570</v>
      </c>
      <c r="D277" s="259" t="s">
        <v>2425</v>
      </c>
      <c r="E277" s="22" t="s">
        <v>166</v>
      </c>
      <c r="F277" s="260">
        <v>13.215</v>
      </c>
      <c r="G277" s="41"/>
      <c r="H277" s="42"/>
    </row>
    <row r="278" s="2" customFormat="1" ht="16.8" customHeight="1">
      <c r="A278" s="41"/>
      <c r="B278" s="42"/>
      <c r="C278" s="259" t="s">
        <v>1584</v>
      </c>
      <c r="D278" s="259" t="s">
        <v>2426</v>
      </c>
      <c r="E278" s="22" t="s">
        <v>182</v>
      </c>
      <c r="F278" s="260">
        <v>27.899999999999999</v>
      </c>
      <c r="G278" s="41"/>
      <c r="H278" s="42"/>
    </row>
    <row r="279" s="2" customFormat="1" ht="16.8" customHeight="1">
      <c r="A279" s="41"/>
      <c r="B279" s="42"/>
      <c r="C279" s="259" t="s">
        <v>1785</v>
      </c>
      <c r="D279" s="259" t="s">
        <v>2427</v>
      </c>
      <c r="E279" s="22" t="s">
        <v>182</v>
      </c>
      <c r="F279" s="260">
        <v>50.619999999999997</v>
      </c>
      <c r="G279" s="41"/>
      <c r="H279" s="42"/>
    </row>
    <row r="280" s="2" customFormat="1" ht="16.8" customHeight="1">
      <c r="A280" s="41"/>
      <c r="B280" s="42"/>
      <c r="C280" s="255" t="s">
        <v>106</v>
      </c>
      <c r="D280" s="256" t="s">
        <v>505</v>
      </c>
      <c r="E280" s="257" t="s">
        <v>466</v>
      </c>
      <c r="F280" s="258">
        <v>107.81999999999999</v>
      </c>
      <c r="G280" s="41"/>
      <c r="H280" s="42"/>
    </row>
    <row r="281" s="2" customFormat="1" ht="16.8" customHeight="1">
      <c r="A281" s="41"/>
      <c r="B281" s="42"/>
      <c r="C281" s="259" t="s">
        <v>3</v>
      </c>
      <c r="D281" s="259" t="s">
        <v>506</v>
      </c>
      <c r="E281" s="22" t="s">
        <v>3</v>
      </c>
      <c r="F281" s="260">
        <v>30.379999999999999</v>
      </c>
      <c r="G281" s="41"/>
      <c r="H281" s="42"/>
    </row>
    <row r="282" s="2" customFormat="1" ht="16.8" customHeight="1">
      <c r="A282" s="41"/>
      <c r="B282" s="42"/>
      <c r="C282" s="259" t="s">
        <v>3</v>
      </c>
      <c r="D282" s="259" t="s">
        <v>509</v>
      </c>
      <c r="E282" s="22" t="s">
        <v>3</v>
      </c>
      <c r="F282" s="260">
        <v>63.340000000000003</v>
      </c>
      <c r="G282" s="41"/>
      <c r="H282" s="42"/>
    </row>
    <row r="283" s="2" customFormat="1" ht="16.8" customHeight="1">
      <c r="A283" s="41"/>
      <c r="B283" s="42"/>
      <c r="C283" s="259" t="s">
        <v>3</v>
      </c>
      <c r="D283" s="259" t="s">
        <v>69</v>
      </c>
      <c r="E283" s="22" t="s">
        <v>3</v>
      </c>
      <c r="F283" s="260">
        <v>0</v>
      </c>
      <c r="G283" s="41"/>
      <c r="H283" s="42"/>
    </row>
    <row r="284" s="2" customFormat="1" ht="16.8" customHeight="1">
      <c r="A284" s="41"/>
      <c r="B284" s="42"/>
      <c r="C284" s="259" t="s">
        <v>3</v>
      </c>
      <c r="D284" s="259" t="s">
        <v>69</v>
      </c>
      <c r="E284" s="22" t="s">
        <v>3</v>
      </c>
      <c r="F284" s="260">
        <v>0</v>
      </c>
      <c r="G284" s="41"/>
      <c r="H284" s="42"/>
    </row>
    <row r="285" s="2" customFormat="1" ht="16.8" customHeight="1">
      <c r="A285" s="41"/>
      <c r="B285" s="42"/>
      <c r="C285" s="259" t="s">
        <v>3</v>
      </c>
      <c r="D285" s="259" t="s">
        <v>499</v>
      </c>
      <c r="E285" s="22" t="s">
        <v>3</v>
      </c>
      <c r="F285" s="260">
        <v>14.1</v>
      </c>
      <c r="G285" s="41"/>
      <c r="H285" s="42"/>
    </row>
    <row r="286" s="2" customFormat="1" ht="16.8" customHeight="1">
      <c r="A286" s="41"/>
      <c r="B286" s="42"/>
      <c r="C286" s="259" t="s">
        <v>3</v>
      </c>
      <c r="D286" s="259" t="s">
        <v>69</v>
      </c>
      <c r="E286" s="22" t="s">
        <v>3</v>
      </c>
      <c r="F286" s="260">
        <v>0</v>
      </c>
      <c r="G286" s="41"/>
      <c r="H286" s="42"/>
    </row>
    <row r="287" s="2" customFormat="1" ht="16.8" customHeight="1">
      <c r="A287" s="41"/>
      <c r="B287" s="42"/>
      <c r="C287" s="259" t="s">
        <v>3</v>
      </c>
      <c r="D287" s="259" t="s">
        <v>196</v>
      </c>
      <c r="E287" s="22" t="s">
        <v>3</v>
      </c>
      <c r="F287" s="260">
        <v>107.81999999999999</v>
      </c>
      <c r="G287" s="41"/>
      <c r="H287" s="42"/>
    </row>
    <row r="288" s="2" customFormat="1" ht="16.8" customHeight="1">
      <c r="A288" s="41"/>
      <c r="B288" s="42"/>
      <c r="C288" s="261" t="s">
        <v>2325</v>
      </c>
      <c r="D288" s="41"/>
      <c r="E288" s="41"/>
      <c r="F288" s="41"/>
      <c r="G288" s="41"/>
      <c r="H288" s="42"/>
    </row>
    <row r="289" s="2" customFormat="1" ht="16.8" customHeight="1">
      <c r="A289" s="41"/>
      <c r="B289" s="42"/>
      <c r="C289" s="259" t="s">
        <v>1873</v>
      </c>
      <c r="D289" s="259" t="s">
        <v>2330</v>
      </c>
      <c r="E289" s="22" t="s">
        <v>182</v>
      </c>
      <c r="F289" s="260">
        <v>330.19299999999998</v>
      </c>
      <c r="G289" s="41"/>
      <c r="H289" s="42"/>
    </row>
    <row r="290" s="2" customFormat="1" ht="16.8" customHeight="1">
      <c r="A290" s="41"/>
      <c r="B290" s="42"/>
      <c r="C290" s="255" t="s">
        <v>506</v>
      </c>
      <c r="D290" s="256" t="s">
        <v>507</v>
      </c>
      <c r="E290" s="257" t="s">
        <v>466</v>
      </c>
      <c r="F290" s="258">
        <v>30.379999999999999</v>
      </c>
      <c r="G290" s="41"/>
      <c r="H290" s="42"/>
    </row>
    <row r="291" s="2" customFormat="1" ht="16.8" customHeight="1">
      <c r="A291" s="41"/>
      <c r="B291" s="42"/>
      <c r="C291" s="259" t="s">
        <v>3</v>
      </c>
      <c r="D291" s="259" t="s">
        <v>2430</v>
      </c>
      <c r="E291" s="22" t="s">
        <v>3</v>
      </c>
      <c r="F291" s="260">
        <v>5.7199999999999998</v>
      </c>
      <c r="G291" s="41"/>
      <c r="H291" s="42"/>
    </row>
    <row r="292" s="2" customFormat="1" ht="16.8" customHeight="1">
      <c r="A292" s="41"/>
      <c r="B292" s="42"/>
      <c r="C292" s="259" t="s">
        <v>3</v>
      </c>
      <c r="D292" s="259" t="s">
        <v>2431</v>
      </c>
      <c r="E292" s="22" t="s">
        <v>3</v>
      </c>
      <c r="F292" s="260">
        <v>14.9</v>
      </c>
      <c r="G292" s="41"/>
      <c r="H292" s="42"/>
    </row>
    <row r="293" s="2" customFormat="1" ht="16.8" customHeight="1">
      <c r="A293" s="41"/>
      <c r="B293" s="42"/>
      <c r="C293" s="259" t="s">
        <v>3</v>
      </c>
      <c r="D293" s="259" t="s">
        <v>2432</v>
      </c>
      <c r="E293" s="22" t="s">
        <v>3</v>
      </c>
      <c r="F293" s="260">
        <v>9.7599999999999998</v>
      </c>
      <c r="G293" s="41"/>
      <c r="H293" s="42"/>
    </row>
    <row r="294" s="2" customFormat="1" ht="16.8" customHeight="1">
      <c r="A294" s="41"/>
      <c r="B294" s="42"/>
      <c r="C294" s="259" t="s">
        <v>3</v>
      </c>
      <c r="D294" s="259" t="s">
        <v>196</v>
      </c>
      <c r="E294" s="22" t="s">
        <v>3</v>
      </c>
      <c r="F294" s="260">
        <v>30.379999999999999</v>
      </c>
      <c r="G294" s="41"/>
      <c r="H294" s="42"/>
    </row>
    <row r="295" s="2" customFormat="1" ht="16.8" customHeight="1">
      <c r="A295" s="41"/>
      <c r="B295" s="42"/>
      <c r="C295" s="261" t="s">
        <v>2325</v>
      </c>
      <c r="D295" s="41"/>
      <c r="E295" s="41"/>
      <c r="F295" s="41"/>
      <c r="G295" s="41"/>
      <c r="H295" s="42"/>
    </row>
    <row r="296" s="2" customFormat="1" ht="16.8" customHeight="1">
      <c r="A296" s="41"/>
      <c r="B296" s="42"/>
      <c r="C296" s="259" t="s">
        <v>704</v>
      </c>
      <c r="D296" s="259" t="s">
        <v>2362</v>
      </c>
      <c r="E296" s="22" t="s">
        <v>166</v>
      </c>
      <c r="F296" s="260">
        <v>38.505000000000003</v>
      </c>
      <c r="G296" s="41"/>
      <c r="H296" s="42"/>
    </row>
    <row r="297" s="2" customFormat="1">
      <c r="A297" s="41"/>
      <c r="B297" s="42"/>
      <c r="C297" s="259" t="s">
        <v>1535</v>
      </c>
      <c r="D297" s="259" t="s">
        <v>2433</v>
      </c>
      <c r="E297" s="22" t="s">
        <v>182</v>
      </c>
      <c r="F297" s="260">
        <v>33.039999999999999</v>
      </c>
      <c r="G297" s="41"/>
      <c r="H297" s="42"/>
    </row>
    <row r="298" s="2" customFormat="1" ht="16.8" customHeight="1">
      <c r="A298" s="41"/>
      <c r="B298" s="42"/>
      <c r="C298" s="255" t="s">
        <v>509</v>
      </c>
      <c r="D298" s="256" t="s">
        <v>510</v>
      </c>
      <c r="E298" s="257" t="s">
        <v>466</v>
      </c>
      <c r="F298" s="258">
        <v>63.340000000000003</v>
      </c>
      <c r="G298" s="41"/>
      <c r="H298" s="42"/>
    </row>
    <row r="299" s="2" customFormat="1" ht="16.8" customHeight="1">
      <c r="A299" s="41"/>
      <c r="B299" s="42"/>
      <c r="C299" s="259" t="s">
        <v>3</v>
      </c>
      <c r="D299" s="259" t="s">
        <v>2434</v>
      </c>
      <c r="E299" s="22" t="s">
        <v>3</v>
      </c>
      <c r="F299" s="260">
        <v>16.280000000000001</v>
      </c>
      <c r="G299" s="41"/>
      <c r="H299" s="42"/>
    </row>
    <row r="300" s="2" customFormat="1" ht="16.8" customHeight="1">
      <c r="A300" s="41"/>
      <c r="B300" s="42"/>
      <c r="C300" s="259" t="s">
        <v>3</v>
      </c>
      <c r="D300" s="259" t="s">
        <v>2435</v>
      </c>
      <c r="E300" s="22" t="s">
        <v>3</v>
      </c>
      <c r="F300" s="260">
        <v>13.699999999999999</v>
      </c>
      <c r="G300" s="41"/>
      <c r="H300" s="42"/>
    </row>
    <row r="301" s="2" customFormat="1" ht="16.8" customHeight="1">
      <c r="A301" s="41"/>
      <c r="B301" s="42"/>
      <c r="C301" s="259" t="s">
        <v>3</v>
      </c>
      <c r="D301" s="259" t="s">
        <v>2436</v>
      </c>
      <c r="E301" s="22" t="s">
        <v>3</v>
      </c>
      <c r="F301" s="260">
        <v>12.800000000000001</v>
      </c>
      <c r="G301" s="41"/>
      <c r="H301" s="42"/>
    </row>
    <row r="302" s="2" customFormat="1" ht="16.8" customHeight="1">
      <c r="A302" s="41"/>
      <c r="B302" s="42"/>
      <c r="C302" s="259" t="s">
        <v>3</v>
      </c>
      <c r="D302" s="259" t="s">
        <v>2437</v>
      </c>
      <c r="E302" s="22" t="s">
        <v>3</v>
      </c>
      <c r="F302" s="260">
        <v>20.559999999999999</v>
      </c>
      <c r="G302" s="41"/>
      <c r="H302" s="42"/>
    </row>
    <row r="303" s="2" customFormat="1" ht="16.8" customHeight="1">
      <c r="A303" s="41"/>
      <c r="B303" s="42"/>
      <c r="C303" s="259" t="s">
        <v>3</v>
      </c>
      <c r="D303" s="259" t="s">
        <v>196</v>
      </c>
      <c r="E303" s="22" t="s">
        <v>3</v>
      </c>
      <c r="F303" s="260">
        <v>63.340000000000003</v>
      </c>
      <c r="G303" s="41"/>
      <c r="H303" s="42"/>
    </row>
    <row r="304" s="2" customFormat="1" ht="16.8" customHeight="1">
      <c r="A304" s="41"/>
      <c r="B304" s="42"/>
      <c r="C304" s="261" t="s">
        <v>2325</v>
      </c>
      <c r="D304" s="41"/>
      <c r="E304" s="41"/>
      <c r="F304" s="41"/>
      <c r="G304" s="41"/>
      <c r="H304" s="42"/>
    </row>
    <row r="305" s="2" customFormat="1" ht="16.8" customHeight="1">
      <c r="A305" s="41"/>
      <c r="B305" s="42"/>
      <c r="C305" s="259" t="s">
        <v>1682</v>
      </c>
      <c r="D305" s="259" t="s">
        <v>2438</v>
      </c>
      <c r="E305" s="22" t="s">
        <v>182</v>
      </c>
      <c r="F305" s="260">
        <v>56.049999999999997</v>
      </c>
      <c r="G305" s="41"/>
      <c r="H305" s="42"/>
    </row>
    <row r="306" s="2" customFormat="1" ht="16.8" customHeight="1">
      <c r="A306" s="41"/>
      <c r="B306" s="42"/>
      <c r="C306" s="255" t="s">
        <v>108</v>
      </c>
      <c r="D306" s="256" t="s">
        <v>495</v>
      </c>
      <c r="E306" s="257" t="s">
        <v>466</v>
      </c>
      <c r="F306" s="258">
        <v>73.560000000000002</v>
      </c>
      <c r="G306" s="41"/>
      <c r="H306" s="42"/>
    </row>
    <row r="307" s="2" customFormat="1" ht="16.8" customHeight="1">
      <c r="A307" s="41"/>
      <c r="B307" s="42"/>
      <c r="C307" s="259" t="s">
        <v>3</v>
      </c>
      <c r="D307" s="259" t="s">
        <v>512</v>
      </c>
      <c r="E307" s="22" t="s">
        <v>3</v>
      </c>
      <c r="F307" s="260">
        <v>13.76</v>
      </c>
      <c r="G307" s="41"/>
      <c r="H307" s="42"/>
    </row>
    <row r="308" s="2" customFormat="1" ht="16.8" customHeight="1">
      <c r="A308" s="41"/>
      <c r="B308" s="42"/>
      <c r="C308" s="259" t="s">
        <v>3</v>
      </c>
      <c r="D308" s="259" t="s">
        <v>515</v>
      </c>
      <c r="E308" s="22" t="s">
        <v>3</v>
      </c>
      <c r="F308" s="260">
        <v>50.200000000000003</v>
      </c>
      <c r="G308" s="41"/>
      <c r="H308" s="42"/>
    </row>
    <row r="309" s="2" customFormat="1" ht="16.8" customHeight="1">
      <c r="A309" s="41"/>
      <c r="B309" s="42"/>
      <c r="C309" s="259" t="s">
        <v>3</v>
      </c>
      <c r="D309" s="259" t="s">
        <v>69</v>
      </c>
      <c r="E309" s="22" t="s">
        <v>3</v>
      </c>
      <c r="F309" s="260">
        <v>0</v>
      </c>
      <c r="G309" s="41"/>
      <c r="H309" s="42"/>
    </row>
    <row r="310" s="2" customFormat="1" ht="16.8" customHeight="1">
      <c r="A310" s="41"/>
      <c r="B310" s="42"/>
      <c r="C310" s="259" t="s">
        <v>3</v>
      </c>
      <c r="D310" s="259" t="s">
        <v>69</v>
      </c>
      <c r="E310" s="22" t="s">
        <v>3</v>
      </c>
      <c r="F310" s="260">
        <v>0</v>
      </c>
      <c r="G310" s="41"/>
      <c r="H310" s="42"/>
    </row>
    <row r="311" s="2" customFormat="1" ht="16.8" customHeight="1">
      <c r="A311" s="41"/>
      <c r="B311" s="42"/>
      <c r="C311" s="259" t="s">
        <v>3</v>
      </c>
      <c r="D311" s="259" t="s">
        <v>502</v>
      </c>
      <c r="E311" s="22" t="s">
        <v>3</v>
      </c>
      <c r="F311" s="260">
        <v>9.5999999999999996</v>
      </c>
      <c r="G311" s="41"/>
      <c r="H311" s="42"/>
    </row>
    <row r="312" s="2" customFormat="1" ht="16.8" customHeight="1">
      <c r="A312" s="41"/>
      <c r="B312" s="42"/>
      <c r="C312" s="259" t="s">
        <v>3</v>
      </c>
      <c r="D312" s="259" t="s">
        <v>69</v>
      </c>
      <c r="E312" s="22" t="s">
        <v>3</v>
      </c>
      <c r="F312" s="260">
        <v>0</v>
      </c>
      <c r="G312" s="41"/>
      <c r="H312" s="42"/>
    </row>
    <row r="313" s="2" customFormat="1" ht="16.8" customHeight="1">
      <c r="A313" s="41"/>
      <c r="B313" s="42"/>
      <c r="C313" s="259" t="s">
        <v>3</v>
      </c>
      <c r="D313" s="259" t="s">
        <v>196</v>
      </c>
      <c r="E313" s="22" t="s">
        <v>3</v>
      </c>
      <c r="F313" s="260">
        <v>73.560000000000002</v>
      </c>
      <c r="G313" s="41"/>
      <c r="H313" s="42"/>
    </row>
    <row r="314" s="2" customFormat="1" ht="16.8" customHeight="1">
      <c r="A314" s="41"/>
      <c r="B314" s="42"/>
      <c r="C314" s="261" t="s">
        <v>2325</v>
      </c>
      <c r="D314" s="41"/>
      <c r="E314" s="41"/>
      <c r="F314" s="41"/>
      <c r="G314" s="41"/>
      <c r="H314" s="42"/>
    </row>
    <row r="315" s="2" customFormat="1" ht="16.8" customHeight="1">
      <c r="A315" s="41"/>
      <c r="B315" s="42"/>
      <c r="C315" s="259" t="s">
        <v>1873</v>
      </c>
      <c r="D315" s="259" t="s">
        <v>2330</v>
      </c>
      <c r="E315" s="22" t="s">
        <v>182</v>
      </c>
      <c r="F315" s="260">
        <v>330.19299999999998</v>
      </c>
      <c r="G315" s="41"/>
      <c r="H315" s="42"/>
    </row>
    <row r="316" s="2" customFormat="1" ht="16.8" customHeight="1">
      <c r="A316" s="41"/>
      <c r="B316" s="42"/>
      <c r="C316" s="255" t="s">
        <v>494</v>
      </c>
      <c r="D316" s="256" t="s">
        <v>495</v>
      </c>
      <c r="E316" s="257" t="s">
        <v>466</v>
      </c>
      <c r="F316" s="258">
        <v>73.560000000000002</v>
      </c>
      <c r="G316" s="41"/>
      <c r="H316" s="42"/>
    </row>
    <row r="317" s="2" customFormat="1" ht="16.8" customHeight="1">
      <c r="A317" s="41"/>
      <c r="B317" s="42"/>
      <c r="C317" s="259" t="s">
        <v>3</v>
      </c>
      <c r="D317" s="259" t="s">
        <v>512</v>
      </c>
      <c r="E317" s="22" t="s">
        <v>3</v>
      </c>
      <c r="F317" s="260">
        <v>13.76</v>
      </c>
      <c r="G317" s="41"/>
      <c r="H317" s="42"/>
    </row>
    <row r="318" s="2" customFormat="1" ht="16.8" customHeight="1">
      <c r="A318" s="41"/>
      <c r="B318" s="42"/>
      <c r="C318" s="259" t="s">
        <v>3</v>
      </c>
      <c r="D318" s="259" t="s">
        <v>515</v>
      </c>
      <c r="E318" s="22" t="s">
        <v>3</v>
      </c>
      <c r="F318" s="260">
        <v>50.200000000000003</v>
      </c>
      <c r="G318" s="41"/>
      <c r="H318" s="42"/>
    </row>
    <row r="319" s="2" customFormat="1" ht="16.8" customHeight="1">
      <c r="A319" s="41"/>
      <c r="B319" s="42"/>
      <c r="C319" s="259" t="s">
        <v>3</v>
      </c>
      <c r="D319" s="259" t="s">
        <v>2439</v>
      </c>
      <c r="E319" s="22" t="s">
        <v>3</v>
      </c>
      <c r="F319" s="260">
        <v>0</v>
      </c>
      <c r="G319" s="41"/>
      <c r="H319" s="42"/>
    </row>
    <row r="320" s="2" customFormat="1" ht="16.8" customHeight="1">
      <c r="A320" s="41"/>
      <c r="B320" s="42"/>
      <c r="C320" s="259" t="s">
        <v>3</v>
      </c>
      <c r="D320" s="259" t="s">
        <v>2440</v>
      </c>
      <c r="E320" s="22" t="s">
        <v>3</v>
      </c>
      <c r="F320" s="260">
        <v>0</v>
      </c>
      <c r="G320" s="41"/>
      <c r="H320" s="42"/>
    </row>
    <row r="321" s="2" customFormat="1" ht="16.8" customHeight="1">
      <c r="A321" s="41"/>
      <c r="B321" s="42"/>
      <c r="C321" s="259" t="s">
        <v>3</v>
      </c>
      <c r="D321" s="259" t="s">
        <v>502</v>
      </c>
      <c r="E321" s="22" t="s">
        <v>3</v>
      </c>
      <c r="F321" s="260">
        <v>9.5999999999999996</v>
      </c>
      <c r="G321" s="41"/>
      <c r="H321" s="42"/>
    </row>
    <row r="322" s="2" customFormat="1" ht="16.8" customHeight="1">
      <c r="A322" s="41"/>
      <c r="B322" s="42"/>
      <c r="C322" s="259" t="s">
        <v>3</v>
      </c>
      <c r="D322" s="259" t="s">
        <v>2441</v>
      </c>
      <c r="E322" s="22" t="s">
        <v>3</v>
      </c>
      <c r="F322" s="260">
        <v>0</v>
      </c>
      <c r="G322" s="41"/>
      <c r="H322" s="42"/>
    </row>
    <row r="323" s="2" customFormat="1" ht="16.8" customHeight="1">
      <c r="A323" s="41"/>
      <c r="B323" s="42"/>
      <c r="C323" s="259" t="s">
        <v>3</v>
      </c>
      <c r="D323" s="259" t="s">
        <v>196</v>
      </c>
      <c r="E323" s="22" t="s">
        <v>3</v>
      </c>
      <c r="F323" s="260">
        <v>73.560000000000002</v>
      </c>
      <c r="G323" s="41"/>
      <c r="H323" s="42"/>
    </row>
    <row r="324" s="2" customFormat="1" ht="16.8" customHeight="1">
      <c r="A324" s="41"/>
      <c r="B324" s="42"/>
      <c r="C324" s="261" t="s">
        <v>2325</v>
      </c>
      <c r="D324" s="41"/>
      <c r="E324" s="41"/>
      <c r="F324" s="41"/>
      <c r="G324" s="41"/>
      <c r="H324" s="42"/>
    </row>
    <row r="325" s="2" customFormat="1" ht="16.8" customHeight="1">
      <c r="A325" s="41"/>
      <c r="B325" s="42"/>
      <c r="C325" s="259" t="s">
        <v>1244</v>
      </c>
      <c r="D325" s="259" t="s">
        <v>1245</v>
      </c>
      <c r="E325" s="22" t="s">
        <v>466</v>
      </c>
      <c r="F325" s="260">
        <v>73.560000000000002</v>
      </c>
      <c r="G325" s="41"/>
      <c r="H325" s="42"/>
    </row>
    <row r="326" s="2" customFormat="1" ht="16.8" customHeight="1">
      <c r="A326" s="41"/>
      <c r="B326" s="42"/>
      <c r="C326" s="255" t="s">
        <v>512</v>
      </c>
      <c r="D326" s="256" t="s">
        <v>513</v>
      </c>
      <c r="E326" s="257" t="s">
        <v>466</v>
      </c>
      <c r="F326" s="258">
        <v>13.76</v>
      </c>
      <c r="G326" s="41"/>
      <c r="H326" s="42"/>
    </row>
    <row r="327" s="2" customFormat="1" ht="16.8" customHeight="1">
      <c r="A327" s="41"/>
      <c r="B327" s="42"/>
      <c r="C327" s="259" t="s">
        <v>3</v>
      </c>
      <c r="D327" s="259" t="s">
        <v>2442</v>
      </c>
      <c r="E327" s="22" t="s">
        <v>3</v>
      </c>
      <c r="F327" s="260">
        <v>13.76</v>
      </c>
      <c r="G327" s="41"/>
      <c r="H327" s="42"/>
    </row>
    <row r="328" s="2" customFormat="1" ht="16.8" customHeight="1">
      <c r="A328" s="41"/>
      <c r="B328" s="42"/>
      <c r="C328" s="259" t="s">
        <v>3</v>
      </c>
      <c r="D328" s="259" t="s">
        <v>196</v>
      </c>
      <c r="E328" s="22" t="s">
        <v>3</v>
      </c>
      <c r="F328" s="260">
        <v>13.76</v>
      </c>
      <c r="G328" s="41"/>
      <c r="H328" s="42"/>
    </row>
    <row r="329" s="2" customFormat="1" ht="16.8" customHeight="1">
      <c r="A329" s="41"/>
      <c r="B329" s="42"/>
      <c r="C329" s="261" t="s">
        <v>2325</v>
      </c>
      <c r="D329" s="41"/>
      <c r="E329" s="41"/>
      <c r="F329" s="41"/>
      <c r="G329" s="41"/>
      <c r="H329" s="42"/>
    </row>
    <row r="330" s="2" customFormat="1" ht="16.8" customHeight="1">
      <c r="A330" s="41"/>
      <c r="B330" s="42"/>
      <c r="C330" s="259" t="s">
        <v>704</v>
      </c>
      <c r="D330" s="259" t="s">
        <v>2362</v>
      </c>
      <c r="E330" s="22" t="s">
        <v>166</v>
      </c>
      <c r="F330" s="260">
        <v>38.505000000000003</v>
      </c>
      <c r="G330" s="41"/>
      <c r="H330" s="42"/>
    </row>
    <row r="331" s="2" customFormat="1">
      <c r="A331" s="41"/>
      <c r="B331" s="42"/>
      <c r="C331" s="259" t="s">
        <v>1535</v>
      </c>
      <c r="D331" s="259" t="s">
        <v>2433</v>
      </c>
      <c r="E331" s="22" t="s">
        <v>182</v>
      </c>
      <c r="F331" s="260">
        <v>33.039999999999999</v>
      </c>
      <c r="G331" s="41"/>
      <c r="H331" s="42"/>
    </row>
    <row r="332" s="2" customFormat="1" ht="16.8" customHeight="1">
      <c r="A332" s="41"/>
      <c r="B332" s="42"/>
      <c r="C332" s="255" t="s">
        <v>515</v>
      </c>
      <c r="D332" s="256" t="s">
        <v>516</v>
      </c>
      <c r="E332" s="257" t="s">
        <v>466</v>
      </c>
      <c r="F332" s="258">
        <v>50.200000000000003</v>
      </c>
      <c r="G332" s="41"/>
      <c r="H332" s="42"/>
    </row>
    <row r="333" s="2" customFormat="1" ht="16.8" customHeight="1">
      <c r="A333" s="41"/>
      <c r="B333" s="42"/>
      <c r="C333" s="259" t="s">
        <v>3</v>
      </c>
      <c r="D333" s="259" t="s">
        <v>2443</v>
      </c>
      <c r="E333" s="22" t="s">
        <v>3</v>
      </c>
      <c r="F333" s="260">
        <v>19.100000000000001</v>
      </c>
      <c r="G333" s="41"/>
      <c r="H333" s="42"/>
    </row>
    <row r="334" s="2" customFormat="1" ht="16.8" customHeight="1">
      <c r="A334" s="41"/>
      <c r="B334" s="42"/>
      <c r="C334" s="259" t="s">
        <v>3</v>
      </c>
      <c r="D334" s="259" t="s">
        <v>2444</v>
      </c>
      <c r="E334" s="22" t="s">
        <v>3</v>
      </c>
      <c r="F334" s="260">
        <v>12.800000000000001</v>
      </c>
      <c r="G334" s="41"/>
      <c r="H334" s="42"/>
    </row>
    <row r="335" s="2" customFormat="1" ht="16.8" customHeight="1">
      <c r="A335" s="41"/>
      <c r="B335" s="42"/>
      <c r="C335" s="259" t="s">
        <v>3</v>
      </c>
      <c r="D335" s="259" t="s">
        <v>2445</v>
      </c>
      <c r="E335" s="22" t="s">
        <v>3</v>
      </c>
      <c r="F335" s="260">
        <v>18.300000000000001</v>
      </c>
      <c r="G335" s="41"/>
      <c r="H335" s="42"/>
    </row>
    <row r="336" s="2" customFormat="1" ht="16.8" customHeight="1">
      <c r="A336" s="41"/>
      <c r="B336" s="42"/>
      <c r="C336" s="259" t="s">
        <v>3</v>
      </c>
      <c r="D336" s="259" t="s">
        <v>196</v>
      </c>
      <c r="E336" s="22" t="s">
        <v>3</v>
      </c>
      <c r="F336" s="260">
        <v>50.200000000000003</v>
      </c>
      <c r="G336" s="41"/>
      <c r="H336" s="42"/>
    </row>
    <row r="337" s="2" customFormat="1" ht="16.8" customHeight="1">
      <c r="A337" s="41"/>
      <c r="B337" s="42"/>
      <c r="C337" s="261" t="s">
        <v>2325</v>
      </c>
      <c r="D337" s="41"/>
      <c r="E337" s="41"/>
      <c r="F337" s="41"/>
      <c r="G337" s="41"/>
      <c r="H337" s="42"/>
    </row>
    <row r="338" s="2" customFormat="1" ht="16.8" customHeight="1">
      <c r="A338" s="41"/>
      <c r="B338" s="42"/>
      <c r="C338" s="259" t="s">
        <v>1728</v>
      </c>
      <c r="D338" s="259" t="s">
        <v>2446</v>
      </c>
      <c r="E338" s="22" t="s">
        <v>182</v>
      </c>
      <c r="F338" s="260">
        <v>47.700000000000003</v>
      </c>
      <c r="G338" s="41"/>
      <c r="H338" s="42"/>
    </row>
    <row r="339" s="2" customFormat="1" ht="16.8" customHeight="1">
      <c r="A339" s="41"/>
      <c r="B339" s="42"/>
      <c r="C339" s="255" t="s">
        <v>111</v>
      </c>
      <c r="D339" s="256" t="s">
        <v>518</v>
      </c>
      <c r="E339" s="257" t="s">
        <v>166</v>
      </c>
      <c r="F339" s="258">
        <v>16.745999999999999</v>
      </c>
      <c r="G339" s="41"/>
      <c r="H339" s="42"/>
    </row>
    <row r="340" s="2" customFormat="1" ht="16.8" customHeight="1">
      <c r="A340" s="41"/>
      <c r="B340" s="42"/>
      <c r="C340" s="259" t="s">
        <v>3</v>
      </c>
      <c r="D340" s="259" t="s">
        <v>312</v>
      </c>
      <c r="E340" s="22" t="s">
        <v>3</v>
      </c>
      <c r="F340" s="260">
        <v>2.25</v>
      </c>
      <c r="G340" s="41"/>
      <c r="H340" s="42"/>
    </row>
    <row r="341" s="2" customFormat="1" ht="16.8" customHeight="1">
      <c r="A341" s="41"/>
      <c r="B341" s="42"/>
      <c r="C341" s="259" t="s">
        <v>3</v>
      </c>
      <c r="D341" s="259" t="s">
        <v>1357</v>
      </c>
      <c r="E341" s="22" t="s">
        <v>3</v>
      </c>
      <c r="F341" s="260">
        <v>2.0699999999999998</v>
      </c>
      <c r="G341" s="41"/>
      <c r="H341" s="42"/>
    </row>
    <row r="342" s="2" customFormat="1" ht="16.8" customHeight="1">
      <c r="A342" s="41"/>
      <c r="B342" s="42"/>
      <c r="C342" s="259" t="s">
        <v>3</v>
      </c>
      <c r="D342" s="259" t="s">
        <v>311</v>
      </c>
      <c r="E342" s="22" t="s">
        <v>3</v>
      </c>
      <c r="F342" s="260">
        <v>2.5630000000000002</v>
      </c>
      <c r="G342" s="41"/>
      <c r="H342" s="42"/>
    </row>
    <row r="343" s="2" customFormat="1" ht="16.8" customHeight="1">
      <c r="A343" s="41"/>
      <c r="B343" s="42"/>
      <c r="C343" s="259" t="s">
        <v>3</v>
      </c>
      <c r="D343" s="259" t="s">
        <v>318</v>
      </c>
      <c r="E343" s="22" t="s">
        <v>3</v>
      </c>
      <c r="F343" s="260">
        <v>5.6399999999999997</v>
      </c>
      <c r="G343" s="41"/>
      <c r="H343" s="42"/>
    </row>
    <row r="344" s="2" customFormat="1" ht="16.8" customHeight="1">
      <c r="A344" s="41"/>
      <c r="B344" s="42"/>
      <c r="C344" s="259" t="s">
        <v>3</v>
      </c>
      <c r="D344" s="259" t="s">
        <v>2447</v>
      </c>
      <c r="E344" s="22" t="s">
        <v>3</v>
      </c>
      <c r="F344" s="260">
        <v>2.1600000000000001</v>
      </c>
      <c r="G344" s="41"/>
      <c r="H344" s="42"/>
    </row>
    <row r="345" s="2" customFormat="1" ht="16.8" customHeight="1">
      <c r="A345" s="41"/>
      <c r="B345" s="42"/>
      <c r="C345" s="259" t="s">
        <v>3</v>
      </c>
      <c r="D345" s="259" t="s">
        <v>303</v>
      </c>
      <c r="E345" s="22" t="s">
        <v>3</v>
      </c>
      <c r="F345" s="260">
        <v>1.7030000000000001</v>
      </c>
      <c r="G345" s="41"/>
      <c r="H345" s="42"/>
    </row>
    <row r="346" s="2" customFormat="1" ht="16.8" customHeight="1">
      <c r="A346" s="41"/>
      <c r="B346" s="42"/>
      <c r="C346" s="259" t="s">
        <v>3</v>
      </c>
      <c r="D346" s="259" t="s">
        <v>296</v>
      </c>
      <c r="E346" s="22" t="s">
        <v>3</v>
      </c>
      <c r="F346" s="260">
        <v>0.35999999999999999</v>
      </c>
      <c r="G346" s="41"/>
      <c r="H346" s="42"/>
    </row>
    <row r="347" s="2" customFormat="1" ht="16.8" customHeight="1">
      <c r="A347" s="41"/>
      <c r="B347" s="42"/>
      <c r="C347" s="259" t="s">
        <v>3</v>
      </c>
      <c r="D347" s="259" t="s">
        <v>196</v>
      </c>
      <c r="E347" s="22" t="s">
        <v>3</v>
      </c>
      <c r="F347" s="260">
        <v>16.745999999999999</v>
      </c>
      <c r="G347" s="41"/>
      <c r="H347" s="42"/>
    </row>
    <row r="348" s="2" customFormat="1" ht="16.8" customHeight="1">
      <c r="A348" s="41"/>
      <c r="B348" s="42"/>
      <c r="C348" s="259" t="s">
        <v>3</v>
      </c>
      <c r="D348" s="259" t="s">
        <v>3</v>
      </c>
      <c r="E348" s="22" t="s">
        <v>3</v>
      </c>
      <c r="F348" s="260">
        <v>0</v>
      </c>
      <c r="G348" s="41"/>
      <c r="H348" s="42"/>
    </row>
    <row r="349" s="2" customFormat="1" ht="16.8" customHeight="1">
      <c r="A349" s="41"/>
      <c r="B349" s="42"/>
      <c r="C349" s="259" t="s">
        <v>3</v>
      </c>
      <c r="D349" s="259" t="s">
        <v>3</v>
      </c>
      <c r="E349" s="22" t="s">
        <v>3</v>
      </c>
      <c r="F349" s="260">
        <v>0</v>
      </c>
      <c r="G349" s="41"/>
      <c r="H349" s="42"/>
    </row>
    <row r="350" s="2" customFormat="1" ht="16.8" customHeight="1">
      <c r="A350" s="41"/>
      <c r="B350" s="42"/>
      <c r="C350" s="259" t="s">
        <v>3</v>
      </c>
      <c r="D350" s="259" t="s">
        <v>3</v>
      </c>
      <c r="E350" s="22" t="s">
        <v>3</v>
      </c>
      <c r="F350" s="260">
        <v>0</v>
      </c>
      <c r="G350" s="41"/>
      <c r="H350" s="42"/>
    </row>
    <row r="351" s="2" customFormat="1" ht="16.8" customHeight="1">
      <c r="A351" s="41"/>
      <c r="B351" s="42"/>
      <c r="C351" s="259" t="s">
        <v>3</v>
      </c>
      <c r="D351" s="259" t="s">
        <v>3</v>
      </c>
      <c r="E351" s="22" t="s">
        <v>3</v>
      </c>
      <c r="F351" s="260">
        <v>0</v>
      </c>
      <c r="G351" s="41"/>
      <c r="H351" s="42"/>
    </row>
    <row r="352" s="2" customFormat="1" ht="16.8" customHeight="1">
      <c r="A352" s="41"/>
      <c r="B352" s="42"/>
      <c r="C352" s="259" t="s">
        <v>3</v>
      </c>
      <c r="D352" s="259" t="s">
        <v>3</v>
      </c>
      <c r="E352" s="22" t="s">
        <v>3</v>
      </c>
      <c r="F352" s="260">
        <v>0</v>
      </c>
      <c r="G352" s="41"/>
      <c r="H352" s="42"/>
    </row>
    <row r="353" s="2" customFormat="1" ht="16.8" customHeight="1">
      <c r="A353" s="41"/>
      <c r="B353" s="42"/>
      <c r="C353" s="259" t="s">
        <v>3</v>
      </c>
      <c r="D353" s="259" t="s">
        <v>3</v>
      </c>
      <c r="E353" s="22" t="s">
        <v>3</v>
      </c>
      <c r="F353" s="260">
        <v>0</v>
      </c>
      <c r="G353" s="41"/>
      <c r="H353" s="42"/>
    </row>
    <row r="354" s="2" customFormat="1" ht="16.8" customHeight="1">
      <c r="A354" s="41"/>
      <c r="B354" s="42"/>
      <c r="C354" s="259" t="s">
        <v>3</v>
      </c>
      <c r="D354" s="259" t="s">
        <v>3</v>
      </c>
      <c r="E354" s="22" t="s">
        <v>3</v>
      </c>
      <c r="F354" s="260">
        <v>0</v>
      </c>
      <c r="G354" s="41"/>
      <c r="H354" s="42"/>
    </row>
    <row r="355" s="2" customFormat="1" ht="16.8" customHeight="1">
      <c r="A355" s="41"/>
      <c r="B355" s="42"/>
      <c r="C355" s="259" t="s">
        <v>3</v>
      </c>
      <c r="D355" s="259" t="s">
        <v>69</v>
      </c>
      <c r="E355" s="22" t="s">
        <v>3</v>
      </c>
      <c r="F355" s="260">
        <v>0</v>
      </c>
      <c r="G355" s="41"/>
      <c r="H355" s="42"/>
    </row>
    <row r="356" s="2" customFormat="1" ht="16.8" customHeight="1">
      <c r="A356" s="41"/>
      <c r="B356" s="42"/>
      <c r="C356" s="261" t="s">
        <v>2325</v>
      </c>
      <c r="D356" s="41"/>
      <c r="E356" s="41"/>
      <c r="F356" s="41"/>
      <c r="G356" s="41"/>
      <c r="H356" s="42"/>
    </row>
    <row r="357" s="2" customFormat="1" ht="16.8" customHeight="1">
      <c r="A357" s="41"/>
      <c r="B357" s="42"/>
      <c r="C357" s="259" t="s">
        <v>644</v>
      </c>
      <c r="D357" s="259" t="s">
        <v>2448</v>
      </c>
      <c r="E357" s="22" t="s">
        <v>166</v>
      </c>
      <c r="F357" s="260">
        <v>18.510000000000002</v>
      </c>
      <c r="G357" s="41"/>
      <c r="H357" s="42"/>
    </row>
    <row r="358" s="2" customFormat="1" ht="16.8" customHeight="1">
      <c r="A358" s="41"/>
      <c r="B358" s="42"/>
      <c r="C358" s="259" t="s">
        <v>644</v>
      </c>
      <c r="D358" s="259" t="s">
        <v>2448</v>
      </c>
      <c r="E358" s="22" t="s">
        <v>166</v>
      </c>
      <c r="F358" s="260">
        <v>16.745999999999999</v>
      </c>
      <c r="G358" s="41"/>
      <c r="H358" s="42"/>
    </row>
    <row r="359" s="2" customFormat="1" ht="16.8" customHeight="1">
      <c r="A359" s="41"/>
      <c r="B359" s="42"/>
      <c r="C359" s="259" t="s">
        <v>1902</v>
      </c>
      <c r="D359" s="259" t="s">
        <v>2331</v>
      </c>
      <c r="E359" s="22" t="s">
        <v>166</v>
      </c>
      <c r="F359" s="260">
        <v>127.148</v>
      </c>
      <c r="G359" s="41"/>
      <c r="H359" s="42"/>
    </row>
    <row r="360" s="2" customFormat="1" ht="16.8" customHeight="1">
      <c r="A360" s="41"/>
      <c r="B360" s="42"/>
      <c r="C360" s="255" t="s">
        <v>114</v>
      </c>
      <c r="D360" s="256" t="s">
        <v>519</v>
      </c>
      <c r="E360" s="257" t="s">
        <v>166</v>
      </c>
      <c r="F360" s="258">
        <v>1.764</v>
      </c>
      <c r="G360" s="41"/>
      <c r="H360" s="42"/>
    </row>
    <row r="361" s="2" customFormat="1" ht="16.8" customHeight="1">
      <c r="A361" s="41"/>
      <c r="B361" s="42"/>
      <c r="C361" s="259" t="s">
        <v>3</v>
      </c>
      <c r="D361" s="259" t="s">
        <v>305</v>
      </c>
      <c r="E361" s="22" t="s">
        <v>3</v>
      </c>
      <c r="F361" s="260">
        <v>1.764</v>
      </c>
      <c r="G361" s="41"/>
      <c r="H361" s="42"/>
    </row>
    <row r="362" s="2" customFormat="1" ht="16.8" customHeight="1">
      <c r="A362" s="41"/>
      <c r="B362" s="42"/>
      <c r="C362" s="259" t="s">
        <v>3</v>
      </c>
      <c r="D362" s="259" t="s">
        <v>196</v>
      </c>
      <c r="E362" s="22" t="s">
        <v>3</v>
      </c>
      <c r="F362" s="260">
        <v>1.764</v>
      </c>
      <c r="G362" s="41"/>
      <c r="H362" s="42"/>
    </row>
    <row r="363" s="2" customFormat="1" ht="16.8" customHeight="1">
      <c r="A363" s="41"/>
      <c r="B363" s="42"/>
      <c r="C363" s="261" t="s">
        <v>2325</v>
      </c>
      <c r="D363" s="41"/>
      <c r="E363" s="41"/>
      <c r="F363" s="41"/>
      <c r="G363" s="41"/>
      <c r="H363" s="42"/>
    </row>
    <row r="364" s="2" customFormat="1" ht="16.8" customHeight="1">
      <c r="A364" s="41"/>
      <c r="B364" s="42"/>
      <c r="C364" s="259" t="s">
        <v>644</v>
      </c>
      <c r="D364" s="259" t="s">
        <v>2448</v>
      </c>
      <c r="E364" s="22" t="s">
        <v>166</v>
      </c>
      <c r="F364" s="260">
        <v>18.510000000000002</v>
      </c>
      <c r="G364" s="41"/>
      <c r="H364" s="42"/>
    </row>
    <row r="365" s="2" customFormat="1" ht="16.8" customHeight="1">
      <c r="A365" s="41"/>
      <c r="B365" s="42"/>
      <c r="C365" s="259" t="s">
        <v>1902</v>
      </c>
      <c r="D365" s="259" t="s">
        <v>2331</v>
      </c>
      <c r="E365" s="22" t="s">
        <v>166</v>
      </c>
      <c r="F365" s="260">
        <v>127.148</v>
      </c>
      <c r="G365" s="41"/>
      <c r="H365" s="42"/>
    </row>
    <row r="366" s="2" customFormat="1" ht="16.8" customHeight="1">
      <c r="A366" s="41"/>
      <c r="B366" s="42"/>
      <c r="C366" s="259" t="s">
        <v>1968</v>
      </c>
      <c r="D366" s="259" t="s">
        <v>2449</v>
      </c>
      <c r="E366" s="22" t="s">
        <v>166</v>
      </c>
      <c r="F366" s="260">
        <v>1.764</v>
      </c>
      <c r="G366" s="41"/>
      <c r="H366" s="42"/>
    </row>
    <row r="367" s="2" customFormat="1" ht="16.8" customHeight="1">
      <c r="A367" s="41"/>
      <c r="B367" s="42"/>
      <c r="C367" s="255" t="s">
        <v>520</v>
      </c>
      <c r="D367" s="256" t="s">
        <v>521</v>
      </c>
      <c r="E367" s="257" t="s">
        <v>166</v>
      </c>
      <c r="F367" s="258">
        <v>371.45999999999998</v>
      </c>
      <c r="G367" s="41"/>
      <c r="H367" s="42"/>
    </row>
    <row r="368" s="2" customFormat="1" ht="16.8" customHeight="1">
      <c r="A368" s="41"/>
      <c r="B368" s="42"/>
      <c r="C368" s="259" t="s">
        <v>3</v>
      </c>
      <c r="D368" s="259" t="s">
        <v>352</v>
      </c>
      <c r="E368" s="22" t="s">
        <v>3</v>
      </c>
      <c r="F368" s="260">
        <v>0</v>
      </c>
      <c r="G368" s="41"/>
      <c r="H368" s="42"/>
    </row>
    <row r="369" s="2" customFormat="1" ht="16.8" customHeight="1">
      <c r="A369" s="41"/>
      <c r="B369" s="42"/>
      <c r="C369" s="259" t="s">
        <v>3</v>
      </c>
      <c r="D369" s="259" t="s">
        <v>353</v>
      </c>
      <c r="E369" s="22" t="s">
        <v>3</v>
      </c>
      <c r="F369" s="260">
        <v>294.34899999999999</v>
      </c>
      <c r="G369" s="41"/>
      <c r="H369" s="42"/>
    </row>
    <row r="370" s="2" customFormat="1" ht="16.8" customHeight="1">
      <c r="A370" s="41"/>
      <c r="B370" s="42"/>
      <c r="C370" s="259" t="s">
        <v>3</v>
      </c>
      <c r="D370" s="259" t="s">
        <v>354</v>
      </c>
      <c r="E370" s="22" t="s">
        <v>3</v>
      </c>
      <c r="F370" s="260">
        <v>-16.745999999999999</v>
      </c>
      <c r="G370" s="41"/>
      <c r="H370" s="42"/>
    </row>
    <row r="371" s="2" customFormat="1" ht="16.8" customHeight="1">
      <c r="A371" s="41"/>
      <c r="B371" s="42"/>
      <c r="C371" s="259" t="s">
        <v>3</v>
      </c>
      <c r="D371" s="259" t="s">
        <v>355</v>
      </c>
      <c r="E371" s="22" t="s">
        <v>3</v>
      </c>
      <c r="F371" s="260">
        <v>-36.866</v>
      </c>
      <c r="G371" s="41"/>
      <c r="H371" s="42"/>
    </row>
    <row r="372" s="2" customFormat="1" ht="16.8" customHeight="1">
      <c r="A372" s="41"/>
      <c r="B372" s="42"/>
      <c r="C372" s="259" t="s">
        <v>3</v>
      </c>
      <c r="D372" s="259" t="s">
        <v>692</v>
      </c>
      <c r="E372" s="22" t="s">
        <v>3</v>
      </c>
      <c r="F372" s="260">
        <v>8.1799999999999997</v>
      </c>
      <c r="G372" s="41"/>
      <c r="H372" s="42"/>
    </row>
    <row r="373" s="2" customFormat="1" ht="16.8" customHeight="1">
      <c r="A373" s="41"/>
      <c r="B373" s="42"/>
      <c r="C373" s="259" t="s">
        <v>3</v>
      </c>
      <c r="D373" s="259" t="s">
        <v>357</v>
      </c>
      <c r="E373" s="22" t="s">
        <v>3</v>
      </c>
      <c r="F373" s="260">
        <v>248.917</v>
      </c>
      <c r="G373" s="41"/>
      <c r="H373" s="42"/>
    </row>
    <row r="374" s="2" customFormat="1" ht="16.8" customHeight="1">
      <c r="A374" s="41"/>
      <c r="B374" s="42"/>
      <c r="C374" s="259" t="s">
        <v>3</v>
      </c>
      <c r="D374" s="259" t="s">
        <v>358</v>
      </c>
      <c r="E374" s="22" t="s">
        <v>3</v>
      </c>
      <c r="F374" s="260">
        <v>0</v>
      </c>
      <c r="G374" s="41"/>
      <c r="H374" s="42"/>
    </row>
    <row r="375" s="2" customFormat="1" ht="16.8" customHeight="1">
      <c r="A375" s="41"/>
      <c r="B375" s="42"/>
      <c r="C375" s="259" t="s">
        <v>3</v>
      </c>
      <c r="D375" s="259" t="s">
        <v>359</v>
      </c>
      <c r="E375" s="22" t="s">
        <v>3</v>
      </c>
      <c r="F375" s="260">
        <v>179.48599999999999</v>
      </c>
      <c r="G375" s="41"/>
      <c r="H375" s="42"/>
    </row>
    <row r="376" s="2" customFormat="1" ht="16.8" customHeight="1">
      <c r="A376" s="41"/>
      <c r="B376" s="42"/>
      <c r="C376" s="259" t="s">
        <v>3</v>
      </c>
      <c r="D376" s="259" t="s">
        <v>360</v>
      </c>
      <c r="E376" s="22" t="s">
        <v>3</v>
      </c>
      <c r="F376" s="260">
        <v>-1.764</v>
      </c>
      <c r="G376" s="41"/>
      <c r="H376" s="42"/>
    </row>
    <row r="377" s="2" customFormat="1" ht="16.8" customHeight="1">
      <c r="A377" s="41"/>
      <c r="B377" s="42"/>
      <c r="C377" s="259" t="s">
        <v>3</v>
      </c>
      <c r="D377" s="259" t="s">
        <v>361</v>
      </c>
      <c r="E377" s="22" t="s">
        <v>3</v>
      </c>
      <c r="F377" s="260">
        <v>-13.992000000000001</v>
      </c>
      <c r="G377" s="41"/>
      <c r="H377" s="42"/>
    </row>
    <row r="378" s="2" customFormat="1" ht="16.8" customHeight="1">
      <c r="A378" s="41"/>
      <c r="B378" s="42"/>
      <c r="C378" s="259" t="s">
        <v>3</v>
      </c>
      <c r="D378" s="259" t="s">
        <v>693</v>
      </c>
      <c r="E378" s="22" t="s">
        <v>3</v>
      </c>
      <c r="F378" s="260">
        <v>0.58099999999999996</v>
      </c>
      <c r="G378" s="41"/>
      <c r="H378" s="42"/>
    </row>
    <row r="379" s="2" customFormat="1" ht="16.8" customHeight="1">
      <c r="A379" s="41"/>
      <c r="B379" s="42"/>
      <c r="C379" s="259" t="s">
        <v>3</v>
      </c>
      <c r="D379" s="259" t="s">
        <v>363</v>
      </c>
      <c r="E379" s="22" t="s">
        <v>3</v>
      </c>
      <c r="F379" s="260">
        <v>-41.768000000000001</v>
      </c>
      <c r="G379" s="41"/>
      <c r="H379" s="42"/>
    </row>
    <row r="380" s="2" customFormat="1" ht="16.8" customHeight="1">
      <c r="A380" s="41"/>
      <c r="B380" s="42"/>
      <c r="C380" s="259" t="s">
        <v>3</v>
      </c>
      <c r="D380" s="259" t="s">
        <v>357</v>
      </c>
      <c r="E380" s="22" t="s">
        <v>3</v>
      </c>
      <c r="F380" s="260">
        <v>122.54300000000001</v>
      </c>
      <c r="G380" s="41"/>
      <c r="H380" s="42"/>
    </row>
    <row r="381" s="2" customFormat="1" ht="16.8" customHeight="1">
      <c r="A381" s="41"/>
      <c r="B381" s="42"/>
      <c r="C381" s="259" t="s">
        <v>3</v>
      </c>
      <c r="D381" s="259" t="s">
        <v>196</v>
      </c>
      <c r="E381" s="22" t="s">
        <v>3</v>
      </c>
      <c r="F381" s="260">
        <v>371.45999999999998</v>
      </c>
      <c r="G381" s="41"/>
      <c r="H381" s="42"/>
    </row>
    <row r="382" s="2" customFormat="1" ht="16.8" customHeight="1">
      <c r="A382" s="41"/>
      <c r="B382" s="42"/>
      <c r="C382" s="261" t="s">
        <v>2325</v>
      </c>
      <c r="D382" s="41"/>
      <c r="E382" s="41"/>
      <c r="F382" s="41"/>
      <c r="G382" s="41"/>
      <c r="H382" s="42"/>
    </row>
    <row r="383" s="2" customFormat="1" ht="16.8" customHeight="1">
      <c r="A383" s="41"/>
      <c r="B383" s="42"/>
      <c r="C383" s="259" t="s">
        <v>681</v>
      </c>
      <c r="D383" s="259" t="s">
        <v>2408</v>
      </c>
      <c r="E383" s="22" t="s">
        <v>166</v>
      </c>
      <c r="F383" s="260">
        <v>362.69900000000001</v>
      </c>
      <c r="G383" s="41"/>
      <c r="H383" s="42"/>
    </row>
    <row r="384" s="2" customFormat="1" ht="16.8" customHeight="1">
      <c r="A384" s="41"/>
      <c r="B384" s="42"/>
      <c r="C384" s="259" t="s">
        <v>1855</v>
      </c>
      <c r="D384" s="259" t="s">
        <v>2422</v>
      </c>
      <c r="E384" s="22" t="s">
        <v>166</v>
      </c>
      <c r="F384" s="260">
        <v>502.75999999999999</v>
      </c>
      <c r="G384" s="41"/>
      <c r="H384" s="42"/>
    </row>
    <row r="385" s="2" customFormat="1" ht="16.8" customHeight="1">
      <c r="A385" s="41"/>
      <c r="B385" s="42"/>
      <c r="C385" s="255" t="s">
        <v>523</v>
      </c>
      <c r="D385" s="256" t="s">
        <v>524</v>
      </c>
      <c r="E385" s="257" t="s">
        <v>166</v>
      </c>
      <c r="F385" s="258">
        <v>80.079999999999998</v>
      </c>
      <c r="G385" s="41"/>
      <c r="H385" s="42"/>
    </row>
    <row r="386" s="2" customFormat="1" ht="16.8" customHeight="1">
      <c r="A386" s="41"/>
      <c r="B386" s="42"/>
      <c r="C386" s="259" t="s">
        <v>3</v>
      </c>
      <c r="D386" s="259" t="s">
        <v>211</v>
      </c>
      <c r="E386" s="22" t="s">
        <v>3</v>
      </c>
      <c r="F386" s="260">
        <v>2.02</v>
      </c>
      <c r="G386" s="41"/>
      <c r="H386" s="42"/>
    </row>
    <row r="387" s="2" customFormat="1" ht="16.8" customHeight="1">
      <c r="A387" s="41"/>
      <c r="B387" s="42"/>
      <c r="C387" s="259" t="s">
        <v>3</v>
      </c>
      <c r="D387" s="259" t="s">
        <v>212</v>
      </c>
      <c r="E387" s="22" t="s">
        <v>3</v>
      </c>
      <c r="F387" s="260">
        <v>8.75</v>
      </c>
      <c r="G387" s="41"/>
      <c r="H387" s="42"/>
    </row>
    <row r="388" s="2" customFormat="1" ht="16.8" customHeight="1">
      <c r="A388" s="41"/>
      <c r="B388" s="42"/>
      <c r="C388" s="259" t="s">
        <v>3</v>
      </c>
      <c r="D388" s="259" t="s">
        <v>193</v>
      </c>
      <c r="E388" s="22" t="s">
        <v>3</v>
      </c>
      <c r="F388" s="260">
        <v>16.120000000000001</v>
      </c>
      <c r="G388" s="41"/>
      <c r="H388" s="42"/>
    </row>
    <row r="389" s="2" customFormat="1" ht="16.8" customHeight="1">
      <c r="A389" s="41"/>
      <c r="B389" s="42"/>
      <c r="C389" s="259" t="s">
        <v>3</v>
      </c>
      <c r="D389" s="259" t="s">
        <v>202</v>
      </c>
      <c r="E389" s="22" t="s">
        <v>3</v>
      </c>
      <c r="F389" s="260">
        <v>11.01</v>
      </c>
      <c r="G389" s="41"/>
      <c r="H389" s="42"/>
    </row>
    <row r="390" s="2" customFormat="1" ht="16.8" customHeight="1">
      <c r="A390" s="41"/>
      <c r="B390" s="42"/>
      <c r="C390" s="259" t="s">
        <v>3</v>
      </c>
      <c r="D390" s="259" t="s">
        <v>213</v>
      </c>
      <c r="E390" s="22" t="s">
        <v>3</v>
      </c>
      <c r="F390" s="260">
        <v>5.9100000000000001</v>
      </c>
      <c r="G390" s="41"/>
      <c r="H390" s="42"/>
    </row>
    <row r="391" s="2" customFormat="1" ht="16.8" customHeight="1">
      <c r="A391" s="41"/>
      <c r="B391" s="42"/>
      <c r="C391" s="259" t="s">
        <v>3</v>
      </c>
      <c r="D391" s="259" t="s">
        <v>214</v>
      </c>
      <c r="E391" s="22" t="s">
        <v>3</v>
      </c>
      <c r="F391" s="260">
        <v>1.1399999999999999</v>
      </c>
      <c r="G391" s="41"/>
      <c r="H391" s="42"/>
    </row>
    <row r="392" s="2" customFormat="1" ht="16.8" customHeight="1">
      <c r="A392" s="41"/>
      <c r="B392" s="42"/>
      <c r="C392" s="259" t="s">
        <v>3</v>
      </c>
      <c r="D392" s="259" t="s">
        <v>215</v>
      </c>
      <c r="E392" s="22" t="s">
        <v>3</v>
      </c>
      <c r="F392" s="260">
        <v>2.2200000000000002</v>
      </c>
      <c r="G392" s="41"/>
      <c r="H392" s="42"/>
    </row>
    <row r="393" s="2" customFormat="1" ht="16.8" customHeight="1">
      <c r="A393" s="41"/>
      <c r="B393" s="42"/>
      <c r="C393" s="259" t="s">
        <v>3</v>
      </c>
      <c r="D393" s="259" t="s">
        <v>194</v>
      </c>
      <c r="E393" s="22" t="s">
        <v>3</v>
      </c>
      <c r="F393" s="260">
        <v>7.5999999999999996</v>
      </c>
      <c r="G393" s="41"/>
      <c r="H393" s="42"/>
    </row>
    <row r="394" s="2" customFormat="1" ht="16.8" customHeight="1">
      <c r="A394" s="41"/>
      <c r="B394" s="42"/>
      <c r="C394" s="259" t="s">
        <v>3</v>
      </c>
      <c r="D394" s="259" t="s">
        <v>195</v>
      </c>
      <c r="E394" s="22" t="s">
        <v>3</v>
      </c>
      <c r="F394" s="260">
        <v>25.309999999999999</v>
      </c>
      <c r="G394" s="41"/>
      <c r="H394" s="42"/>
    </row>
    <row r="395" s="2" customFormat="1" ht="16.8" customHeight="1">
      <c r="A395" s="41"/>
      <c r="B395" s="42"/>
      <c r="C395" s="259" t="s">
        <v>3</v>
      </c>
      <c r="D395" s="259" t="s">
        <v>196</v>
      </c>
      <c r="E395" s="22" t="s">
        <v>3</v>
      </c>
      <c r="F395" s="260">
        <v>80.079999999999998</v>
      </c>
      <c r="G395" s="41"/>
      <c r="H395" s="42"/>
    </row>
    <row r="396" s="2" customFormat="1" ht="16.8" customHeight="1">
      <c r="A396" s="41"/>
      <c r="B396" s="42"/>
      <c r="C396" s="261" t="s">
        <v>2325</v>
      </c>
      <c r="D396" s="41"/>
      <c r="E396" s="41"/>
      <c r="F396" s="41"/>
      <c r="G396" s="41"/>
      <c r="H396" s="42"/>
    </row>
    <row r="397" s="2" customFormat="1" ht="16.8" customHeight="1">
      <c r="A397" s="41"/>
      <c r="B397" s="42"/>
      <c r="C397" s="259" t="s">
        <v>1855</v>
      </c>
      <c r="D397" s="259" t="s">
        <v>2422</v>
      </c>
      <c r="E397" s="22" t="s">
        <v>166</v>
      </c>
      <c r="F397" s="260">
        <v>502.75999999999999</v>
      </c>
      <c r="G397" s="41"/>
      <c r="H397" s="42"/>
    </row>
    <row r="398" s="2" customFormat="1" ht="16.8" customHeight="1">
      <c r="A398" s="41"/>
      <c r="B398" s="42"/>
      <c r="C398" s="255" t="s">
        <v>117</v>
      </c>
      <c r="D398" s="256" t="s">
        <v>525</v>
      </c>
      <c r="E398" s="257" t="s">
        <v>466</v>
      </c>
      <c r="F398" s="258">
        <v>23.09</v>
      </c>
      <c r="G398" s="41"/>
      <c r="H398" s="42"/>
    </row>
    <row r="399" s="2" customFormat="1" ht="16.8" customHeight="1">
      <c r="A399" s="41"/>
      <c r="B399" s="42"/>
      <c r="C399" s="259" t="s">
        <v>3</v>
      </c>
      <c r="D399" s="259" t="s">
        <v>2450</v>
      </c>
      <c r="E399" s="22" t="s">
        <v>3</v>
      </c>
      <c r="F399" s="260">
        <v>3</v>
      </c>
      <c r="G399" s="41"/>
      <c r="H399" s="42"/>
    </row>
    <row r="400" s="2" customFormat="1" ht="16.8" customHeight="1">
      <c r="A400" s="41"/>
      <c r="B400" s="42"/>
      <c r="C400" s="259" t="s">
        <v>3</v>
      </c>
      <c r="D400" s="259" t="s">
        <v>2451</v>
      </c>
      <c r="E400" s="22" t="s">
        <v>3</v>
      </c>
      <c r="F400" s="260">
        <v>4.1399999999999997</v>
      </c>
      <c r="G400" s="41"/>
      <c r="H400" s="42"/>
    </row>
    <row r="401" s="2" customFormat="1" ht="16.8" customHeight="1">
      <c r="A401" s="41"/>
      <c r="B401" s="42"/>
      <c r="C401" s="259" t="s">
        <v>3</v>
      </c>
      <c r="D401" s="259" t="s">
        <v>2452</v>
      </c>
      <c r="E401" s="22" t="s">
        <v>3</v>
      </c>
      <c r="F401" s="260">
        <v>2.8799999999999999</v>
      </c>
      <c r="G401" s="41"/>
      <c r="H401" s="42"/>
    </row>
    <row r="402" s="2" customFormat="1" ht="16.8" customHeight="1">
      <c r="A402" s="41"/>
      <c r="B402" s="42"/>
      <c r="C402" s="259" t="s">
        <v>3</v>
      </c>
      <c r="D402" s="259" t="s">
        <v>2453</v>
      </c>
      <c r="E402" s="22" t="s">
        <v>3</v>
      </c>
      <c r="F402" s="260">
        <v>4.7999999999999998</v>
      </c>
      <c r="G402" s="41"/>
      <c r="H402" s="42"/>
    </row>
    <row r="403" s="2" customFormat="1" ht="16.8" customHeight="1">
      <c r="A403" s="41"/>
      <c r="B403" s="42"/>
      <c r="C403" s="259" t="s">
        <v>3</v>
      </c>
      <c r="D403" s="259" t="s">
        <v>2454</v>
      </c>
      <c r="E403" s="22" t="s">
        <v>3</v>
      </c>
      <c r="F403" s="260">
        <v>4.7999999999999998</v>
      </c>
      <c r="G403" s="41"/>
      <c r="H403" s="42"/>
    </row>
    <row r="404" s="2" customFormat="1" ht="16.8" customHeight="1">
      <c r="A404" s="41"/>
      <c r="B404" s="42"/>
      <c r="C404" s="259" t="s">
        <v>3</v>
      </c>
      <c r="D404" s="259" t="s">
        <v>2455</v>
      </c>
      <c r="E404" s="22" t="s">
        <v>3</v>
      </c>
      <c r="F404" s="260">
        <v>2.27</v>
      </c>
      <c r="G404" s="41"/>
      <c r="H404" s="42"/>
    </row>
    <row r="405" s="2" customFormat="1" ht="16.8" customHeight="1">
      <c r="A405" s="41"/>
      <c r="B405" s="42"/>
      <c r="C405" s="259" t="s">
        <v>3</v>
      </c>
      <c r="D405" s="259" t="s">
        <v>2456</v>
      </c>
      <c r="E405" s="22" t="s">
        <v>3</v>
      </c>
      <c r="F405" s="260">
        <v>1.2</v>
      </c>
      <c r="G405" s="41"/>
      <c r="H405" s="42"/>
    </row>
    <row r="406" s="2" customFormat="1" ht="16.8" customHeight="1">
      <c r="A406" s="41"/>
      <c r="B406" s="42"/>
      <c r="C406" s="259" t="s">
        <v>3</v>
      </c>
      <c r="D406" s="259" t="s">
        <v>196</v>
      </c>
      <c r="E406" s="22" t="s">
        <v>3</v>
      </c>
      <c r="F406" s="260">
        <v>23.09</v>
      </c>
      <c r="G406" s="41"/>
      <c r="H406" s="42"/>
    </row>
    <row r="407" s="2" customFormat="1" ht="16.8" customHeight="1">
      <c r="A407" s="41"/>
      <c r="B407" s="42"/>
      <c r="C407" s="259" t="s">
        <v>3</v>
      </c>
      <c r="D407" s="259" t="s">
        <v>3</v>
      </c>
      <c r="E407" s="22" t="s">
        <v>3</v>
      </c>
      <c r="F407" s="260">
        <v>0</v>
      </c>
      <c r="G407" s="41"/>
      <c r="H407" s="42"/>
    </row>
    <row r="408" s="2" customFormat="1" ht="16.8" customHeight="1">
      <c r="A408" s="41"/>
      <c r="B408" s="42"/>
      <c r="C408" s="259" t="s">
        <v>3</v>
      </c>
      <c r="D408" s="259" t="s">
        <v>3</v>
      </c>
      <c r="E408" s="22" t="s">
        <v>3</v>
      </c>
      <c r="F408" s="260">
        <v>0</v>
      </c>
      <c r="G408" s="41"/>
      <c r="H408" s="42"/>
    </row>
    <row r="409" s="2" customFormat="1" ht="16.8" customHeight="1">
      <c r="A409" s="41"/>
      <c r="B409" s="42"/>
      <c r="C409" s="259" t="s">
        <v>3</v>
      </c>
      <c r="D409" s="259" t="s">
        <v>3</v>
      </c>
      <c r="E409" s="22" t="s">
        <v>3</v>
      </c>
      <c r="F409" s="260">
        <v>0</v>
      </c>
      <c r="G409" s="41"/>
      <c r="H409" s="42"/>
    </row>
    <row r="410" s="2" customFormat="1" ht="16.8" customHeight="1">
      <c r="A410" s="41"/>
      <c r="B410" s="42"/>
      <c r="C410" s="259" t="s">
        <v>3</v>
      </c>
      <c r="D410" s="259" t="s">
        <v>3</v>
      </c>
      <c r="E410" s="22" t="s">
        <v>3</v>
      </c>
      <c r="F410" s="260">
        <v>0</v>
      </c>
      <c r="G410" s="41"/>
      <c r="H410" s="42"/>
    </row>
    <row r="411" s="2" customFormat="1" ht="16.8" customHeight="1">
      <c r="A411" s="41"/>
      <c r="B411" s="42"/>
      <c r="C411" s="259" t="s">
        <v>3</v>
      </c>
      <c r="D411" s="259" t="s">
        <v>3</v>
      </c>
      <c r="E411" s="22" t="s">
        <v>3</v>
      </c>
      <c r="F411" s="260">
        <v>0</v>
      </c>
      <c r="G411" s="41"/>
      <c r="H411" s="42"/>
    </row>
    <row r="412" s="2" customFormat="1" ht="16.8" customHeight="1">
      <c r="A412" s="41"/>
      <c r="B412" s="42"/>
      <c r="C412" s="259" t="s">
        <v>3</v>
      </c>
      <c r="D412" s="259" t="s">
        <v>3</v>
      </c>
      <c r="E412" s="22" t="s">
        <v>3</v>
      </c>
      <c r="F412" s="260">
        <v>0</v>
      </c>
      <c r="G412" s="41"/>
      <c r="H412" s="42"/>
    </row>
    <row r="413" s="2" customFormat="1" ht="16.8" customHeight="1">
      <c r="A413" s="41"/>
      <c r="B413" s="42"/>
      <c r="C413" s="259" t="s">
        <v>3</v>
      </c>
      <c r="D413" s="259" t="s">
        <v>3</v>
      </c>
      <c r="E413" s="22" t="s">
        <v>3</v>
      </c>
      <c r="F413" s="260">
        <v>0</v>
      </c>
      <c r="G413" s="41"/>
      <c r="H413" s="42"/>
    </row>
    <row r="414" s="2" customFormat="1" ht="16.8" customHeight="1">
      <c r="A414" s="41"/>
      <c r="B414" s="42"/>
      <c r="C414" s="259" t="s">
        <v>3</v>
      </c>
      <c r="D414" s="259" t="s">
        <v>69</v>
      </c>
      <c r="E414" s="22" t="s">
        <v>3</v>
      </c>
      <c r="F414" s="260">
        <v>0</v>
      </c>
      <c r="G414" s="41"/>
      <c r="H414" s="42"/>
    </row>
    <row r="415" s="2" customFormat="1" ht="16.8" customHeight="1">
      <c r="A415" s="41"/>
      <c r="B415" s="42"/>
      <c r="C415" s="261" t="s">
        <v>2325</v>
      </c>
      <c r="D415" s="41"/>
      <c r="E415" s="41"/>
      <c r="F415" s="41"/>
      <c r="G415" s="41"/>
      <c r="H415" s="42"/>
    </row>
    <row r="416" s="2" customFormat="1" ht="16.8" customHeight="1">
      <c r="A416" s="41"/>
      <c r="B416" s="42"/>
      <c r="C416" s="259" t="s">
        <v>669</v>
      </c>
      <c r="D416" s="259" t="s">
        <v>2407</v>
      </c>
      <c r="E416" s="22" t="s">
        <v>166</v>
      </c>
      <c r="F416" s="260">
        <v>29.148</v>
      </c>
      <c r="G416" s="41"/>
      <c r="H416" s="42"/>
    </row>
    <row r="417" s="2" customFormat="1" ht="16.8" customHeight="1">
      <c r="A417" s="41"/>
      <c r="B417" s="42"/>
      <c r="C417" s="259" t="s">
        <v>681</v>
      </c>
      <c r="D417" s="259" t="s">
        <v>2408</v>
      </c>
      <c r="E417" s="22" t="s">
        <v>166</v>
      </c>
      <c r="F417" s="260">
        <v>362.69900000000001</v>
      </c>
      <c r="G417" s="41"/>
      <c r="H417" s="42"/>
    </row>
    <row r="418" s="2" customFormat="1" ht="16.8" customHeight="1">
      <c r="A418" s="41"/>
      <c r="B418" s="42"/>
      <c r="C418" s="259" t="s">
        <v>687</v>
      </c>
      <c r="D418" s="259" t="s">
        <v>2409</v>
      </c>
      <c r="E418" s="22" t="s">
        <v>166</v>
      </c>
      <c r="F418" s="260">
        <v>8.7609999999999992</v>
      </c>
      <c r="G418" s="41"/>
      <c r="H418" s="42"/>
    </row>
    <row r="419" s="2" customFormat="1" ht="16.8" customHeight="1">
      <c r="A419" s="41"/>
      <c r="B419" s="42"/>
      <c r="C419" s="259" t="s">
        <v>648</v>
      </c>
      <c r="D419" s="259" t="s">
        <v>2410</v>
      </c>
      <c r="E419" s="22" t="s">
        <v>182</v>
      </c>
      <c r="F419" s="260">
        <v>32.719999999999999</v>
      </c>
      <c r="G419" s="41"/>
      <c r="H419" s="42"/>
    </row>
    <row r="420" s="2" customFormat="1" ht="16.8" customHeight="1">
      <c r="A420" s="41"/>
      <c r="B420" s="42"/>
      <c r="C420" s="259" t="s">
        <v>648</v>
      </c>
      <c r="D420" s="259" t="s">
        <v>2410</v>
      </c>
      <c r="E420" s="22" t="s">
        <v>182</v>
      </c>
      <c r="F420" s="260">
        <v>36.590000000000003</v>
      </c>
      <c r="G420" s="41"/>
      <c r="H420" s="42"/>
    </row>
    <row r="421" s="2" customFormat="1" ht="16.8" customHeight="1">
      <c r="A421" s="41"/>
      <c r="B421" s="42"/>
      <c r="C421" s="259" t="s">
        <v>838</v>
      </c>
      <c r="D421" s="259" t="s">
        <v>2381</v>
      </c>
      <c r="E421" s="22" t="s">
        <v>166</v>
      </c>
      <c r="F421" s="260">
        <v>89.775999999999996</v>
      </c>
      <c r="G421" s="41"/>
      <c r="H421" s="42"/>
    </row>
    <row r="422" s="2" customFormat="1">
      <c r="A422" s="41"/>
      <c r="B422" s="42"/>
      <c r="C422" s="259" t="s">
        <v>792</v>
      </c>
      <c r="D422" s="259" t="s">
        <v>2411</v>
      </c>
      <c r="E422" s="22" t="s">
        <v>182</v>
      </c>
      <c r="F422" s="260">
        <v>32.719999999999999</v>
      </c>
      <c r="G422" s="41"/>
      <c r="H422" s="42"/>
    </row>
    <row r="423" s="2" customFormat="1" ht="16.8" customHeight="1">
      <c r="A423" s="41"/>
      <c r="B423" s="42"/>
      <c r="C423" s="259" t="s">
        <v>663</v>
      </c>
      <c r="D423" s="259" t="s">
        <v>664</v>
      </c>
      <c r="E423" s="22" t="s">
        <v>182</v>
      </c>
      <c r="F423" s="260">
        <v>91.046999999999997</v>
      </c>
      <c r="G423" s="41"/>
      <c r="H423" s="42"/>
    </row>
    <row r="424" s="2" customFormat="1" ht="16.8" customHeight="1">
      <c r="A424" s="41"/>
      <c r="B424" s="42"/>
      <c r="C424" s="259" t="s">
        <v>766</v>
      </c>
      <c r="D424" s="259" t="s">
        <v>767</v>
      </c>
      <c r="E424" s="22" t="s">
        <v>182</v>
      </c>
      <c r="F424" s="260">
        <v>54.439</v>
      </c>
      <c r="G424" s="41"/>
      <c r="H424" s="42"/>
    </row>
    <row r="425" s="2" customFormat="1" ht="16.8" customHeight="1">
      <c r="A425" s="41"/>
      <c r="B425" s="42"/>
      <c r="C425" s="255" t="s">
        <v>120</v>
      </c>
      <c r="D425" s="256" t="s">
        <v>526</v>
      </c>
      <c r="E425" s="257" t="s">
        <v>466</v>
      </c>
      <c r="F425" s="258">
        <v>2.3999999999999999</v>
      </c>
      <c r="G425" s="41"/>
      <c r="H425" s="42"/>
    </row>
    <row r="426" s="2" customFormat="1" ht="16.8" customHeight="1">
      <c r="A426" s="41"/>
      <c r="B426" s="42"/>
      <c r="C426" s="259" t="s">
        <v>3</v>
      </c>
      <c r="D426" s="259" t="s">
        <v>2457</v>
      </c>
      <c r="E426" s="22" t="s">
        <v>3</v>
      </c>
      <c r="F426" s="260">
        <v>2.3999999999999999</v>
      </c>
      <c r="G426" s="41"/>
      <c r="H426" s="42"/>
    </row>
    <row r="427" s="2" customFormat="1" ht="16.8" customHeight="1">
      <c r="A427" s="41"/>
      <c r="B427" s="42"/>
      <c r="C427" s="259" t="s">
        <v>3</v>
      </c>
      <c r="D427" s="259" t="s">
        <v>196</v>
      </c>
      <c r="E427" s="22" t="s">
        <v>3</v>
      </c>
      <c r="F427" s="260">
        <v>2.3999999999999999</v>
      </c>
      <c r="G427" s="41"/>
      <c r="H427" s="42"/>
    </row>
    <row r="428" s="2" customFormat="1" ht="16.8" customHeight="1">
      <c r="A428" s="41"/>
      <c r="B428" s="42"/>
      <c r="C428" s="261" t="s">
        <v>2325</v>
      </c>
      <c r="D428" s="41"/>
      <c r="E428" s="41"/>
      <c r="F428" s="41"/>
      <c r="G428" s="41"/>
      <c r="H428" s="42"/>
    </row>
    <row r="429" s="2" customFormat="1" ht="16.8" customHeight="1">
      <c r="A429" s="41"/>
      <c r="B429" s="42"/>
      <c r="C429" s="259" t="s">
        <v>669</v>
      </c>
      <c r="D429" s="259" t="s">
        <v>2407</v>
      </c>
      <c r="E429" s="22" t="s">
        <v>166</v>
      </c>
      <c r="F429" s="260">
        <v>29.148</v>
      </c>
      <c r="G429" s="41"/>
      <c r="H429" s="42"/>
    </row>
    <row r="430" s="2" customFormat="1" ht="16.8" customHeight="1">
      <c r="A430" s="41"/>
      <c r="B430" s="42"/>
      <c r="C430" s="259" t="s">
        <v>681</v>
      </c>
      <c r="D430" s="259" t="s">
        <v>2408</v>
      </c>
      <c r="E430" s="22" t="s">
        <v>166</v>
      </c>
      <c r="F430" s="260">
        <v>362.69900000000001</v>
      </c>
      <c r="G430" s="41"/>
      <c r="H430" s="42"/>
    </row>
    <row r="431" s="2" customFormat="1" ht="16.8" customHeight="1">
      <c r="A431" s="41"/>
      <c r="B431" s="42"/>
      <c r="C431" s="259" t="s">
        <v>687</v>
      </c>
      <c r="D431" s="259" t="s">
        <v>2409</v>
      </c>
      <c r="E431" s="22" t="s">
        <v>166</v>
      </c>
      <c r="F431" s="260">
        <v>8.7609999999999992</v>
      </c>
      <c r="G431" s="41"/>
      <c r="H431" s="42"/>
    </row>
    <row r="432" s="2" customFormat="1" ht="16.8" customHeight="1">
      <c r="A432" s="41"/>
      <c r="B432" s="42"/>
      <c r="C432" s="259" t="s">
        <v>648</v>
      </c>
      <c r="D432" s="259" t="s">
        <v>2410</v>
      </c>
      <c r="E432" s="22" t="s">
        <v>182</v>
      </c>
      <c r="F432" s="260">
        <v>36.590000000000003</v>
      </c>
      <c r="G432" s="41"/>
      <c r="H432" s="42"/>
    </row>
    <row r="433" s="2" customFormat="1" ht="16.8" customHeight="1">
      <c r="A433" s="41"/>
      <c r="B433" s="42"/>
      <c r="C433" s="259" t="s">
        <v>838</v>
      </c>
      <c r="D433" s="259" t="s">
        <v>2381</v>
      </c>
      <c r="E433" s="22" t="s">
        <v>166</v>
      </c>
      <c r="F433" s="260">
        <v>89.775999999999996</v>
      </c>
      <c r="G433" s="41"/>
      <c r="H433" s="42"/>
    </row>
    <row r="434" s="2" customFormat="1" ht="16.8" customHeight="1">
      <c r="A434" s="41"/>
      <c r="B434" s="42"/>
      <c r="C434" s="259" t="s">
        <v>663</v>
      </c>
      <c r="D434" s="259" t="s">
        <v>664</v>
      </c>
      <c r="E434" s="22" t="s">
        <v>182</v>
      </c>
      <c r="F434" s="260">
        <v>91.046999999999997</v>
      </c>
      <c r="G434" s="41"/>
      <c r="H434" s="42"/>
    </row>
    <row r="435" s="2" customFormat="1" ht="16.8" customHeight="1">
      <c r="A435" s="41"/>
      <c r="B435" s="42"/>
      <c r="C435" s="255" t="s">
        <v>527</v>
      </c>
      <c r="D435" s="256" t="s">
        <v>528</v>
      </c>
      <c r="E435" s="257" t="s">
        <v>466</v>
      </c>
      <c r="F435" s="258">
        <v>5.3799999999999999</v>
      </c>
      <c r="G435" s="41"/>
      <c r="H435" s="42"/>
    </row>
    <row r="436" s="2" customFormat="1" ht="16.8" customHeight="1">
      <c r="A436" s="41"/>
      <c r="B436" s="42"/>
      <c r="C436" s="259" t="s">
        <v>3</v>
      </c>
      <c r="D436" s="259" t="s">
        <v>1364</v>
      </c>
      <c r="E436" s="22" t="s">
        <v>3</v>
      </c>
      <c r="F436" s="260">
        <v>1.5</v>
      </c>
      <c r="G436" s="41"/>
      <c r="H436" s="42"/>
    </row>
    <row r="437" s="2" customFormat="1" ht="16.8" customHeight="1">
      <c r="A437" s="41"/>
      <c r="B437" s="42"/>
      <c r="C437" s="259" t="s">
        <v>3</v>
      </c>
      <c r="D437" s="259" t="s">
        <v>1363</v>
      </c>
      <c r="E437" s="22" t="s">
        <v>3</v>
      </c>
      <c r="F437" s="260">
        <v>1.78</v>
      </c>
      <c r="G437" s="41"/>
      <c r="H437" s="42"/>
    </row>
    <row r="438" s="2" customFormat="1" ht="16.8" customHeight="1">
      <c r="A438" s="41"/>
      <c r="B438" s="42"/>
      <c r="C438" s="259" t="s">
        <v>3</v>
      </c>
      <c r="D438" s="259" t="s">
        <v>1366</v>
      </c>
      <c r="E438" s="22" t="s">
        <v>3</v>
      </c>
      <c r="F438" s="260">
        <v>1.5</v>
      </c>
      <c r="G438" s="41"/>
      <c r="H438" s="42"/>
    </row>
    <row r="439" s="2" customFormat="1" ht="16.8" customHeight="1">
      <c r="A439" s="41"/>
      <c r="B439" s="42"/>
      <c r="C439" s="259" t="s">
        <v>3</v>
      </c>
      <c r="D439" s="259" t="s">
        <v>1365</v>
      </c>
      <c r="E439" s="22" t="s">
        <v>3</v>
      </c>
      <c r="F439" s="260">
        <v>0.59999999999999998</v>
      </c>
      <c r="G439" s="41"/>
      <c r="H439" s="42"/>
    </row>
    <row r="440" s="2" customFormat="1" ht="16.8" customHeight="1">
      <c r="A440" s="41"/>
      <c r="B440" s="42"/>
      <c r="C440" s="259" t="s">
        <v>3</v>
      </c>
      <c r="D440" s="259" t="s">
        <v>196</v>
      </c>
      <c r="E440" s="22" t="s">
        <v>3</v>
      </c>
      <c r="F440" s="260">
        <v>5.3799999999999999</v>
      </c>
      <c r="G440" s="41"/>
      <c r="H440" s="42"/>
    </row>
    <row r="441" s="2" customFormat="1" ht="16.8" customHeight="1">
      <c r="A441" s="41"/>
      <c r="B441" s="42"/>
      <c r="C441" s="259" t="s">
        <v>3</v>
      </c>
      <c r="D441" s="259" t="s">
        <v>3</v>
      </c>
      <c r="E441" s="22" t="s">
        <v>3</v>
      </c>
      <c r="F441" s="260">
        <v>0</v>
      </c>
      <c r="G441" s="41"/>
      <c r="H441" s="42"/>
    </row>
    <row r="442" s="2" customFormat="1" ht="16.8" customHeight="1">
      <c r="A442" s="41"/>
      <c r="B442" s="42"/>
      <c r="C442" s="259" t="s">
        <v>3</v>
      </c>
      <c r="D442" s="259" t="s">
        <v>3</v>
      </c>
      <c r="E442" s="22" t="s">
        <v>3</v>
      </c>
      <c r="F442" s="260">
        <v>0</v>
      </c>
      <c r="G442" s="41"/>
      <c r="H442" s="42"/>
    </row>
    <row r="443" s="2" customFormat="1" ht="16.8" customHeight="1">
      <c r="A443" s="41"/>
      <c r="B443" s="42"/>
      <c r="C443" s="259" t="s">
        <v>3</v>
      </c>
      <c r="D443" s="259" t="s">
        <v>3</v>
      </c>
      <c r="E443" s="22" t="s">
        <v>3</v>
      </c>
      <c r="F443" s="260">
        <v>0</v>
      </c>
      <c r="G443" s="41"/>
      <c r="H443" s="42"/>
    </row>
    <row r="444" s="2" customFormat="1" ht="16.8" customHeight="1">
      <c r="A444" s="41"/>
      <c r="B444" s="42"/>
      <c r="C444" s="259" t="s">
        <v>3</v>
      </c>
      <c r="D444" s="259" t="s">
        <v>3</v>
      </c>
      <c r="E444" s="22" t="s">
        <v>3</v>
      </c>
      <c r="F444" s="260">
        <v>0</v>
      </c>
      <c r="G444" s="41"/>
      <c r="H444" s="42"/>
    </row>
    <row r="445" s="2" customFormat="1" ht="16.8" customHeight="1">
      <c r="A445" s="41"/>
      <c r="B445" s="42"/>
      <c r="C445" s="259" t="s">
        <v>3</v>
      </c>
      <c r="D445" s="259" t="s">
        <v>3</v>
      </c>
      <c r="E445" s="22" t="s">
        <v>3</v>
      </c>
      <c r="F445" s="260">
        <v>0</v>
      </c>
      <c r="G445" s="41"/>
      <c r="H445" s="42"/>
    </row>
    <row r="446" s="2" customFormat="1" ht="16.8" customHeight="1">
      <c r="A446" s="41"/>
      <c r="B446" s="42"/>
      <c r="C446" s="259" t="s">
        <v>3</v>
      </c>
      <c r="D446" s="259" t="s">
        <v>3</v>
      </c>
      <c r="E446" s="22" t="s">
        <v>3</v>
      </c>
      <c r="F446" s="260">
        <v>0</v>
      </c>
      <c r="G446" s="41"/>
      <c r="H446" s="42"/>
    </row>
    <row r="447" s="2" customFormat="1" ht="16.8" customHeight="1">
      <c r="A447" s="41"/>
      <c r="B447" s="42"/>
      <c r="C447" s="259" t="s">
        <v>3</v>
      </c>
      <c r="D447" s="259" t="s">
        <v>3</v>
      </c>
      <c r="E447" s="22" t="s">
        <v>3</v>
      </c>
      <c r="F447" s="260">
        <v>0</v>
      </c>
      <c r="G447" s="41"/>
      <c r="H447" s="42"/>
    </row>
    <row r="448" s="2" customFormat="1" ht="16.8" customHeight="1">
      <c r="A448" s="41"/>
      <c r="B448" s="42"/>
      <c r="C448" s="259" t="s">
        <v>3</v>
      </c>
      <c r="D448" s="259" t="s">
        <v>69</v>
      </c>
      <c r="E448" s="22" t="s">
        <v>3</v>
      </c>
      <c r="F448" s="260">
        <v>0</v>
      </c>
      <c r="G448" s="41"/>
      <c r="H448" s="42"/>
    </row>
    <row r="449" s="2" customFormat="1" ht="16.8" customHeight="1">
      <c r="A449" s="41"/>
      <c r="B449" s="42"/>
      <c r="C449" s="261" t="s">
        <v>2325</v>
      </c>
      <c r="D449" s="41"/>
      <c r="E449" s="41"/>
      <c r="F449" s="41"/>
      <c r="G449" s="41"/>
      <c r="H449" s="42"/>
    </row>
    <row r="450" s="2" customFormat="1">
      <c r="A450" s="41"/>
      <c r="B450" s="42"/>
      <c r="C450" s="259" t="s">
        <v>792</v>
      </c>
      <c r="D450" s="259" t="s">
        <v>2411</v>
      </c>
      <c r="E450" s="22" t="s">
        <v>182</v>
      </c>
      <c r="F450" s="260">
        <v>5.3799999999999999</v>
      </c>
      <c r="G450" s="41"/>
      <c r="H450" s="42"/>
    </row>
    <row r="451" s="2" customFormat="1" ht="16.8" customHeight="1">
      <c r="A451" s="41"/>
      <c r="B451" s="42"/>
      <c r="C451" s="259" t="s">
        <v>676</v>
      </c>
      <c r="D451" s="259" t="s">
        <v>2458</v>
      </c>
      <c r="E451" s="22" t="s">
        <v>166</v>
      </c>
      <c r="F451" s="260">
        <v>1.7130000000000001</v>
      </c>
      <c r="G451" s="41"/>
      <c r="H451" s="42"/>
    </row>
    <row r="452" s="2" customFormat="1" ht="16.8" customHeight="1">
      <c r="A452" s="41"/>
      <c r="B452" s="42"/>
      <c r="C452" s="259" t="s">
        <v>775</v>
      </c>
      <c r="D452" s="259" t="s">
        <v>776</v>
      </c>
      <c r="E452" s="22" t="s">
        <v>182</v>
      </c>
      <c r="F452" s="260">
        <v>5.9180000000000001</v>
      </c>
      <c r="G452" s="41"/>
      <c r="H452" s="42"/>
    </row>
    <row r="453" s="2" customFormat="1" ht="16.8" customHeight="1">
      <c r="A453" s="41"/>
      <c r="B453" s="42"/>
      <c r="C453" s="255" t="s">
        <v>530</v>
      </c>
      <c r="D453" s="256" t="s">
        <v>531</v>
      </c>
      <c r="E453" s="257" t="s">
        <v>466</v>
      </c>
      <c r="F453" s="258">
        <v>1.47</v>
      </c>
      <c r="G453" s="41"/>
      <c r="H453" s="42"/>
    </row>
    <row r="454" s="2" customFormat="1" ht="16.8" customHeight="1">
      <c r="A454" s="41"/>
      <c r="B454" s="42"/>
      <c r="C454" s="259" t="s">
        <v>3</v>
      </c>
      <c r="D454" s="259" t="s">
        <v>1367</v>
      </c>
      <c r="E454" s="22" t="s">
        <v>3</v>
      </c>
      <c r="F454" s="260">
        <v>1.47</v>
      </c>
      <c r="G454" s="41"/>
      <c r="H454" s="42"/>
    </row>
    <row r="455" s="2" customFormat="1" ht="16.8" customHeight="1">
      <c r="A455" s="41"/>
      <c r="B455" s="42"/>
      <c r="C455" s="259" t="s">
        <v>3</v>
      </c>
      <c r="D455" s="259" t="s">
        <v>196</v>
      </c>
      <c r="E455" s="22" t="s">
        <v>3</v>
      </c>
      <c r="F455" s="260">
        <v>1.47</v>
      </c>
      <c r="G455" s="41"/>
      <c r="H455" s="42"/>
    </row>
    <row r="456" s="2" customFormat="1" ht="16.8" customHeight="1">
      <c r="A456" s="41"/>
      <c r="B456" s="42"/>
      <c r="C456" s="261" t="s">
        <v>2325</v>
      </c>
      <c r="D456" s="41"/>
      <c r="E456" s="41"/>
      <c r="F456" s="41"/>
      <c r="G456" s="41"/>
      <c r="H456" s="42"/>
    </row>
    <row r="457" s="2" customFormat="1" ht="16.8" customHeight="1">
      <c r="A457" s="41"/>
      <c r="B457" s="42"/>
      <c r="C457" s="259" t="s">
        <v>676</v>
      </c>
      <c r="D457" s="259" t="s">
        <v>2458</v>
      </c>
      <c r="E457" s="22" t="s">
        <v>166</v>
      </c>
      <c r="F457" s="260">
        <v>1.7130000000000001</v>
      </c>
      <c r="G457" s="41"/>
      <c r="H457" s="42"/>
    </row>
    <row r="458" s="2" customFormat="1" ht="16.8" customHeight="1">
      <c r="A458" s="41"/>
      <c r="B458" s="42"/>
      <c r="C458" s="255" t="s">
        <v>488</v>
      </c>
      <c r="D458" s="256" t="s">
        <v>489</v>
      </c>
      <c r="E458" s="257" t="s">
        <v>166</v>
      </c>
      <c r="F458" s="258">
        <v>17.984999999999999</v>
      </c>
      <c r="G458" s="41"/>
      <c r="H458" s="42"/>
    </row>
    <row r="459" s="2" customFormat="1" ht="16.8" customHeight="1">
      <c r="A459" s="41"/>
      <c r="B459" s="42"/>
      <c r="C459" s="259" t="s">
        <v>3</v>
      </c>
      <c r="D459" s="259" t="s">
        <v>2459</v>
      </c>
      <c r="E459" s="22" t="s">
        <v>3</v>
      </c>
      <c r="F459" s="260">
        <v>17.984999999999999</v>
      </c>
      <c r="G459" s="41"/>
      <c r="H459" s="42"/>
    </row>
    <row r="460" s="2" customFormat="1" ht="16.8" customHeight="1">
      <c r="A460" s="41"/>
      <c r="B460" s="42"/>
      <c r="C460" s="261" t="s">
        <v>2325</v>
      </c>
      <c r="D460" s="41"/>
      <c r="E460" s="41"/>
      <c r="F460" s="41"/>
      <c r="G460" s="41"/>
      <c r="H460" s="42"/>
    </row>
    <row r="461" s="2" customFormat="1" ht="16.8" customHeight="1">
      <c r="A461" s="41"/>
      <c r="B461" s="42"/>
      <c r="C461" s="259" t="s">
        <v>1097</v>
      </c>
      <c r="D461" s="259" t="s">
        <v>2460</v>
      </c>
      <c r="E461" s="22" t="s">
        <v>166</v>
      </c>
      <c r="F461" s="260">
        <v>17.984999999999999</v>
      </c>
      <c r="G461" s="41"/>
      <c r="H461" s="42"/>
    </row>
    <row r="462" s="2" customFormat="1" ht="16.8" customHeight="1">
      <c r="A462" s="41"/>
      <c r="B462" s="42"/>
      <c r="C462" s="259" t="s">
        <v>1106</v>
      </c>
      <c r="D462" s="259" t="s">
        <v>2461</v>
      </c>
      <c r="E462" s="22" t="s">
        <v>182</v>
      </c>
      <c r="F462" s="260">
        <v>17.984999999999999</v>
      </c>
      <c r="G462" s="41"/>
      <c r="H462" s="42"/>
    </row>
    <row r="463" s="2" customFormat="1" ht="16.8" customHeight="1">
      <c r="A463" s="41"/>
      <c r="B463" s="42"/>
      <c r="C463" s="259" t="s">
        <v>1085</v>
      </c>
      <c r="D463" s="259" t="s">
        <v>2462</v>
      </c>
      <c r="E463" s="22" t="s">
        <v>166</v>
      </c>
      <c r="F463" s="260">
        <v>17.984999999999999</v>
      </c>
      <c r="G463" s="41"/>
      <c r="H463" s="42"/>
    </row>
    <row r="464" s="2" customFormat="1" ht="16.8" customHeight="1">
      <c r="A464" s="41"/>
      <c r="B464" s="42"/>
      <c r="C464" s="259" t="s">
        <v>1118</v>
      </c>
      <c r="D464" s="259" t="s">
        <v>2463</v>
      </c>
      <c r="E464" s="22" t="s">
        <v>166</v>
      </c>
      <c r="F464" s="260">
        <v>17.984999999999999</v>
      </c>
      <c r="G464" s="41"/>
      <c r="H464" s="42"/>
    </row>
    <row r="465" s="2" customFormat="1" ht="16.8" customHeight="1">
      <c r="A465" s="41"/>
      <c r="B465" s="42"/>
      <c r="C465" s="255" t="s">
        <v>485</v>
      </c>
      <c r="D465" s="256" t="s">
        <v>486</v>
      </c>
      <c r="E465" s="257" t="s">
        <v>166</v>
      </c>
      <c r="F465" s="258">
        <v>26.052</v>
      </c>
      <c r="G465" s="41"/>
      <c r="H465" s="42"/>
    </row>
    <row r="466" s="2" customFormat="1" ht="16.8" customHeight="1">
      <c r="A466" s="41"/>
      <c r="B466" s="42"/>
      <c r="C466" s="259" t="s">
        <v>3</v>
      </c>
      <c r="D466" s="259" t="s">
        <v>2464</v>
      </c>
      <c r="E466" s="22" t="s">
        <v>3</v>
      </c>
      <c r="F466" s="260">
        <v>24.390000000000001</v>
      </c>
      <c r="G466" s="41"/>
      <c r="H466" s="42"/>
    </row>
    <row r="467" s="2" customFormat="1" ht="16.8" customHeight="1">
      <c r="A467" s="41"/>
      <c r="B467" s="42"/>
      <c r="C467" s="259" t="s">
        <v>3</v>
      </c>
      <c r="D467" s="259" t="s">
        <v>2465</v>
      </c>
      <c r="E467" s="22" t="s">
        <v>3</v>
      </c>
      <c r="F467" s="260">
        <v>0.186</v>
      </c>
      <c r="G467" s="41"/>
      <c r="H467" s="42"/>
    </row>
    <row r="468" s="2" customFormat="1" ht="16.8" customHeight="1">
      <c r="A468" s="41"/>
      <c r="B468" s="42"/>
      <c r="C468" s="259" t="s">
        <v>3</v>
      </c>
      <c r="D468" s="259" t="s">
        <v>2466</v>
      </c>
      <c r="E468" s="22" t="s">
        <v>3</v>
      </c>
      <c r="F468" s="260">
        <v>1.476</v>
      </c>
      <c r="G468" s="41"/>
      <c r="H468" s="42"/>
    </row>
    <row r="469" s="2" customFormat="1" ht="16.8" customHeight="1">
      <c r="A469" s="41"/>
      <c r="B469" s="42"/>
      <c r="C469" s="259" t="s">
        <v>3</v>
      </c>
      <c r="D469" s="259" t="s">
        <v>196</v>
      </c>
      <c r="E469" s="22" t="s">
        <v>3</v>
      </c>
      <c r="F469" s="260">
        <v>26.052</v>
      </c>
      <c r="G469" s="41"/>
      <c r="H469" s="42"/>
    </row>
    <row r="470" s="2" customFormat="1" ht="16.8" customHeight="1">
      <c r="A470" s="41"/>
      <c r="B470" s="42"/>
      <c r="C470" s="261" t="s">
        <v>2325</v>
      </c>
      <c r="D470" s="41"/>
      <c r="E470" s="41"/>
      <c r="F470" s="41"/>
      <c r="G470" s="41"/>
      <c r="H470" s="42"/>
    </row>
    <row r="471" s="2" customFormat="1" ht="16.8" customHeight="1">
      <c r="A471" s="41"/>
      <c r="B471" s="42"/>
      <c r="C471" s="259" t="s">
        <v>1013</v>
      </c>
      <c r="D471" s="259" t="s">
        <v>2467</v>
      </c>
      <c r="E471" s="22" t="s">
        <v>166</v>
      </c>
      <c r="F471" s="260">
        <v>26.052</v>
      </c>
      <c r="G471" s="41"/>
      <c r="H471" s="42"/>
    </row>
    <row r="472" s="2" customFormat="1" ht="16.8" customHeight="1">
      <c r="A472" s="41"/>
      <c r="B472" s="42"/>
      <c r="C472" s="259" t="s">
        <v>1069</v>
      </c>
      <c r="D472" s="259" t="s">
        <v>2468</v>
      </c>
      <c r="E472" s="22" t="s">
        <v>166</v>
      </c>
      <c r="F472" s="260">
        <v>26.052</v>
      </c>
      <c r="G472" s="41"/>
      <c r="H472" s="42"/>
    </row>
    <row r="473" s="2" customFormat="1" ht="16.8" customHeight="1">
      <c r="A473" s="41"/>
      <c r="B473" s="42"/>
      <c r="C473" s="259" t="s">
        <v>1074</v>
      </c>
      <c r="D473" s="259" t="s">
        <v>2469</v>
      </c>
      <c r="E473" s="22" t="s">
        <v>182</v>
      </c>
      <c r="F473" s="260">
        <v>26.052</v>
      </c>
      <c r="G473" s="41"/>
      <c r="H473" s="42"/>
    </row>
    <row r="474" s="2" customFormat="1" ht="16.8" customHeight="1">
      <c r="A474" s="41"/>
      <c r="B474" s="42"/>
      <c r="C474" s="259" t="s">
        <v>1085</v>
      </c>
      <c r="D474" s="259" t="s">
        <v>2462</v>
      </c>
      <c r="E474" s="22" t="s">
        <v>166</v>
      </c>
      <c r="F474" s="260">
        <v>26.052</v>
      </c>
      <c r="G474" s="41"/>
      <c r="H474" s="42"/>
    </row>
    <row r="475" s="2" customFormat="1" ht="16.8" customHeight="1">
      <c r="A475" s="41"/>
      <c r="B475" s="42"/>
      <c r="C475" s="259" t="s">
        <v>1217</v>
      </c>
      <c r="D475" s="259" t="s">
        <v>2470</v>
      </c>
      <c r="E475" s="22" t="s">
        <v>166</v>
      </c>
      <c r="F475" s="260">
        <v>26.052</v>
      </c>
      <c r="G475" s="41"/>
      <c r="H475" s="42"/>
    </row>
    <row r="476" s="2" customFormat="1" ht="16.8" customHeight="1">
      <c r="A476" s="41"/>
      <c r="B476" s="42"/>
      <c r="C476" s="259" t="s">
        <v>1232</v>
      </c>
      <c r="D476" s="259" t="s">
        <v>2471</v>
      </c>
      <c r="E476" s="22" t="s">
        <v>166</v>
      </c>
      <c r="F476" s="260">
        <v>26.052</v>
      </c>
      <c r="G476" s="41"/>
      <c r="H476" s="42"/>
    </row>
    <row r="477" s="2" customFormat="1" ht="16.8" customHeight="1">
      <c r="A477" s="41"/>
      <c r="B477" s="42"/>
      <c r="C477" s="259" t="s">
        <v>1237</v>
      </c>
      <c r="D477" s="259" t="s">
        <v>2472</v>
      </c>
      <c r="E477" s="22" t="s">
        <v>166</v>
      </c>
      <c r="F477" s="260">
        <v>26.052</v>
      </c>
      <c r="G477" s="41"/>
      <c r="H477" s="42"/>
    </row>
    <row r="478" s="2" customFormat="1" ht="16.8" customHeight="1">
      <c r="A478" s="41"/>
      <c r="B478" s="42"/>
      <c r="C478" s="259" t="s">
        <v>1855</v>
      </c>
      <c r="D478" s="259" t="s">
        <v>2422</v>
      </c>
      <c r="E478" s="22" t="s">
        <v>166</v>
      </c>
      <c r="F478" s="260">
        <v>502.75999999999999</v>
      </c>
      <c r="G478" s="41"/>
      <c r="H478" s="42"/>
    </row>
    <row r="479" s="2" customFormat="1" ht="16.8" customHeight="1">
      <c r="A479" s="41"/>
      <c r="B479" s="42"/>
      <c r="C479" s="255" t="s">
        <v>474</v>
      </c>
      <c r="D479" s="256" t="s">
        <v>475</v>
      </c>
      <c r="E479" s="257" t="s">
        <v>166</v>
      </c>
      <c r="F479" s="258">
        <v>69.632000000000005</v>
      </c>
      <c r="G479" s="41"/>
      <c r="H479" s="42"/>
    </row>
    <row r="480" s="2" customFormat="1" ht="16.8" customHeight="1">
      <c r="A480" s="41"/>
      <c r="B480" s="42"/>
      <c r="C480" s="259" t="s">
        <v>3</v>
      </c>
      <c r="D480" s="259" t="s">
        <v>203</v>
      </c>
      <c r="E480" s="22" t="s">
        <v>3</v>
      </c>
      <c r="F480" s="260">
        <v>22.309999999999999</v>
      </c>
      <c r="G480" s="41"/>
      <c r="H480" s="42"/>
    </row>
    <row r="481" s="2" customFormat="1" ht="16.8" customHeight="1">
      <c r="A481" s="41"/>
      <c r="B481" s="42"/>
      <c r="C481" s="259" t="s">
        <v>3</v>
      </c>
      <c r="D481" s="259" t="s">
        <v>216</v>
      </c>
      <c r="E481" s="22" t="s">
        <v>3</v>
      </c>
      <c r="F481" s="260">
        <v>7.6100000000000003</v>
      </c>
      <c r="G481" s="41"/>
      <c r="H481" s="42"/>
    </row>
    <row r="482" s="2" customFormat="1" ht="16.8" customHeight="1">
      <c r="A482" s="41"/>
      <c r="B482" s="42"/>
      <c r="C482" s="259" t="s">
        <v>3</v>
      </c>
      <c r="D482" s="259" t="s">
        <v>204</v>
      </c>
      <c r="E482" s="22" t="s">
        <v>3</v>
      </c>
      <c r="F482" s="260">
        <v>10.359999999999999</v>
      </c>
      <c r="G482" s="41"/>
      <c r="H482" s="42"/>
    </row>
    <row r="483" s="2" customFormat="1" ht="16.8" customHeight="1">
      <c r="A483" s="41"/>
      <c r="B483" s="42"/>
      <c r="C483" s="259" t="s">
        <v>3</v>
      </c>
      <c r="D483" s="259" t="s">
        <v>217</v>
      </c>
      <c r="E483" s="22" t="s">
        <v>3</v>
      </c>
      <c r="F483" s="260">
        <v>5.5999999999999996</v>
      </c>
      <c r="G483" s="41"/>
      <c r="H483" s="42"/>
    </row>
    <row r="484" s="2" customFormat="1" ht="16.8" customHeight="1">
      <c r="A484" s="41"/>
      <c r="B484" s="42"/>
      <c r="C484" s="259" t="s">
        <v>3</v>
      </c>
      <c r="D484" s="259" t="s">
        <v>205</v>
      </c>
      <c r="E484" s="22" t="s">
        <v>3</v>
      </c>
      <c r="F484" s="260">
        <v>18.489999999999998</v>
      </c>
      <c r="G484" s="41"/>
      <c r="H484" s="42"/>
    </row>
    <row r="485" s="2" customFormat="1" ht="16.8" customHeight="1">
      <c r="A485" s="41"/>
      <c r="B485" s="42"/>
      <c r="C485" s="259" t="s">
        <v>3</v>
      </c>
      <c r="D485" s="259" t="s">
        <v>3</v>
      </c>
      <c r="E485" s="22" t="s">
        <v>3</v>
      </c>
      <c r="F485" s="260">
        <v>0</v>
      </c>
      <c r="G485" s="41"/>
      <c r="H485" s="42"/>
    </row>
    <row r="486" s="2" customFormat="1" ht="16.8" customHeight="1">
      <c r="A486" s="41"/>
      <c r="B486" s="42"/>
      <c r="C486" s="259" t="s">
        <v>3</v>
      </c>
      <c r="D486" s="259" t="s">
        <v>2473</v>
      </c>
      <c r="E486" s="22" t="s">
        <v>3</v>
      </c>
      <c r="F486" s="260">
        <v>0</v>
      </c>
      <c r="G486" s="41"/>
      <c r="H486" s="42"/>
    </row>
    <row r="487" s="2" customFormat="1" ht="16.8" customHeight="1">
      <c r="A487" s="41"/>
      <c r="B487" s="42"/>
      <c r="C487" s="259" t="s">
        <v>3</v>
      </c>
      <c r="D487" s="259" t="s">
        <v>2474</v>
      </c>
      <c r="E487" s="22" t="s">
        <v>3</v>
      </c>
      <c r="F487" s="260">
        <v>-42.652999999999999</v>
      </c>
      <c r="G487" s="41"/>
      <c r="H487" s="42"/>
    </row>
    <row r="488" s="2" customFormat="1" ht="16.8" customHeight="1">
      <c r="A488" s="41"/>
      <c r="B488" s="42"/>
      <c r="C488" s="259" t="s">
        <v>3</v>
      </c>
      <c r="D488" s="259" t="s">
        <v>3</v>
      </c>
      <c r="E488" s="22" t="s">
        <v>3</v>
      </c>
      <c r="F488" s="260">
        <v>0</v>
      </c>
      <c r="G488" s="41"/>
      <c r="H488" s="42"/>
    </row>
    <row r="489" s="2" customFormat="1" ht="16.8" customHeight="1">
      <c r="A489" s="41"/>
      <c r="B489" s="42"/>
      <c r="C489" s="259" t="s">
        <v>3</v>
      </c>
      <c r="D489" s="259" t="s">
        <v>2475</v>
      </c>
      <c r="E489" s="22" t="s">
        <v>3</v>
      </c>
      <c r="F489" s="260">
        <v>47.914999999999999</v>
      </c>
      <c r="G489" s="41"/>
      <c r="H489" s="42"/>
    </row>
    <row r="490" s="2" customFormat="1" ht="16.8" customHeight="1">
      <c r="A490" s="41"/>
      <c r="B490" s="42"/>
      <c r="C490" s="259" t="s">
        <v>3</v>
      </c>
      <c r="D490" s="259" t="s">
        <v>196</v>
      </c>
      <c r="E490" s="22" t="s">
        <v>3</v>
      </c>
      <c r="F490" s="260">
        <v>69.632000000000005</v>
      </c>
      <c r="G490" s="41"/>
      <c r="H490" s="42"/>
    </row>
    <row r="491" s="2" customFormat="1" ht="16.8" customHeight="1">
      <c r="A491" s="41"/>
      <c r="B491" s="42"/>
      <c r="C491" s="261" t="s">
        <v>2325</v>
      </c>
      <c r="D491" s="41"/>
      <c r="E491" s="41"/>
      <c r="F491" s="41"/>
      <c r="G491" s="41"/>
      <c r="H491" s="42"/>
    </row>
    <row r="492" s="2" customFormat="1" ht="16.8" customHeight="1">
      <c r="A492" s="41"/>
      <c r="B492" s="42"/>
      <c r="C492" s="259" t="s">
        <v>1255</v>
      </c>
      <c r="D492" s="259" t="s">
        <v>2476</v>
      </c>
      <c r="E492" s="22" t="s">
        <v>166</v>
      </c>
      <c r="F492" s="260">
        <v>69.632000000000005</v>
      </c>
      <c r="G492" s="41"/>
      <c r="H492" s="42"/>
    </row>
    <row r="493" s="2" customFormat="1">
      <c r="A493" s="41"/>
      <c r="B493" s="42"/>
      <c r="C493" s="259" t="s">
        <v>1192</v>
      </c>
      <c r="D493" s="259" t="s">
        <v>2477</v>
      </c>
      <c r="E493" s="22" t="s">
        <v>166</v>
      </c>
      <c r="F493" s="260">
        <v>63.485999999999997</v>
      </c>
      <c r="G493" s="41"/>
      <c r="H493" s="42"/>
    </row>
    <row r="494" s="2" customFormat="1" ht="16.8" customHeight="1">
      <c r="A494" s="41"/>
      <c r="B494" s="42"/>
      <c r="C494" s="259" t="s">
        <v>1855</v>
      </c>
      <c r="D494" s="259" t="s">
        <v>2422</v>
      </c>
      <c r="E494" s="22" t="s">
        <v>166</v>
      </c>
      <c r="F494" s="260">
        <v>502.75999999999999</v>
      </c>
      <c r="G494" s="41"/>
      <c r="H494" s="42"/>
    </row>
    <row r="495" s="2" customFormat="1" ht="16.8" customHeight="1">
      <c r="A495" s="41"/>
      <c r="B495" s="42"/>
      <c r="C495" s="259" t="s">
        <v>1030</v>
      </c>
      <c r="D495" s="259" t="s">
        <v>1031</v>
      </c>
      <c r="E495" s="22" t="s">
        <v>166</v>
      </c>
      <c r="F495" s="260">
        <v>19.620999999999999</v>
      </c>
      <c r="G495" s="41"/>
      <c r="H495" s="42"/>
    </row>
    <row r="496" s="2" customFormat="1" ht="16.8" customHeight="1">
      <c r="A496" s="41"/>
      <c r="B496" s="42"/>
      <c r="C496" s="259" t="s">
        <v>1038</v>
      </c>
      <c r="D496" s="259" t="s">
        <v>1039</v>
      </c>
      <c r="E496" s="22" t="s">
        <v>166</v>
      </c>
      <c r="F496" s="260">
        <v>123.42400000000001</v>
      </c>
      <c r="G496" s="41"/>
      <c r="H496" s="42"/>
    </row>
    <row r="497" s="2" customFormat="1" ht="16.8" customHeight="1">
      <c r="A497" s="41"/>
      <c r="B497" s="42"/>
      <c r="C497" s="255" t="s">
        <v>491</v>
      </c>
      <c r="D497" s="256" t="s">
        <v>492</v>
      </c>
      <c r="E497" s="257" t="s">
        <v>166</v>
      </c>
      <c r="F497" s="258">
        <v>6.1459999999999999</v>
      </c>
      <c r="G497" s="41"/>
      <c r="H497" s="42"/>
    </row>
    <row r="498" s="2" customFormat="1" ht="16.8" customHeight="1">
      <c r="A498" s="41"/>
      <c r="B498" s="42"/>
      <c r="C498" s="259" t="s">
        <v>3</v>
      </c>
      <c r="D498" s="259" t="s">
        <v>2478</v>
      </c>
      <c r="E498" s="22" t="s">
        <v>3</v>
      </c>
      <c r="F498" s="260">
        <v>6.1459999999999999</v>
      </c>
      <c r="G498" s="41"/>
      <c r="H498" s="42"/>
    </row>
    <row r="499" s="2" customFormat="1" ht="16.8" customHeight="1">
      <c r="A499" s="41"/>
      <c r="B499" s="42"/>
      <c r="C499" s="261" t="s">
        <v>2325</v>
      </c>
      <c r="D499" s="41"/>
      <c r="E499" s="41"/>
      <c r="F499" s="41"/>
      <c r="G499" s="41"/>
      <c r="H499" s="42"/>
    </row>
    <row r="500" s="2" customFormat="1">
      <c r="A500" s="41"/>
      <c r="B500" s="42"/>
      <c r="C500" s="259" t="s">
        <v>1192</v>
      </c>
      <c r="D500" s="259" t="s">
        <v>2477</v>
      </c>
      <c r="E500" s="22" t="s">
        <v>166</v>
      </c>
      <c r="F500" s="260">
        <v>63.485999999999997</v>
      </c>
      <c r="G500" s="41"/>
      <c r="H500" s="42"/>
    </row>
    <row r="501" s="2" customFormat="1">
      <c r="A501" s="41"/>
      <c r="B501" s="42"/>
      <c r="C501" s="259" t="s">
        <v>1198</v>
      </c>
      <c r="D501" s="259" t="s">
        <v>2479</v>
      </c>
      <c r="E501" s="22" t="s">
        <v>166</v>
      </c>
      <c r="F501" s="260">
        <v>6.1459999999999999</v>
      </c>
      <c r="G501" s="41"/>
      <c r="H501" s="42"/>
    </row>
    <row r="502" s="2" customFormat="1" ht="16.8" customHeight="1">
      <c r="A502" s="41"/>
      <c r="B502" s="42"/>
      <c r="C502" s="255" t="s">
        <v>482</v>
      </c>
      <c r="D502" s="256" t="s">
        <v>483</v>
      </c>
      <c r="E502" s="257" t="s">
        <v>166</v>
      </c>
      <c r="F502" s="258">
        <v>47.914999999999999</v>
      </c>
      <c r="G502" s="41"/>
      <c r="H502" s="42"/>
    </row>
    <row r="503" s="2" customFormat="1" ht="16.8" customHeight="1">
      <c r="A503" s="41"/>
      <c r="B503" s="42"/>
      <c r="C503" s="259" t="s">
        <v>3</v>
      </c>
      <c r="D503" s="259" t="s">
        <v>2480</v>
      </c>
      <c r="E503" s="22" t="s">
        <v>3</v>
      </c>
      <c r="F503" s="260">
        <v>47.914999999999999</v>
      </c>
      <c r="G503" s="41"/>
      <c r="H503" s="42"/>
    </row>
    <row r="504" s="2" customFormat="1" ht="16.8" customHeight="1">
      <c r="A504" s="41"/>
      <c r="B504" s="42"/>
      <c r="C504" s="261" t="s">
        <v>2325</v>
      </c>
      <c r="D504" s="41"/>
      <c r="E504" s="41"/>
      <c r="F504" s="41"/>
      <c r="G504" s="41"/>
      <c r="H504" s="42"/>
    </row>
    <row r="505" s="2" customFormat="1" ht="16.8" customHeight="1">
      <c r="A505" s="41"/>
      <c r="B505" s="42"/>
      <c r="C505" s="259" t="s">
        <v>1030</v>
      </c>
      <c r="D505" s="259" t="s">
        <v>1031</v>
      </c>
      <c r="E505" s="22" t="s">
        <v>166</v>
      </c>
      <c r="F505" s="260">
        <v>19.620999999999999</v>
      </c>
      <c r="G505" s="41"/>
      <c r="H505" s="42"/>
    </row>
    <row r="506" s="2" customFormat="1" ht="16.8" customHeight="1">
      <c r="A506" s="41"/>
      <c r="B506" s="42"/>
      <c r="C506" s="259" t="s">
        <v>1038</v>
      </c>
      <c r="D506" s="259" t="s">
        <v>1039</v>
      </c>
      <c r="E506" s="22" t="s">
        <v>166</v>
      </c>
      <c r="F506" s="260">
        <v>123.42400000000001</v>
      </c>
      <c r="G506" s="41"/>
      <c r="H506" s="42"/>
    </row>
    <row r="507" s="2" customFormat="1" ht="16.8" customHeight="1">
      <c r="A507" s="41"/>
      <c r="B507" s="42"/>
      <c r="C507" s="255" t="s">
        <v>471</v>
      </c>
      <c r="D507" s="256" t="s">
        <v>472</v>
      </c>
      <c r="E507" s="257" t="s">
        <v>166</v>
      </c>
      <c r="F507" s="258">
        <v>14.936</v>
      </c>
      <c r="G507" s="41"/>
      <c r="H507" s="42"/>
    </row>
    <row r="508" s="2" customFormat="1" ht="16.8" customHeight="1">
      <c r="A508" s="41"/>
      <c r="B508" s="42"/>
      <c r="C508" s="259" t="s">
        <v>3</v>
      </c>
      <c r="D508" s="259" t="s">
        <v>2481</v>
      </c>
      <c r="E508" s="22" t="s">
        <v>3</v>
      </c>
      <c r="F508" s="260">
        <v>14.936</v>
      </c>
      <c r="G508" s="41"/>
      <c r="H508" s="42"/>
    </row>
    <row r="509" s="2" customFormat="1" ht="16.8" customHeight="1">
      <c r="A509" s="41"/>
      <c r="B509" s="42"/>
      <c r="C509" s="261" t="s">
        <v>2325</v>
      </c>
      <c r="D509" s="41"/>
      <c r="E509" s="41"/>
      <c r="F509" s="41"/>
      <c r="G509" s="41"/>
      <c r="H509" s="42"/>
    </row>
    <row r="510" s="2" customFormat="1" ht="16.8" customHeight="1">
      <c r="A510" s="41"/>
      <c r="B510" s="42"/>
      <c r="C510" s="259" t="s">
        <v>820</v>
      </c>
      <c r="D510" s="259" t="s">
        <v>2482</v>
      </c>
      <c r="E510" s="22" t="s">
        <v>166</v>
      </c>
      <c r="F510" s="260">
        <v>14.936</v>
      </c>
      <c r="G510" s="41"/>
      <c r="H510" s="42"/>
    </row>
    <row r="511" s="2" customFormat="1" ht="16.8" customHeight="1">
      <c r="A511" s="41"/>
      <c r="B511" s="42"/>
      <c r="C511" s="259" t="s">
        <v>838</v>
      </c>
      <c r="D511" s="259" t="s">
        <v>2381</v>
      </c>
      <c r="E511" s="22" t="s">
        <v>166</v>
      </c>
      <c r="F511" s="260">
        <v>14.936</v>
      </c>
      <c r="G511" s="41"/>
      <c r="H511" s="42"/>
    </row>
    <row r="512" s="2" customFormat="1" ht="16.8" customHeight="1">
      <c r="A512" s="41"/>
      <c r="B512" s="42"/>
      <c r="C512" s="259" t="s">
        <v>830</v>
      </c>
      <c r="D512" s="259" t="s">
        <v>831</v>
      </c>
      <c r="E512" s="22" t="s">
        <v>166</v>
      </c>
      <c r="F512" s="260">
        <v>26.138000000000002</v>
      </c>
      <c r="G512" s="41"/>
      <c r="H512" s="42"/>
    </row>
    <row r="513" s="2" customFormat="1" ht="7.44" customHeight="1">
      <c r="A513" s="41"/>
      <c r="B513" s="58"/>
      <c r="C513" s="59"/>
      <c r="D513" s="59"/>
      <c r="E513" s="59"/>
      <c r="F513" s="59"/>
      <c r="G513" s="59"/>
      <c r="H513" s="42"/>
    </row>
    <row r="514" s="2" customFormat="1">
      <c r="A514" s="41"/>
      <c r="B514" s="41"/>
      <c r="C514" s="41"/>
      <c r="D514" s="41"/>
      <c r="E514" s="41"/>
      <c r="F514" s="41"/>
      <c r="G514" s="41"/>
      <c r="H514" s="41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2" customWidth="1"/>
    <col min="2" max="2" width="1.667969" style="262" customWidth="1"/>
    <col min="3" max="4" width="5" style="262" customWidth="1"/>
    <col min="5" max="5" width="11.66016" style="262" customWidth="1"/>
    <col min="6" max="6" width="9.160156" style="262" customWidth="1"/>
    <col min="7" max="7" width="5" style="262" customWidth="1"/>
    <col min="8" max="8" width="77.83203" style="262" customWidth="1"/>
    <col min="9" max="10" width="20" style="262" customWidth="1"/>
    <col min="11" max="11" width="1.667969" style="262" customWidth="1"/>
  </cols>
  <sheetData>
    <row r="1" s="1" customFormat="1" ht="37.5" customHeight="1"/>
    <row r="2" s="1" customFormat="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8" customFormat="1" ht="45" customHeight="1">
      <c r="B3" s="266"/>
      <c r="C3" s="267" t="s">
        <v>2483</v>
      </c>
      <c r="D3" s="267"/>
      <c r="E3" s="267"/>
      <c r="F3" s="267"/>
      <c r="G3" s="267"/>
      <c r="H3" s="267"/>
      <c r="I3" s="267"/>
      <c r="J3" s="267"/>
      <c r="K3" s="268"/>
    </row>
    <row r="4" s="1" customFormat="1" ht="25.5" customHeight="1">
      <c r="B4" s="269"/>
      <c r="C4" s="270" t="s">
        <v>2484</v>
      </c>
      <c r="D4" s="270"/>
      <c r="E4" s="270"/>
      <c r="F4" s="270"/>
      <c r="G4" s="270"/>
      <c r="H4" s="270"/>
      <c r="I4" s="270"/>
      <c r="J4" s="270"/>
      <c r="K4" s="271"/>
    </row>
    <row r="5" s="1" customFormat="1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s="1" customFormat="1" ht="15" customHeight="1">
      <c r="B6" s="269"/>
      <c r="C6" s="273" t="s">
        <v>2485</v>
      </c>
      <c r="D6" s="273"/>
      <c r="E6" s="273"/>
      <c r="F6" s="273"/>
      <c r="G6" s="273"/>
      <c r="H6" s="273"/>
      <c r="I6" s="273"/>
      <c r="J6" s="273"/>
      <c r="K6" s="271"/>
    </row>
    <row r="7" s="1" customFormat="1" ht="15" customHeight="1">
      <c r="B7" s="274"/>
      <c r="C7" s="273" t="s">
        <v>2486</v>
      </c>
      <c r="D7" s="273"/>
      <c r="E7" s="273"/>
      <c r="F7" s="273"/>
      <c r="G7" s="273"/>
      <c r="H7" s="273"/>
      <c r="I7" s="273"/>
      <c r="J7" s="273"/>
      <c r="K7" s="271"/>
    </row>
    <row r="8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="1" customFormat="1" ht="15" customHeight="1">
      <c r="B9" s="274"/>
      <c r="C9" s="273" t="s">
        <v>2487</v>
      </c>
      <c r="D9" s="273"/>
      <c r="E9" s="273"/>
      <c r="F9" s="273"/>
      <c r="G9" s="273"/>
      <c r="H9" s="273"/>
      <c r="I9" s="273"/>
      <c r="J9" s="273"/>
      <c r="K9" s="271"/>
    </row>
    <row r="10" s="1" customFormat="1" ht="15" customHeight="1">
      <c r="B10" s="274"/>
      <c r="C10" s="273"/>
      <c r="D10" s="273" t="s">
        <v>2488</v>
      </c>
      <c r="E10" s="273"/>
      <c r="F10" s="273"/>
      <c r="G10" s="273"/>
      <c r="H10" s="273"/>
      <c r="I10" s="273"/>
      <c r="J10" s="273"/>
      <c r="K10" s="271"/>
    </row>
    <row r="11" s="1" customFormat="1" ht="15" customHeight="1">
      <c r="B11" s="274"/>
      <c r="C11" s="275"/>
      <c r="D11" s="273" t="s">
        <v>2489</v>
      </c>
      <c r="E11" s="273"/>
      <c r="F11" s="273"/>
      <c r="G11" s="273"/>
      <c r="H11" s="273"/>
      <c r="I11" s="273"/>
      <c r="J11" s="273"/>
      <c r="K11" s="271"/>
    </row>
    <row r="12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="1" customFormat="1" ht="15" customHeight="1">
      <c r="B13" s="274"/>
      <c r="C13" s="275"/>
      <c r="D13" s="276" t="s">
        <v>2490</v>
      </c>
      <c r="E13" s="273"/>
      <c r="F13" s="273"/>
      <c r="G13" s="273"/>
      <c r="H13" s="273"/>
      <c r="I13" s="273"/>
      <c r="J13" s="273"/>
      <c r="K13" s="271"/>
    </row>
    <row r="14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="1" customFormat="1" ht="15" customHeight="1">
      <c r="B15" s="274"/>
      <c r="C15" s="275"/>
      <c r="D15" s="273" t="s">
        <v>2491</v>
      </c>
      <c r="E15" s="273"/>
      <c r="F15" s="273"/>
      <c r="G15" s="273"/>
      <c r="H15" s="273"/>
      <c r="I15" s="273"/>
      <c r="J15" s="273"/>
      <c r="K15" s="271"/>
    </row>
    <row r="16" s="1" customFormat="1" ht="15" customHeight="1">
      <c r="B16" s="274"/>
      <c r="C16" s="275"/>
      <c r="D16" s="273" t="s">
        <v>2492</v>
      </c>
      <c r="E16" s="273"/>
      <c r="F16" s="273"/>
      <c r="G16" s="273"/>
      <c r="H16" s="273"/>
      <c r="I16" s="273"/>
      <c r="J16" s="273"/>
      <c r="K16" s="271"/>
    </row>
    <row r="17" s="1" customFormat="1" ht="15" customHeight="1">
      <c r="B17" s="274"/>
      <c r="C17" s="275"/>
      <c r="D17" s="273" t="s">
        <v>2493</v>
      </c>
      <c r="E17" s="273"/>
      <c r="F17" s="273"/>
      <c r="G17" s="273"/>
      <c r="H17" s="273"/>
      <c r="I17" s="273"/>
      <c r="J17" s="273"/>
      <c r="K17" s="271"/>
    </row>
    <row r="18" s="1" customFormat="1" ht="15" customHeight="1">
      <c r="B18" s="274"/>
      <c r="C18" s="275"/>
      <c r="D18" s="275"/>
      <c r="E18" s="277" t="s">
        <v>76</v>
      </c>
      <c r="F18" s="273" t="s">
        <v>2494</v>
      </c>
      <c r="G18" s="273"/>
      <c r="H18" s="273"/>
      <c r="I18" s="273"/>
      <c r="J18" s="273"/>
      <c r="K18" s="271"/>
    </row>
    <row r="19" s="1" customFormat="1" ht="15" customHeight="1">
      <c r="B19" s="274"/>
      <c r="C19" s="275"/>
      <c r="D19" s="275"/>
      <c r="E19" s="277" t="s">
        <v>2495</v>
      </c>
      <c r="F19" s="273" t="s">
        <v>2496</v>
      </c>
      <c r="G19" s="273"/>
      <c r="H19" s="273"/>
      <c r="I19" s="273"/>
      <c r="J19" s="273"/>
      <c r="K19" s="271"/>
    </row>
    <row r="20" s="1" customFormat="1" ht="15" customHeight="1">
      <c r="B20" s="274"/>
      <c r="C20" s="275"/>
      <c r="D20" s="275"/>
      <c r="E20" s="277" t="s">
        <v>2497</v>
      </c>
      <c r="F20" s="273" t="s">
        <v>2498</v>
      </c>
      <c r="G20" s="273"/>
      <c r="H20" s="273"/>
      <c r="I20" s="273"/>
      <c r="J20" s="273"/>
      <c r="K20" s="271"/>
    </row>
    <row r="21" s="1" customFormat="1" ht="15" customHeight="1">
      <c r="B21" s="274"/>
      <c r="C21" s="275"/>
      <c r="D21" s="275"/>
      <c r="E21" s="277" t="s">
        <v>2499</v>
      </c>
      <c r="F21" s="273" t="s">
        <v>2500</v>
      </c>
      <c r="G21" s="273"/>
      <c r="H21" s="273"/>
      <c r="I21" s="273"/>
      <c r="J21" s="273"/>
      <c r="K21" s="271"/>
    </row>
    <row r="22" s="1" customFormat="1" ht="15" customHeight="1">
      <c r="B22" s="274"/>
      <c r="C22" s="275"/>
      <c r="D22" s="275"/>
      <c r="E22" s="277" t="s">
        <v>2076</v>
      </c>
      <c r="F22" s="273" t="s">
        <v>2077</v>
      </c>
      <c r="G22" s="273"/>
      <c r="H22" s="273"/>
      <c r="I22" s="273"/>
      <c r="J22" s="273"/>
      <c r="K22" s="271"/>
    </row>
    <row r="23" s="1" customFormat="1" ht="15" customHeight="1">
      <c r="B23" s="274"/>
      <c r="C23" s="275"/>
      <c r="D23" s="275"/>
      <c r="E23" s="277" t="s">
        <v>2501</v>
      </c>
      <c r="F23" s="273" t="s">
        <v>2502</v>
      </c>
      <c r="G23" s="273"/>
      <c r="H23" s="273"/>
      <c r="I23" s="273"/>
      <c r="J23" s="273"/>
      <c r="K23" s="271"/>
    </row>
    <row r="24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="1" customFormat="1" ht="15" customHeight="1">
      <c r="B25" s="274"/>
      <c r="C25" s="273" t="s">
        <v>2503</v>
      </c>
      <c r="D25" s="273"/>
      <c r="E25" s="273"/>
      <c r="F25" s="273"/>
      <c r="G25" s="273"/>
      <c r="H25" s="273"/>
      <c r="I25" s="273"/>
      <c r="J25" s="273"/>
      <c r="K25" s="271"/>
    </row>
    <row r="26" s="1" customFormat="1" ht="15" customHeight="1">
      <c r="B26" s="274"/>
      <c r="C26" s="273" t="s">
        <v>2504</v>
      </c>
      <c r="D26" s="273"/>
      <c r="E26" s="273"/>
      <c r="F26" s="273"/>
      <c r="G26" s="273"/>
      <c r="H26" s="273"/>
      <c r="I26" s="273"/>
      <c r="J26" s="273"/>
      <c r="K26" s="271"/>
    </row>
    <row r="27" s="1" customFormat="1" ht="15" customHeight="1">
      <c r="B27" s="274"/>
      <c r="C27" s="273"/>
      <c r="D27" s="273" t="s">
        <v>2505</v>
      </c>
      <c r="E27" s="273"/>
      <c r="F27" s="273"/>
      <c r="G27" s="273"/>
      <c r="H27" s="273"/>
      <c r="I27" s="273"/>
      <c r="J27" s="273"/>
      <c r="K27" s="271"/>
    </row>
    <row r="28" s="1" customFormat="1" ht="15" customHeight="1">
      <c r="B28" s="274"/>
      <c r="C28" s="275"/>
      <c r="D28" s="273" t="s">
        <v>2506</v>
      </c>
      <c r="E28" s="273"/>
      <c r="F28" s="273"/>
      <c r="G28" s="273"/>
      <c r="H28" s="273"/>
      <c r="I28" s="273"/>
      <c r="J28" s="273"/>
      <c r="K28" s="271"/>
    </row>
    <row r="29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="1" customFormat="1" ht="15" customHeight="1">
      <c r="B30" s="274"/>
      <c r="C30" s="275"/>
      <c r="D30" s="273" t="s">
        <v>2507</v>
      </c>
      <c r="E30" s="273"/>
      <c r="F30" s="273"/>
      <c r="G30" s="273"/>
      <c r="H30" s="273"/>
      <c r="I30" s="273"/>
      <c r="J30" s="273"/>
      <c r="K30" s="271"/>
    </row>
    <row r="31" s="1" customFormat="1" ht="15" customHeight="1">
      <c r="B31" s="274"/>
      <c r="C31" s="275"/>
      <c r="D31" s="273" t="s">
        <v>2508</v>
      </c>
      <c r="E31" s="273"/>
      <c r="F31" s="273"/>
      <c r="G31" s="273"/>
      <c r="H31" s="273"/>
      <c r="I31" s="273"/>
      <c r="J31" s="273"/>
      <c r="K31" s="271"/>
    </row>
    <row r="32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="1" customFormat="1" ht="15" customHeight="1">
      <c r="B33" s="274"/>
      <c r="C33" s="275"/>
      <c r="D33" s="273" t="s">
        <v>2509</v>
      </c>
      <c r="E33" s="273"/>
      <c r="F33" s="273"/>
      <c r="G33" s="273"/>
      <c r="H33" s="273"/>
      <c r="I33" s="273"/>
      <c r="J33" s="273"/>
      <c r="K33" s="271"/>
    </row>
    <row r="34" s="1" customFormat="1" ht="15" customHeight="1">
      <c r="B34" s="274"/>
      <c r="C34" s="275"/>
      <c r="D34" s="273" t="s">
        <v>2510</v>
      </c>
      <c r="E34" s="273"/>
      <c r="F34" s="273"/>
      <c r="G34" s="273"/>
      <c r="H34" s="273"/>
      <c r="I34" s="273"/>
      <c r="J34" s="273"/>
      <c r="K34" s="271"/>
    </row>
    <row r="35" s="1" customFormat="1" ht="15" customHeight="1">
      <c r="B35" s="274"/>
      <c r="C35" s="275"/>
      <c r="D35" s="273" t="s">
        <v>2511</v>
      </c>
      <c r="E35" s="273"/>
      <c r="F35" s="273"/>
      <c r="G35" s="273"/>
      <c r="H35" s="273"/>
      <c r="I35" s="273"/>
      <c r="J35" s="273"/>
      <c r="K35" s="271"/>
    </row>
    <row r="36" s="1" customFormat="1" ht="15" customHeight="1">
      <c r="B36" s="274"/>
      <c r="C36" s="275"/>
      <c r="D36" s="273"/>
      <c r="E36" s="276" t="s">
        <v>136</v>
      </c>
      <c r="F36" s="273"/>
      <c r="G36" s="273" t="s">
        <v>2512</v>
      </c>
      <c r="H36" s="273"/>
      <c r="I36" s="273"/>
      <c r="J36" s="273"/>
      <c r="K36" s="271"/>
    </row>
    <row r="37" s="1" customFormat="1" ht="30.75" customHeight="1">
      <c r="B37" s="274"/>
      <c r="C37" s="275"/>
      <c r="D37" s="273"/>
      <c r="E37" s="276" t="s">
        <v>2513</v>
      </c>
      <c r="F37" s="273"/>
      <c r="G37" s="273" t="s">
        <v>2514</v>
      </c>
      <c r="H37" s="273"/>
      <c r="I37" s="273"/>
      <c r="J37" s="273"/>
      <c r="K37" s="271"/>
    </row>
    <row r="38" s="1" customFormat="1" ht="15" customHeight="1">
      <c r="B38" s="274"/>
      <c r="C38" s="275"/>
      <c r="D38" s="273"/>
      <c r="E38" s="276" t="s">
        <v>50</v>
      </c>
      <c r="F38" s="273"/>
      <c r="G38" s="273" t="s">
        <v>2515</v>
      </c>
      <c r="H38" s="273"/>
      <c r="I38" s="273"/>
      <c r="J38" s="273"/>
      <c r="K38" s="271"/>
    </row>
    <row r="39" s="1" customFormat="1" ht="15" customHeight="1">
      <c r="B39" s="274"/>
      <c r="C39" s="275"/>
      <c r="D39" s="273"/>
      <c r="E39" s="276" t="s">
        <v>51</v>
      </c>
      <c r="F39" s="273"/>
      <c r="G39" s="273" t="s">
        <v>2516</v>
      </c>
      <c r="H39" s="273"/>
      <c r="I39" s="273"/>
      <c r="J39" s="273"/>
      <c r="K39" s="271"/>
    </row>
    <row r="40" s="1" customFormat="1" ht="15" customHeight="1">
      <c r="B40" s="274"/>
      <c r="C40" s="275"/>
      <c r="D40" s="273"/>
      <c r="E40" s="276" t="s">
        <v>137</v>
      </c>
      <c r="F40" s="273"/>
      <c r="G40" s="273" t="s">
        <v>2517</v>
      </c>
      <c r="H40" s="273"/>
      <c r="I40" s="273"/>
      <c r="J40" s="273"/>
      <c r="K40" s="271"/>
    </row>
    <row r="41" s="1" customFormat="1" ht="15" customHeight="1">
      <c r="B41" s="274"/>
      <c r="C41" s="275"/>
      <c r="D41" s="273"/>
      <c r="E41" s="276" t="s">
        <v>138</v>
      </c>
      <c r="F41" s="273"/>
      <c r="G41" s="273" t="s">
        <v>2518</v>
      </c>
      <c r="H41" s="273"/>
      <c r="I41" s="273"/>
      <c r="J41" s="273"/>
      <c r="K41" s="271"/>
    </row>
    <row r="42" s="1" customFormat="1" ht="15" customHeight="1">
      <c r="B42" s="274"/>
      <c r="C42" s="275"/>
      <c r="D42" s="273"/>
      <c r="E42" s="276" t="s">
        <v>2519</v>
      </c>
      <c r="F42" s="273"/>
      <c r="G42" s="273" t="s">
        <v>2520</v>
      </c>
      <c r="H42" s="273"/>
      <c r="I42" s="273"/>
      <c r="J42" s="273"/>
      <c r="K42" s="271"/>
    </row>
    <row r="43" s="1" customFormat="1" ht="15" customHeight="1">
      <c r="B43" s="274"/>
      <c r="C43" s="275"/>
      <c r="D43" s="273"/>
      <c r="E43" s="276"/>
      <c r="F43" s="273"/>
      <c r="G43" s="273" t="s">
        <v>2521</v>
      </c>
      <c r="H43" s="273"/>
      <c r="I43" s="273"/>
      <c r="J43" s="273"/>
      <c r="K43" s="271"/>
    </row>
    <row r="44" s="1" customFormat="1" ht="15" customHeight="1">
      <c r="B44" s="274"/>
      <c r="C44" s="275"/>
      <c r="D44" s="273"/>
      <c r="E44" s="276" t="s">
        <v>2522</v>
      </c>
      <c r="F44" s="273"/>
      <c r="G44" s="273" t="s">
        <v>2523</v>
      </c>
      <c r="H44" s="273"/>
      <c r="I44" s="273"/>
      <c r="J44" s="273"/>
      <c r="K44" s="271"/>
    </row>
    <row r="45" s="1" customFormat="1" ht="15" customHeight="1">
      <c r="B45" s="274"/>
      <c r="C45" s="275"/>
      <c r="D45" s="273"/>
      <c r="E45" s="276" t="s">
        <v>140</v>
      </c>
      <c r="F45" s="273"/>
      <c r="G45" s="273" t="s">
        <v>2524</v>
      </c>
      <c r="H45" s="273"/>
      <c r="I45" s="273"/>
      <c r="J45" s="273"/>
      <c r="K45" s="271"/>
    </row>
    <row r="46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="1" customFormat="1" ht="15" customHeight="1">
      <c r="B47" s="274"/>
      <c r="C47" s="275"/>
      <c r="D47" s="273" t="s">
        <v>2525</v>
      </c>
      <c r="E47" s="273"/>
      <c r="F47" s="273"/>
      <c r="G47" s="273"/>
      <c r="H47" s="273"/>
      <c r="I47" s="273"/>
      <c r="J47" s="273"/>
      <c r="K47" s="271"/>
    </row>
    <row r="48" s="1" customFormat="1" ht="15" customHeight="1">
      <c r="B48" s="274"/>
      <c r="C48" s="275"/>
      <c r="D48" s="275"/>
      <c r="E48" s="273" t="s">
        <v>2526</v>
      </c>
      <c r="F48" s="273"/>
      <c r="G48" s="273"/>
      <c r="H48" s="273"/>
      <c r="I48" s="273"/>
      <c r="J48" s="273"/>
      <c r="K48" s="271"/>
    </row>
    <row r="49" s="1" customFormat="1" ht="15" customHeight="1">
      <c r="B49" s="274"/>
      <c r="C49" s="275"/>
      <c r="D49" s="275"/>
      <c r="E49" s="273" t="s">
        <v>2527</v>
      </c>
      <c r="F49" s="273"/>
      <c r="G49" s="273"/>
      <c r="H49" s="273"/>
      <c r="I49" s="273"/>
      <c r="J49" s="273"/>
      <c r="K49" s="271"/>
    </row>
    <row r="50" s="1" customFormat="1" ht="15" customHeight="1">
      <c r="B50" s="274"/>
      <c r="C50" s="275"/>
      <c r="D50" s="275"/>
      <c r="E50" s="273" t="s">
        <v>2528</v>
      </c>
      <c r="F50" s="273"/>
      <c r="G50" s="273"/>
      <c r="H50" s="273"/>
      <c r="I50" s="273"/>
      <c r="J50" s="273"/>
      <c r="K50" s="271"/>
    </row>
    <row r="51" s="1" customFormat="1" ht="15" customHeight="1">
      <c r="B51" s="274"/>
      <c r="C51" s="275"/>
      <c r="D51" s="273" t="s">
        <v>2529</v>
      </c>
      <c r="E51" s="273"/>
      <c r="F51" s="273"/>
      <c r="G51" s="273"/>
      <c r="H51" s="273"/>
      <c r="I51" s="273"/>
      <c r="J51" s="273"/>
      <c r="K51" s="271"/>
    </row>
    <row r="52" s="1" customFormat="1" ht="25.5" customHeight="1">
      <c r="B52" s="269"/>
      <c r="C52" s="270" t="s">
        <v>2530</v>
      </c>
      <c r="D52" s="270"/>
      <c r="E52" s="270"/>
      <c r="F52" s="270"/>
      <c r="G52" s="270"/>
      <c r="H52" s="270"/>
      <c r="I52" s="270"/>
      <c r="J52" s="270"/>
      <c r="K52" s="271"/>
    </row>
    <row r="53" s="1" customFormat="1" ht="5.25" customHeight="1">
      <c r="B53" s="269"/>
      <c r="C53" s="272"/>
      <c r="D53" s="272"/>
      <c r="E53" s="272"/>
      <c r="F53" s="272"/>
      <c r="G53" s="272"/>
      <c r="H53" s="272"/>
      <c r="I53" s="272"/>
      <c r="J53" s="272"/>
      <c r="K53" s="271"/>
    </row>
    <row r="54" s="1" customFormat="1" ht="15" customHeight="1">
      <c r="B54" s="269"/>
      <c r="C54" s="273" t="s">
        <v>2531</v>
      </c>
      <c r="D54" s="273"/>
      <c r="E54" s="273"/>
      <c r="F54" s="273"/>
      <c r="G54" s="273"/>
      <c r="H54" s="273"/>
      <c r="I54" s="273"/>
      <c r="J54" s="273"/>
      <c r="K54" s="271"/>
    </row>
    <row r="55" s="1" customFormat="1" ht="15" customHeight="1">
      <c r="B55" s="269"/>
      <c r="C55" s="273" t="s">
        <v>2532</v>
      </c>
      <c r="D55" s="273"/>
      <c r="E55" s="273"/>
      <c r="F55" s="273"/>
      <c r="G55" s="273"/>
      <c r="H55" s="273"/>
      <c r="I55" s="273"/>
      <c r="J55" s="273"/>
      <c r="K55" s="271"/>
    </row>
    <row r="56" s="1" customFormat="1" ht="12.75" customHeight="1">
      <c r="B56" s="269"/>
      <c r="C56" s="273"/>
      <c r="D56" s="273"/>
      <c r="E56" s="273"/>
      <c r="F56" s="273"/>
      <c r="G56" s="273"/>
      <c r="H56" s="273"/>
      <c r="I56" s="273"/>
      <c r="J56" s="273"/>
      <c r="K56" s="271"/>
    </row>
    <row r="57" s="1" customFormat="1" ht="15" customHeight="1">
      <c r="B57" s="269"/>
      <c r="C57" s="273" t="s">
        <v>2533</v>
      </c>
      <c r="D57" s="273"/>
      <c r="E57" s="273"/>
      <c r="F57" s="273"/>
      <c r="G57" s="273"/>
      <c r="H57" s="273"/>
      <c r="I57" s="273"/>
      <c r="J57" s="273"/>
      <c r="K57" s="271"/>
    </row>
    <row r="58" s="1" customFormat="1" ht="15" customHeight="1">
      <c r="B58" s="269"/>
      <c r="C58" s="275"/>
      <c r="D58" s="273" t="s">
        <v>2534</v>
      </c>
      <c r="E58" s="273"/>
      <c r="F58" s="273"/>
      <c r="G58" s="273"/>
      <c r="H58" s="273"/>
      <c r="I58" s="273"/>
      <c r="J58" s="273"/>
      <c r="K58" s="271"/>
    </row>
    <row r="59" s="1" customFormat="1" ht="15" customHeight="1">
      <c r="B59" s="269"/>
      <c r="C59" s="275"/>
      <c r="D59" s="273" t="s">
        <v>2535</v>
      </c>
      <c r="E59" s="273"/>
      <c r="F59" s="273"/>
      <c r="G59" s="273"/>
      <c r="H59" s="273"/>
      <c r="I59" s="273"/>
      <c r="J59" s="273"/>
      <c r="K59" s="271"/>
    </row>
    <row r="60" s="1" customFormat="1" ht="15" customHeight="1">
      <c r="B60" s="269"/>
      <c r="C60" s="275"/>
      <c r="D60" s="273" t="s">
        <v>2536</v>
      </c>
      <c r="E60" s="273"/>
      <c r="F60" s="273"/>
      <c r="G60" s="273"/>
      <c r="H60" s="273"/>
      <c r="I60" s="273"/>
      <c r="J60" s="273"/>
      <c r="K60" s="271"/>
    </row>
    <row r="61" s="1" customFormat="1" ht="15" customHeight="1">
      <c r="B61" s="269"/>
      <c r="C61" s="275"/>
      <c r="D61" s="273" t="s">
        <v>2537</v>
      </c>
      <c r="E61" s="273"/>
      <c r="F61" s="273"/>
      <c r="G61" s="273"/>
      <c r="H61" s="273"/>
      <c r="I61" s="273"/>
      <c r="J61" s="273"/>
      <c r="K61" s="271"/>
    </row>
    <row r="62" s="1" customFormat="1" ht="15" customHeight="1">
      <c r="B62" s="269"/>
      <c r="C62" s="275"/>
      <c r="D62" s="278" t="s">
        <v>2538</v>
      </c>
      <c r="E62" s="278"/>
      <c r="F62" s="278"/>
      <c r="G62" s="278"/>
      <c r="H62" s="278"/>
      <c r="I62" s="278"/>
      <c r="J62" s="278"/>
      <c r="K62" s="271"/>
    </row>
    <row r="63" s="1" customFormat="1" ht="15" customHeight="1">
      <c r="B63" s="269"/>
      <c r="C63" s="275"/>
      <c r="D63" s="273" t="s">
        <v>2539</v>
      </c>
      <c r="E63" s="273"/>
      <c r="F63" s="273"/>
      <c r="G63" s="273"/>
      <c r="H63" s="273"/>
      <c r="I63" s="273"/>
      <c r="J63" s="273"/>
      <c r="K63" s="271"/>
    </row>
    <row r="64" s="1" customFormat="1" ht="12.75" customHeight="1">
      <c r="B64" s="269"/>
      <c r="C64" s="275"/>
      <c r="D64" s="275"/>
      <c r="E64" s="279"/>
      <c r="F64" s="275"/>
      <c r="G64" s="275"/>
      <c r="H64" s="275"/>
      <c r="I64" s="275"/>
      <c r="J64" s="275"/>
      <c r="K64" s="271"/>
    </row>
    <row r="65" s="1" customFormat="1" ht="15" customHeight="1">
      <c r="B65" s="269"/>
      <c r="C65" s="275"/>
      <c r="D65" s="273" t="s">
        <v>2540</v>
      </c>
      <c r="E65" s="273"/>
      <c r="F65" s="273"/>
      <c r="G65" s="273"/>
      <c r="H65" s="273"/>
      <c r="I65" s="273"/>
      <c r="J65" s="273"/>
      <c r="K65" s="271"/>
    </row>
    <row r="66" s="1" customFormat="1" ht="15" customHeight="1">
      <c r="B66" s="269"/>
      <c r="C66" s="275"/>
      <c r="D66" s="278" t="s">
        <v>2541</v>
      </c>
      <c r="E66" s="278"/>
      <c r="F66" s="278"/>
      <c r="G66" s="278"/>
      <c r="H66" s="278"/>
      <c r="I66" s="278"/>
      <c r="J66" s="278"/>
      <c r="K66" s="271"/>
    </row>
    <row r="67" s="1" customFormat="1" ht="15" customHeight="1">
      <c r="B67" s="269"/>
      <c r="C67" s="275"/>
      <c r="D67" s="273" t="s">
        <v>2542</v>
      </c>
      <c r="E67" s="273"/>
      <c r="F67" s="273"/>
      <c r="G67" s="273"/>
      <c r="H67" s="273"/>
      <c r="I67" s="273"/>
      <c r="J67" s="273"/>
      <c r="K67" s="271"/>
    </row>
    <row r="68" s="1" customFormat="1" ht="15" customHeight="1">
      <c r="B68" s="269"/>
      <c r="C68" s="275"/>
      <c r="D68" s="273" t="s">
        <v>2543</v>
      </c>
      <c r="E68" s="273"/>
      <c r="F68" s="273"/>
      <c r="G68" s="273"/>
      <c r="H68" s="273"/>
      <c r="I68" s="273"/>
      <c r="J68" s="273"/>
      <c r="K68" s="271"/>
    </row>
    <row r="69" s="1" customFormat="1" ht="15" customHeight="1">
      <c r="B69" s="269"/>
      <c r="C69" s="275"/>
      <c r="D69" s="273" t="s">
        <v>2544</v>
      </c>
      <c r="E69" s="273"/>
      <c r="F69" s="273"/>
      <c r="G69" s="273"/>
      <c r="H69" s="273"/>
      <c r="I69" s="273"/>
      <c r="J69" s="273"/>
      <c r="K69" s="271"/>
    </row>
    <row r="70" s="1" customFormat="1" ht="15" customHeight="1">
      <c r="B70" s="269"/>
      <c r="C70" s="275"/>
      <c r="D70" s="273" t="s">
        <v>2545</v>
      </c>
      <c r="E70" s="273"/>
      <c r="F70" s="273"/>
      <c r="G70" s="273"/>
      <c r="H70" s="273"/>
      <c r="I70" s="273"/>
      <c r="J70" s="273"/>
      <c r="K70" s="271"/>
    </row>
    <row r="7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="1" customFormat="1" ht="45" customHeight="1">
      <c r="B75" s="288"/>
      <c r="C75" s="289" t="s">
        <v>2546</v>
      </c>
      <c r="D75" s="289"/>
      <c r="E75" s="289"/>
      <c r="F75" s="289"/>
      <c r="G75" s="289"/>
      <c r="H75" s="289"/>
      <c r="I75" s="289"/>
      <c r="J75" s="289"/>
      <c r="K75" s="290"/>
    </row>
    <row r="76" s="1" customFormat="1" ht="17.25" customHeight="1">
      <c r="B76" s="288"/>
      <c r="C76" s="291" t="s">
        <v>2547</v>
      </c>
      <c r="D76" s="291"/>
      <c r="E76" s="291"/>
      <c r="F76" s="291" t="s">
        <v>2548</v>
      </c>
      <c r="G76" s="292"/>
      <c r="H76" s="291" t="s">
        <v>51</v>
      </c>
      <c r="I76" s="291" t="s">
        <v>54</v>
      </c>
      <c r="J76" s="291" t="s">
        <v>2549</v>
      </c>
      <c r="K76" s="290"/>
    </row>
    <row r="77" s="1" customFormat="1" ht="17.25" customHeight="1">
      <c r="B77" s="288"/>
      <c r="C77" s="293" t="s">
        <v>2550</v>
      </c>
      <c r="D77" s="293"/>
      <c r="E77" s="293"/>
      <c r="F77" s="294" t="s">
        <v>2551</v>
      </c>
      <c r="G77" s="295"/>
      <c r="H77" s="293"/>
      <c r="I77" s="293"/>
      <c r="J77" s="293" t="s">
        <v>2552</v>
      </c>
      <c r="K77" s="290"/>
    </row>
    <row r="78" s="1" customFormat="1" ht="5.25" customHeight="1">
      <c r="B78" s="288"/>
      <c r="C78" s="296"/>
      <c r="D78" s="296"/>
      <c r="E78" s="296"/>
      <c r="F78" s="296"/>
      <c r="G78" s="297"/>
      <c r="H78" s="296"/>
      <c r="I78" s="296"/>
      <c r="J78" s="296"/>
      <c r="K78" s="290"/>
    </row>
    <row r="79" s="1" customFormat="1" ht="15" customHeight="1">
      <c r="B79" s="288"/>
      <c r="C79" s="276" t="s">
        <v>50</v>
      </c>
      <c r="D79" s="298"/>
      <c r="E79" s="298"/>
      <c r="F79" s="299" t="s">
        <v>2553</v>
      </c>
      <c r="G79" s="300"/>
      <c r="H79" s="276" t="s">
        <v>2554</v>
      </c>
      <c r="I79" s="276" t="s">
        <v>2555</v>
      </c>
      <c r="J79" s="276">
        <v>20</v>
      </c>
      <c r="K79" s="290"/>
    </row>
    <row r="80" s="1" customFormat="1" ht="15" customHeight="1">
      <c r="B80" s="288"/>
      <c r="C80" s="276" t="s">
        <v>2556</v>
      </c>
      <c r="D80" s="276"/>
      <c r="E80" s="276"/>
      <c r="F80" s="299" t="s">
        <v>2553</v>
      </c>
      <c r="G80" s="300"/>
      <c r="H80" s="276" t="s">
        <v>2557</v>
      </c>
      <c r="I80" s="276" t="s">
        <v>2555</v>
      </c>
      <c r="J80" s="276">
        <v>120</v>
      </c>
      <c r="K80" s="290"/>
    </row>
    <row r="81" s="1" customFormat="1" ht="15" customHeight="1">
      <c r="B81" s="301"/>
      <c r="C81" s="276" t="s">
        <v>2558</v>
      </c>
      <c r="D81" s="276"/>
      <c r="E81" s="276"/>
      <c r="F81" s="299" t="s">
        <v>2559</v>
      </c>
      <c r="G81" s="300"/>
      <c r="H81" s="276" t="s">
        <v>2560</v>
      </c>
      <c r="I81" s="276" t="s">
        <v>2555</v>
      </c>
      <c r="J81" s="276">
        <v>50</v>
      </c>
      <c r="K81" s="290"/>
    </row>
    <row r="82" s="1" customFormat="1" ht="15" customHeight="1">
      <c r="B82" s="301"/>
      <c r="C82" s="276" t="s">
        <v>2561</v>
      </c>
      <c r="D82" s="276"/>
      <c r="E82" s="276"/>
      <c r="F82" s="299" t="s">
        <v>2553</v>
      </c>
      <c r="G82" s="300"/>
      <c r="H82" s="276" t="s">
        <v>2562</v>
      </c>
      <c r="I82" s="276" t="s">
        <v>2563</v>
      </c>
      <c r="J82" s="276"/>
      <c r="K82" s="290"/>
    </row>
    <row r="83" s="1" customFormat="1" ht="15" customHeight="1">
      <c r="B83" s="301"/>
      <c r="C83" s="302" t="s">
        <v>2564</v>
      </c>
      <c r="D83" s="302"/>
      <c r="E83" s="302"/>
      <c r="F83" s="303" t="s">
        <v>2559</v>
      </c>
      <c r="G83" s="302"/>
      <c r="H83" s="302" t="s">
        <v>2565</v>
      </c>
      <c r="I83" s="302" t="s">
        <v>2555</v>
      </c>
      <c r="J83" s="302">
        <v>15</v>
      </c>
      <c r="K83" s="290"/>
    </row>
    <row r="84" s="1" customFormat="1" ht="15" customHeight="1">
      <c r="B84" s="301"/>
      <c r="C84" s="302" t="s">
        <v>2566</v>
      </c>
      <c r="D84" s="302"/>
      <c r="E84" s="302"/>
      <c r="F84" s="303" t="s">
        <v>2559</v>
      </c>
      <c r="G84" s="302"/>
      <c r="H84" s="302" t="s">
        <v>2567</v>
      </c>
      <c r="I84" s="302" t="s">
        <v>2555</v>
      </c>
      <c r="J84" s="302">
        <v>15</v>
      </c>
      <c r="K84" s="290"/>
    </row>
    <row r="85" s="1" customFormat="1" ht="15" customHeight="1">
      <c r="B85" s="301"/>
      <c r="C85" s="302" t="s">
        <v>2568</v>
      </c>
      <c r="D85" s="302"/>
      <c r="E85" s="302"/>
      <c r="F85" s="303" t="s">
        <v>2559</v>
      </c>
      <c r="G85" s="302"/>
      <c r="H85" s="302" t="s">
        <v>2569</v>
      </c>
      <c r="I85" s="302" t="s">
        <v>2555</v>
      </c>
      <c r="J85" s="302">
        <v>20</v>
      </c>
      <c r="K85" s="290"/>
    </row>
    <row r="86" s="1" customFormat="1" ht="15" customHeight="1">
      <c r="B86" s="301"/>
      <c r="C86" s="302" t="s">
        <v>2570</v>
      </c>
      <c r="D86" s="302"/>
      <c r="E86" s="302"/>
      <c r="F86" s="303" t="s">
        <v>2559</v>
      </c>
      <c r="G86" s="302"/>
      <c r="H86" s="302" t="s">
        <v>2571</v>
      </c>
      <c r="I86" s="302" t="s">
        <v>2555</v>
      </c>
      <c r="J86" s="302">
        <v>20</v>
      </c>
      <c r="K86" s="290"/>
    </row>
    <row r="87" s="1" customFormat="1" ht="15" customHeight="1">
      <c r="B87" s="301"/>
      <c r="C87" s="276" t="s">
        <v>2572</v>
      </c>
      <c r="D87" s="276"/>
      <c r="E87" s="276"/>
      <c r="F87" s="299" t="s">
        <v>2559</v>
      </c>
      <c r="G87" s="300"/>
      <c r="H87" s="276" t="s">
        <v>2573</v>
      </c>
      <c r="I87" s="276" t="s">
        <v>2555</v>
      </c>
      <c r="J87" s="276">
        <v>50</v>
      </c>
      <c r="K87" s="290"/>
    </row>
    <row r="88" s="1" customFormat="1" ht="15" customHeight="1">
      <c r="B88" s="301"/>
      <c r="C88" s="276" t="s">
        <v>2574</v>
      </c>
      <c r="D88" s="276"/>
      <c r="E88" s="276"/>
      <c r="F88" s="299" t="s">
        <v>2559</v>
      </c>
      <c r="G88" s="300"/>
      <c r="H88" s="276" t="s">
        <v>2575</v>
      </c>
      <c r="I88" s="276" t="s">
        <v>2555</v>
      </c>
      <c r="J88" s="276">
        <v>20</v>
      </c>
      <c r="K88" s="290"/>
    </row>
    <row r="89" s="1" customFormat="1" ht="15" customHeight="1">
      <c r="B89" s="301"/>
      <c r="C89" s="276" t="s">
        <v>2576</v>
      </c>
      <c r="D89" s="276"/>
      <c r="E89" s="276"/>
      <c r="F89" s="299" t="s">
        <v>2559</v>
      </c>
      <c r="G89" s="300"/>
      <c r="H89" s="276" t="s">
        <v>2577</v>
      </c>
      <c r="I89" s="276" t="s">
        <v>2555</v>
      </c>
      <c r="J89" s="276">
        <v>20</v>
      </c>
      <c r="K89" s="290"/>
    </row>
    <row r="90" s="1" customFormat="1" ht="15" customHeight="1">
      <c r="B90" s="301"/>
      <c r="C90" s="276" t="s">
        <v>2578</v>
      </c>
      <c r="D90" s="276"/>
      <c r="E90" s="276"/>
      <c r="F90" s="299" t="s">
        <v>2559</v>
      </c>
      <c r="G90" s="300"/>
      <c r="H90" s="276" t="s">
        <v>2579</v>
      </c>
      <c r="I90" s="276" t="s">
        <v>2555</v>
      </c>
      <c r="J90" s="276">
        <v>50</v>
      </c>
      <c r="K90" s="290"/>
    </row>
    <row r="91" s="1" customFormat="1" ht="15" customHeight="1">
      <c r="B91" s="301"/>
      <c r="C91" s="276" t="s">
        <v>2580</v>
      </c>
      <c r="D91" s="276"/>
      <c r="E91" s="276"/>
      <c r="F91" s="299" t="s">
        <v>2559</v>
      </c>
      <c r="G91" s="300"/>
      <c r="H91" s="276" t="s">
        <v>2580</v>
      </c>
      <c r="I91" s="276" t="s">
        <v>2555</v>
      </c>
      <c r="J91" s="276">
        <v>50</v>
      </c>
      <c r="K91" s="290"/>
    </row>
    <row r="92" s="1" customFormat="1" ht="15" customHeight="1">
      <c r="B92" s="301"/>
      <c r="C92" s="276" t="s">
        <v>2581</v>
      </c>
      <c r="D92" s="276"/>
      <c r="E92" s="276"/>
      <c r="F92" s="299" t="s">
        <v>2559</v>
      </c>
      <c r="G92" s="300"/>
      <c r="H92" s="276" t="s">
        <v>2582</v>
      </c>
      <c r="I92" s="276" t="s">
        <v>2555</v>
      </c>
      <c r="J92" s="276">
        <v>255</v>
      </c>
      <c r="K92" s="290"/>
    </row>
    <row r="93" s="1" customFormat="1" ht="15" customHeight="1">
      <c r="B93" s="301"/>
      <c r="C93" s="276" t="s">
        <v>2583</v>
      </c>
      <c r="D93" s="276"/>
      <c r="E93" s="276"/>
      <c r="F93" s="299" t="s">
        <v>2553</v>
      </c>
      <c r="G93" s="300"/>
      <c r="H93" s="276" t="s">
        <v>2584</v>
      </c>
      <c r="I93" s="276" t="s">
        <v>2585</v>
      </c>
      <c r="J93" s="276"/>
      <c r="K93" s="290"/>
    </row>
    <row r="94" s="1" customFormat="1" ht="15" customHeight="1">
      <c r="B94" s="301"/>
      <c r="C94" s="276" t="s">
        <v>2586</v>
      </c>
      <c r="D94" s="276"/>
      <c r="E94" s="276"/>
      <c r="F94" s="299" t="s">
        <v>2553</v>
      </c>
      <c r="G94" s="300"/>
      <c r="H94" s="276" t="s">
        <v>2587</v>
      </c>
      <c r="I94" s="276" t="s">
        <v>2588</v>
      </c>
      <c r="J94" s="276"/>
      <c r="K94" s="290"/>
    </row>
    <row r="95" s="1" customFormat="1" ht="15" customHeight="1">
      <c r="B95" s="301"/>
      <c r="C95" s="276" t="s">
        <v>2589</v>
      </c>
      <c r="D95" s="276"/>
      <c r="E95" s="276"/>
      <c r="F95" s="299" t="s">
        <v>2553</v>
      </c>
      <c r="G95" s="300"/>
      <c r="H95" s="276" t="s">
        <v>2589</v>
      </c>
      <c r="I95" s="276" t="s">
        <v>2588</v>
      </c>
      <c r="J95" s="276"/>
      <c r="K95" s="290"/>
    </row>
    <row r="96" s="1" customFormat="1" ht="15" customHeight="1">
      <c r="B96" s="301"/>
      <c r="C96" s="276" t="s">
        <v>35</v>
      </c>
      <c r="D96" s="276"/>
      <c r="E96" s="276"/>
      <c r="F96" s="299" t="s">
        <v>2553</v>
      </c>
      <c r="G96" s="300"/>
      <c r="H96" s="276" t="s">
        <v>2590</v>
      </c>
      <c r="I96" s="276" t="s">
        <v>2588</v>
      </c>
      <c r="J96" s="276"/>
      <c r="K96" s="290"/>
    </row>
    <row r="97" s="1" customFormat="1" ht="15" customHeight="1">
      <c r="B97" s="301"/>
      <c r="C97" s="276" t="s">
        <v>45</v>
      </c>
      <c r="D97" s="276"/>
      <c r="E97" s="276"/>
      <c r="F97" s="299" t="s">
        <v>2553</v>
      </c>
      <c r="G97" s="300"/>
      <c r="H97" s="276" t="s">
        <v>2591</v>
      </c>
      <c r="I97" s="276" t="s">
        <v>2588</v>
      </c>
      <c r="J97" s="276"/>
      <c r="K97" s="290"/>
    </row>
    <row r="98" s="1" customFormat="1" ht="15" customHeight="1">
      <c r="B98" s="304"/>
      <c r="C98" s="305"/>
      <c r="D98" s="305"/>
      <c r="E98" s="305"/>
      <c r="F98" s="305"/>
      <c r="G98" s="305"/>
      <c r="H98" s="305"/>
      <c r="I98" s="305"/>
      <c r="J98" s="305"/>
      <c r="K98" s="306"/>
    </row>
    <row r="99" s="1" customFormat="1" ht="18.7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7"/>
    </row>
    <row r="100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="1" customFormat="1" ht="45" customHeight="1">
      <c r="B102" s="288"/>
      <c r="C102" s="289" t="s">
        <v>2592</v>
      </c>
      <c r="D102" s="289"/>
      <c r="E102" s="289"/>
      <c r="F102" s="289"/>
      <c r="G102" s="289"/>
      <c r="H102" s="289"/>
      <c r="I102" s="289"/>
      <c r="J102" s="289"/>
      <c r="K102" s="290"/>
    </row>
    <row r="103" s="1" customFormat="1" ht="17.25" customHeight="1">
      <c r="B103" s="288"/>
      <c r="C103" s="291" t="s">
        <v>2547</v>
      </c>
      <c r="D103" s="291"/>
      <c r="E103" s="291"/>
      <c r="F103" s="291" t="s">
        <v>2548</v>
      </c>
      <c r="G103" s="292"/>
      <c r="H103" s="291" t="s">
        <v>51</v>
      </c>
      <c r="I103" s="291" t="s">
        <v>54</v>
      </c>
      <c r="J103" s="291" t="s">
        <v>2549</v>
      </c>
      <c r="K103" s="290"/>
    </row>
    <row r="104" s="1" customFormat="1" ht="17.25" customHeight="1">
      <c r="B104" s="288"/>
      <c r="C104" s="293" t="s">
        <v>2550</v>
      </c>
      <c r="D104" s="293"/>
      <c r="E104" s="293"/>
      <c r="F104" s="294" t="s">
        <v>2551</v>
      </c>
      <c r="G104" s="295"/>
      <c r="H104" s="293"/>
      <c r="I104" s="293"/>
      <c r="J104" s="293" t="s">
        <v>2552</v>
      </c>
      <c r="K104" s="290"/>
    </row>
    <row r="105" s="1" customFormat="1" ht="5.25" customHeight="1">
      <c r="B105" s="288"/>
      <c r="C105" s="291"/>
      <c r="D105" s="291"/>
      <c r="E105" s="291"/>
      <c r="F105" s="291"/>
      <c r="G105" s="309"/>
      <c r="H105" s="291"/>
      <c r="I105" s="291"/>
      <c r="J105" s="291"/>
      <c r="K105" s="290"/>
    </row>
    <row r="106" s="1" customFormat="1" ht="15" customHeight="1">
      <c r="B106" s="288"/>
      <c r="C106" s="276" t="s">
        <v>50</v>
      </c>
      <c r="D106" s="298"/>
      <c r="E106" s="298"/>
      <c r="F106" s="299" t="s">
        <v>2553</v>
      </c>
      <c r="G106" s="276"/>
      <c r="H106" s="276" t="s">
        <v>2593</v>
      </c>
      <c r="I106" s="276" t="s">
        <v>2555</v>
      </c>
      <c r="J106" s="276">
        <v>20</v>
      </c>
      <c r="K106" s="290"/>
    </row>
    <row r="107" s="1" customFormat="1" ht="15" customHeight="1">
      <c r="B107" s="288"/>
      <c r="C107" s="276" t="s">
        <v>2556</v>
      </c>
      <c r="D107" s="276"/>
      <c r="E107" s="276"/>
      <c r="F107" s="299" t="s">
        <v>2553</v>
      </c>
      <c r="G107" s="276"/>
      <c r="H107" s="276" t="s">
        <v>2593</v>
      </c>
      <c r="I107" s="276" t="s">
        <v>2555</v>
      </c>
      <c r="J107" s="276">
        <v>120</v>
      </c>
      <c r="K107" s="290"/>
    </row>
    <row r="108" s="1" customFormat="1" ht="15" customHeight="1">
      <c r="B108" s="301"/>
      <c r="C108" s="276" t="s">
        <v>2558</v>
      </c>
      <c r="D108" s="276"/>
      <c r="E108" s="276"/>
      <c r="F108" s="299" t="s">
        <v>2559</v>
      </c>
      <c r="G108" s="276"/>
      <c r="H108" s="276" t="s">
        <v>2593</v>
      </c>
      <c r="I108" s="276" t="s">
        <v>2555</v>
      </c>
      <c r="J108" s="276">
        <v>50</v>
      </c>
      <c r="K108" s="290"/>
    </row>
    <row r="109" s="1" customFormat="1" ht="15" customHeight="1">
      <c r="B109" s="301"/>
      <c r="C109" s="276" t="s">
        <v>2561</v>
      </c>
      <c r="D109" s="276"/>
      <c r="E109" s="276"/>
      <c r="F109" s="299" t="s">
        <v>2553</v>
      </c>
      <c r="G109" s="276"/>
      <c r="H109" s="276" t="s">
        <v>2593</v>
      </c>
      <c r="I109" s="276" t="s">
        <v>2563</v>
      </c>
      <c r="J109" s="276"/>
      <c r="K109" s="290"/>
    </row>
    <row r="110" s="1" customFormat="1" ht="15" customHeight="1">
      <c r="B110" s="301"/>
      <c r="C110" s="276" t="s">
        <v>2572</v>
      </c>
      <c r="D110" s="276"/>
      <c r="E110" s="276"/>
      <c r="F110" s="299" t="s">
        <v>2559</v>
      </c>
      <c r="G110" s="276"/>
      <c r="H110" s="276" t="s">
        <v>2593</v>
      </c>
      <c r="I110" s="276" t="s">
        <v>2555</v>
      </c>
      <c r="J110" s="276">
        <v>50</v>
      </c>
      <c r="K110" s="290"/>
    </row>
    <row r="111" s="1" customFormat="1" ht="15" customHeight="1">
      <c r="B111" s="301"/>
      <c r="C111" s="276" t="s">
        <v>2580</v>
      </c>
      <c r="D111" s="276"/>
      <c r="E111" s="276"/>
      <c r="F111" s="299" t="s">
        <v>2559</v>
      </c>
      <c r="G111" s="276"/>
      <c r="H111" s="276" t="s">
        <v>2593</v>
      </c>
      <c r="I111" s="276" t="s">
        <v>2555</v>
      </c>
      <c r="J111" s="276">
        <v>50</v>
      </c>
      <c r="K111" s="290"/>
    </row>
    <row r="112" s="1" customFormat="1" ht="15" customHeight="1">
      <c r="B112" s="301"/>
      <c r="C112" s="276" t="s">
        <v>2578</v>
      </c>
      <c r="D112" s="276"/>
      <c r="E112" s="276"/>
      <c r="F112" s="299" t="s">
        <v>2559</v>
      </c>
      <c r="G112" s="276"/>
      <c r="H112" s="276" t="s">
        <v>2593</v>
      </c>
      <c r="I112" s="276" t="s">
        <v>2555</v>
      </c>
      <c r="J112" s="276">
        <v>50</v>
      </c>
      <c r="K112" s="290"/>
    </row>
    <row r="113" s="1" customFormat="1" ht="15" customHeight="1">
      <c r="B113" s="301"/>
      <c r="C113" s="276" t="s">
        <v>50</v>
      </c>
      <c r="D113" s="276"/>
      <c r="E113" s="276"/>
      <c r="F113" s="299" t="s">
        <v>2553</v>
      </c>
      <c r="G113" s="276"/>
      <c r="H113" s="276" t="s">
        <v>2594</v>
      </c>
      <c r="I113" s="276" t="s">
        <v>2555</v>
      </c>
      <c r="J113" s="276">
        <v>20</v>
      </c>
      <c r="K113" s="290"/>
    </row>
    <row r="114" s="1" customFormat="1" ht="15" customHeight="1">
      <c r="B114" s="301"/>
      <c r="C114" s="276" t="s">
        <v>2595</v>
      </c>
      <c r="D114" s="276"/>
      <c r="E114" s="276"/>
      <c r="F114" s="299" t="s">
        <v>2553</v>
      </c>
      <c r="G114" s="276"/>
      <c r="H114" s="276" t="s">
        <v>2596</v>
      </c>
      <c r="I114" s="276" t="s">
        <v>2555</v>
      </c>
      <c r="J114" s="276">
        <v>120</v>
      </c>
      <c r="K114" s="290"/>
    </row>
    <row r="115" s="1" customFormat="1" ht="15" customHeight="1">
      <c r="B115" s="301"/>
      <c r="C115" s="276" t="s">
        <v>35</v>
      </c>
      <c r="D115" s="276"/>
      <c r="E115" s="276"/>
      <c r="F115" s="299" t="s">
        <v>2553</v>
      </c>
      <c r="G115" s="276"/>
      <c r="H115" s="276" t="s">
        <v>2597</v>
      </c>
      <c r="I115" s="276" t="s">
        <v>2588</v>
      </c>
      <c r="J115" s="276"/>
      <c r="K115" s="290"/>
    </row>
    <row r="116" s="1" customFormat="1" ht="15" customHeight="1">
      <c r="B116" s="301"/>
      <c r="C116" s="276" t="s">
        <v>45</v>
      </c>
      <c r="D116" s="276"/>
      <c r="E116" s="276"/>
      <c r="F116" s="299" t="s">
        <v>2553</v>
      </c>
      <c r="G116" s="276"/>
      <c r="H116" s="276" t="s">
        <v>2598</v>
      </c>
      <c r="I116" s="276" t="s">
        <v>2588</v>
      </c>
      <c r="J116" s="276"/>
      <c r="K116" s="290"/>
    </row>
    <row r="117" s="1" customFormat="1" ht="15" customHeight="1">
      <c r="B117" s="301"/>
      <c r="C117" s="276" t="s">
        <v>54</v>
      </c>
      <c r="D117" s="276"/>
      <c r="E117" s="276"/>
      <c r="F117" s="299" t="s">
        <v>2553</v>
      </c>
      <c r="G117" s="276"/>
      <c r="H117" s="276" t="s">
        <v>2599</v>
      </c>
      <c r="I117" s="276" t="s">
        <v>2600</v>
      </c>
      <c r="J117" s="276"/>
      <c r="K117" s="290"/>
    </row>
    <row r="118" s="1" customFormat="1" ht="15" customHeight="1">
      <c r="B118" s="304"/>
      <c r="C118" s="310"/>
      <c r="D118" s="310"/>
      <c r="E118" s="310"/>
      <c r="F118" s="310"/>
      <c r="G118" s="310"/>
      <c r="H118" s="310"/>
      <c r="I118" s="310"/>
      <c r="J118" s="310"/>
      <c r="K118" s="306"/>
    </row>
    <row r="119" s="1" customFormat="1" ht="18.75" customHeight="1">
      <c r="B119" s="311"/>
      <c r="C119" s="312"/>
      <c r="D119" s="312"/>
      <c r="E119" s="312"/>
      <c r="F119" s="313"/>
      <c r="G119" s="312"/>
      <c r="H119" s="312"/>
      <c r="I119" s="312"/>
      <c r="J119" s="312"/>
      <c r="K119" s="311"/>
    </row>
    <row r="120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="1" customFormat="1" ht="7.5" customHeight="1">
      <c r="B121" s="314"/>
      <c r="C121" s="315"/>
      <c r="D121" s="315"/>
      <c r="E121" s="315"/>
      <c r="F121" s="315"/>
      <c r="G121" s="315"/>
      <c r="H121" s="315"/>
      <c r="I121" s="315"/>
      <c r="J121" s="315"/>
      <c r="K121" s="316"/>
    </row>
    <row r="122" s="1" customFormat="1" ht="45" customHeight="1">
      <c r="B122" s="317"/>
      <c r="C122" s="267" t="s">
        <v>2601</v>
      </c>
      <c r="D122" s="267"/>
      <c r="E122" s="267"/>
      <c r="F122" s="267"/>
      <c r="G122" s="267"/>
      <c r="H122" s="267"/>
      <c r="I122" s="267"/>
      <c r="J122" s="267"/>
      <c r="K122" s="318"/>
    </row>
    <row r="123" s="1" customFormat="1" ht="17.25" customHeight="1">
      <c r="B123" s="319"/>
      <c r="C123" s="291" t="s">
        <v>2547</v>
      </c>
      <c r="D123" s="291"/>
      <c r="E123" s="291"/>
      <c r="F123" s="291" t="s">
        <v>2548</v>
      </c>
      <c r="G123" s="292"/>
      <c r="H123" s="291" t="s">
        <v>51</v>
      </c>
      <c r="I123" s="291" t="s">
        <v>54</v>
      </c>
      <c r="J123" s="291" t="s">
        <v>2549</v>
      </c>
      <c r="K123" s="320"/>
    </row>
    <row r="124" s="1" customFormat="1" ht="17.25" customHeight="1">
      <c r="B124" s="319"/>
      <c r="C124" s="293" t="s">
        <v>2550</v>
      </c>
      <c r="D124" s="293"/>
      <c r="E124" s="293"/>
      <c r="F124" s="294" t="s">
        <v>2551</v>
      </c>
      <c r="G124" s="295"/>
      <c r="H124" s="293"/>
      <c r="I124" s="293"/>
      <c r="J124" s="293" t="s">
        <v>2552</v>
      </c>
      <c r="K124" s="320"/>
    </row>
    <row r="125" s="1" customFormat="1" ht="5.25" customHeight="1">
      <c r="B125" s="321"/>
      <c r="C125" s="296"/>
      <c r="D125" s="296"/>
      <c r="E125" s="296"/>
      <c r="F125" s="296"/>
      <c r="G125" s="322"/>
      <c r="H125" s="296"/>
      <c r="I125" s="296"/>
      <c r="J125" s="296"/>
      <c r="K125" s="323"/>
    </row>
    <row r="126" s="1" customFormat="1" ht="15" customHeight="1">
      <c r="B126" s="321"/>
      <c r="C126" s="276" t="s">
        <v>2556</v>
      </c>
      <c r="D126" s="298"/>
      <c r="E126" s="298"/>
      <c r="F126" s="299" t="s">
        <v>2553</v>
      </c>
      <c r="G126" s="276"/>
      <c r="H126" s="276" t="s">
        <v>2593</v>
      </c>
      <c r="I126" s="276" t="s">
        <v>2555</v>
      </c>
      <c r="J126" s="276">
        <v>120</v>
      </c>
      <c r="K126" s="324"/>
    </row>
    <row r="127" s="1" customFormat="1" ht="15" customHeight="1">
      <c r="B127" s="321"/>
      <c r="C127" s="276" t="s">
        <v>2602</v>
      </c>
      <c r="D127" s="276"/>
      <c r="E127" s="276"/>
      <c r="F127" s="299" t="s">
        <v>2553</v>
      </c>
      <c r="G127" s="276"/>
      <c r="H127" s="276" t="s">
        <v>2603</v>
      </c>
      <c r="I127" s="276" t="s">
        <v>2555</v>
      </c>
      <c r="J127" s="276" t="s">
        <v>2604</v>
      </c>
      <c r="K127" s="324"/>
    </row>
    <row r="128" s="1" customFormat="1" ht="15" customHeight="1">
      <c r="B128" s="321"/>
      <c r="C128" s="276" t="s">
        <v>2501</v>
      </c>
      <c r="D128" s="276"/>
      <c r="E128" s="276"/>
      <c r="F128" s="299" t="s">
        <v>2553</v>
      </c>
      <c r="G128" s="276"/>
      <c r="H128" s="276" t="s">
        <v>2605</v>
      </c>
      <c r="I128" s="276" t="s">
        <v>2555</v>
      </c>
      <c r="J128" s="276" t="s">
        <v>2604</v>
      </c>
      <c r="K128" s="324"/>
    </row>
    <row r="129" s="1" customFormat="1" ht="15" customHeight="1">
      <c r="B129" s="321"/>
      <c r="C129" s="276" t="s">
        <v>2564</v>
      </c>
      <c r="D129" s="276"/>
      <c r="E129" s="276"/>
      <c r="F129" s="299" t="s">
        <v>2559</v>
      </c>
      <c r="G129" s="276"/>
      <c r="H129" s="276" t="s">
        <v>2565</v>
      </c>
      <c r="I129" s="276" t="s">
        <v>2555</v>
      </c>
      <c r="J129" s="276">
        <v>15</v>
      </c>
      <c r="K129" s="324"/>
    </row>
    <row r="130" s="1" customFormat="1" ht="15" customHeight="1">
      <c r="B130" s="321"/>
      <c r="C130" s="302" t="s">
        <v>2566</v>
      </c>
      <c r="D130" s="302"/>
      <c r="E130" s="302"/>
      <c r="F130" s="303" t="s">
        <v>2559</v>
      </c>
      <c r="G130" s="302"/>
      <c r="H130" s="302" t="s">
        <v>2567</v>
      </c>
      <c r="I130" s="302" t="s">
        <v>2555</v>
      </c>
      <c r="J130" s="302">
        <v>15</v>
      </c>
      <c r="K130" s="324"/>
    </row>
    <row r="131" s="1" customFormat="1" ht="15" customHeight="1">
      <c r="B131" s="321"/>
      <c r="C131" s="302" t="s">
        <v>2568</v>
      </c>
      <c r="D131" s="302"/>
      <c r="E131" s="302"/>
      <c r="F131" s="303" t="s">
        <v>2559</v>
      </c>
      <c r="G131" s="302"/>
      <c r="H131" s="302" t="s">
        <v>2569</v>
      </c>
      <c r="I131" s="302" t="s">
        <v>2555</v>
      </c>
      <c r="J131" s="302">
        <v>20</v>
      </c>
      <c r="K131" s="324"/>
    </row>
    <row r="132" s="1" customFormat="1" ht="15" customHeight="1">
      <c r="B132" s="321"/>
      <c r="C132" s="302" t="s">
        <v>2570</v>
      </c>
      <c r="D132" s="302"/>
      <c r="E132" s="302"/>
      <c r="F132" s="303" t="s">
        <v>2559</v>
      </c>
      <c r="G132" s="302"/>
      <c r="H132" s="302" t="s">
        <v>2571</v>
      </c>
      <c r="I132" s="302" t="s">
        <v>2555</v>
      </c>
      <c r="J132" s="302">
        <v>20</v>
      </c>
      <c r="K132" s="324"/>
    </row>
    <row r="133" s="1" customFormat="1" ht="15" customHeight="1">
      <c r="B133" s="321"/>
      <c r="C133" s="276" t="s">
        <v>2558</v>
      </c>
      <c r="D133" s="276"/>
      <c r="E133" s="276"/>
      <c r="F133" s="299" t="s">
        <v>2559</v>
      </c>
      <c r="G133" s="276"/>
      <c r="H133" s="276" t="s">
        <v>2593</v>
      </c>
      <c r="I133" s="276" t="s">
        <v>2555</v>
      </c>
      <c r="J133" s="276">
        <v>50</v>
      </c>
      <c r="K133" s="324"/>
    </row>
    <row r="134" s="1" customFormat="1" ht="15" customHeight="1">
      <c r="B134" s="321"/>
      <c r="C134" s="276" t="s">
        <v>2572</v>
      </c>
      <c r="D134" s="276"/>
      <c r="E134" s="276"/>
      <c r="F134" s="299" t="s">
        <v>2559</v>
      </c>
      <c r="G134" s="276"/>
      <c r="H134" s="276" t="s">
        <v>2593</v>
      </c>
      <c r="I134" s="276" t="s">
        <v>2555</v>
      </c>
      <c r="J134" s="276">
        <v>50</v>
      </c>
      <c r="K134" s="324"/>
    </row>
    <row r="135" s="1" customFormat="1" ht="15" customHeight="1">
      <c r="B135" s="321"/>
      <c r="C135" s="276" t="s">
        <v>2578</v>
      </c>
      <c r="D135" s="276"/>
      <c r="E135" s="276"/>
      <c r="F135" s="299" t="s">
        <v>2559</v>
      </c>
      <c r="G135" s="276"/>
      <c r="H135" s="276" t="s">
        <v>2593</v>
      </c>
      <c r="I135" s="276" t="s">
        <v>2555</v>
      </c>
      <c r="J135" s="276">
        <v>50</v>
      </c>
      <c r="K135" s="324"/>
    </row>
    <row r="136" s="1" customFormat="1" ht="15" customHeight="1">
      <c r="B136" s="321"/>
      <c r="C136" s="276" t="s">
        <v>2580</v>
      </c>
      <c r="D136" s="276"/>
      <c r="E136" s="276"/>
      <c r="F136" s="299" t="s">
        <v>2559</v>
      </c>
      <c r="G136" s="276"/>
      <c r="H136" s="276" t="s">
        <v>2593</v>
      </c>
      <c r="I136" s="276" t="s">
        <v>2555</v>
      </c>
      <c r="J136" s="276">
        <v>50</v>
      </c>
      <c r="K136" s="324"/>
    </row>
    <row r="137" s="1" customFormat="1" ht="15" customHeight="1">
      <c r="B137" s="321"/>
      <c r="C137" s="276" t="s">
        <v>2581</v>
      </c>
      <c r="D137" s="276"/>
      <c r="E137" s="276"/>
      <c r="F137" s="299" t="s">
        <v>2559</v>
      </c>
      <c r="G137" s="276"/>
      <c r="H137" s="276" t="s">
        <v>2606</v>
      </c>
      <c r="I137" s="276" t="s">
        <v>2555</v>
      </c>
      <c r="J137" s="276">
        <v>255</v>
      </c>
      <c r="K137" s="324"/>
    </row>
    <row r="138" s="1" customFormat="1" ht="15" customHeight="1">
      <c r="B138" s="321"/>
      <c r="C138" s="276" t="s">
        <v>2583</v>
      </c>
      <c r="D138" s="276"/>
      <c r="E138" s="276"/>
      <c r="F138" s="299" t="s">
        <v>2553</v>
      </c>
      <c r="G138" s="276"/>
      <c r="H138" s="276" t="s">
        <v>2607</v>
      </c>
      <c r="I138" s="276" t="s">
        <v>2585</v>
      </c>
      <c r="J138" s="276"/>
      <c r="K138" s="324"/>
    </row>
    <row r="139" s="1" customFormat="1" ht="15" customHeight="1">
      <c r="B139" s="321"/>
      <c r="C139" s="276" t="s">
        <v>2586</v>
      </c>
      <c r="D139" s="276"/>
      <c r="E139" s="276"/>
      <c r="F139" s="299" t="s">
        <v>2553</v>
      </c>
      <c r="G139" s="276"/>
      <c r="H139" s="276" t="s">
        <v>2608</v>
      </c>
      <c r="I139" s="276" t="s">
        <v>2588</v>
      </c>
      <c r="J139" s="276"/>
      <c r="K139" s="324"/>
    </row>
    <row r="140" s="1" customFormat="1" ht="15" customHeight="1">
      <c r="B140" s="321"/>
      <c r="C140" s="276" t="s">
        <v>2589</v>
      </c>
      <c r="D140" s="276"/>
      <c r="E140" s="276"/>
      <c r="F140" s="299" t="s">
        <v>2553</v>
      </c>
      <c r="G140" s="276"/>
      <c r="H140" s="276" t="s">
        <v>2589</v>
      </c>
      <c r="I140" s="276" t="s">
        <v>2588</v>
      </c>
      <c r="J140" s="276"/>
      <c r="K140" s="324"/>
    </row>
    <row r="141" s="1" customFormat="1" ht="15" customHeight="1">
      <c r="B141" s="321"/>
      <c r="C141" s="276" t="s">
        <v>35</v>
      </c>
      <c r="D141" s="276"/>
      <c r="E141" s="276"/>
      <c r="F141" s="299" t="s">
        <v>2553</v>
      </c>
      <c r="G141" s="276"/>
      <c r="H141" s="276" t="s">
        <v>2609</v>
      </c>
      <c r="I141" s="276" t="s">
        <v>2588</v>
      </c>
      <c r="J141" s="276"/>
      <c r="K141" s="324"/>
    </row>
    <row r="142" s="1" customFormat="1" ht="15" customHeight="1">
      <c r="B142" s="321"/>
      <c r="C142" s="276" t="s">
        <v>2610</v>
      </c>
      <c r="D142" s="276"/>
      <c r="E142" s="276"/>
      <c r="F142" s="299" t="s">
        <v>2553</v>
      </c>
      <c r="G142" s="276"/>
      <c r="H142" s="276" t="s">
        <v>2611</v>
      </c>
      <c r="I142" s="276" t="s">
        <v>2588</v>
      </c>
      <c r="J142" s="276"/>
      <c r="K142" s="324"/>
    </row>
    <row r="143" s="1" customFormat="1" ht="15" customHeight="1">
      <c r="B143" s="325"/>
      <c r="C143" s="326"/>
      <c r="D143" s="326"/>
      <c r="E143" s="326"/>
      <c r="F143" s="326"/>
      <c r="G143" s="326"/>
      <c r="H143" s="326"/>
      <c r="I143" s="326"/>
      <c r="J143" s="326"/>
      <c r="K143" s="327"/>
    </row>
    <row r="144" s="1" customFormat="1" ht="18.75" customHeight="1">
      <c r="B144" s="312"/>
      <c r="C144" s="312"/>
      <c r="D144" s="312"/>
      <c r="E144" s="312"/>
      <c r="F144" s="313"/>
      <c r="G144" s="312"/>
      <c r="H144" s="312"/>
      <c r="I144" s="312"/>
      <c r="J144" s="312"/>
      <c r="K144" s="312"/>
    </row>
    <row r="145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="1" customFormat="1" ht="45" customHeight="1">
      <c r="B147" s="288"/>
      <c r="C147" s="289" t="s">
        <v>2612</v>
      </c>
      <c r="D147" s="289"/>
      <c r="E147" s="289"/>
      <c r="F147" s="289"/>
      <c r="G147" s="289"/>
      <c r="H147" s="289"/>
      <c r="I147" s="289"/>
      <c r="J147" s="289"/>
      <c r="K147" s="290"/>
    </row>
    <row r="148" s="1" customFormat="1" ht="17.25" customHeight="1">
      <c r="B148" s="288"/>
      <c r="C148" s="291" t="s">
        <v>2547</v>
      </c>
      <c r="D148" s="291"/>
      <c r="E148" s="291"/>
      <c r="F148" s="291" t="s">
        <v>2548</v>
      </c>
      <c r="G148" s="292"/>
      <c r="H148" s="291" t="s">
        <v>51</v>
      </c>
      <c r="I148" s="291" t="s">
        <v>54</v>
      </c>
      <c r="J148" s="291" t="s">
        <v>2549</v>
      </c>
      <c r="K148" s="290"/>
    </row>
    <row r="149" s="1" customFormat="1" ht="17.25" customHeight="1">
      <c r="B149" s="288"/>
      <c r="C149" s="293" t="s">
        <v>2550</v>
      </c>
      <c r="D149" s="293"/>
      <c r="E149" s="293"/>
      <c r="F149" s="294" t="s">
        <v>2551</v>
      </c>
      <c r="G149" s="295"/>
      <c r="H149" s="293"/>
      <c r="I149" s="293"/>
      <c r="J149" s="293" t="s">
        <v>2552</v>
      </c>
      <c r="K149" s="290"/>
    </row>
    <row r="150" s="1" customFormat="1" ht="5.25" customHeight="1">
      <c r="B150" s="301"/>
      <c r="C150" s="296"/>
      <c r="D150" s="296"/>
      <c r="E150" s="296"/>
      <c r="F150" s="296"/>
      <c r="G150" s="297"/>
      <c r="H150" s="296"/>
      <c r="I150" s="296"/>
      <c r="J150" s="296"/>
      <c r="K150" s="324"/>
    </row>
    <row r="151" s="1" customFormat="1" ht="15" customHeight="1">
      <c r="B151" s="301"/>
      <c r="C151" s="328" t="s">
        <v>2556</v>
      </c>
      <c r="D151" s="276"/>
      <c r="E151" s="276"/>
      <c r="F151" s="329" t="s">
        <v>2553</v>
      </c>
      <c r="G151" s="276"/>
      <c r="H151" s="328" t="s">
        <v>2593</v>
      </c>
      <c r="I151" s="328" t="s">
        <v>2555</v>
      </c>
      <c r="J151" s="328">
        <v>120</v>
      </c>
      <c r="K151" s="324"/>
    </row>
    <row r="152" s="1" customFormat="1" ht="15" customHeight="1">
      <c r="B152" s="301"/>
      <c r="C152" s="328" t="s">
        <v>2602</v>
      </c>
      <c r="D152" s="276"/>
      <c r="E152" s="276"/>
      <c r="F152" s="329" t="s">
        <v>2553</v>
      </c>
      <c r="G152" s="276"/>
      <c r="H152" s="328" t="s">
        <v>2613</v>
      </c>
      <c r="I152" s="328" t="s">
        <v>2555</v>
      </c>
      <c r="J152" s="328" t="s">
        <v>2604</v>
      </c>
      <c r="K152" s="324"/>
    </row>
    <row r="153" s="1" customFormat="1" ht="15" customHeight="1">
      <c r="B153" s="301"/>
      <c r="C153" s="328" t="s">
        <v>2501</v>
      </c>
      <c r="D153" s="276"/>
      <c r="E153" s="276"/>
      <c r="F153" s="329" t="s">
        <v>2553</v>
      </c>
      <c r="G153" s="276"/>
      <c r="H153" s="328" t="s">
        <v>2614</v>
      </c>
      <c r="I153" s="328" t="s">
        <v>2555</v>
      </c>
      <c r="J153" s="328" t="s">
        <v>2604</v>
      </c>
      <c r="K153" s="324"/>
    </row>
    <row r="154" s="1" customFormat="1" ht="15" customHeight="1">
      <c r="B154" s="301"/>
      <c r="C154" s="328" t="s">
        <v>2558</v>
      </c>
      <c r="D154" s="276"/>
      <c r="E154" s="276"/>
      <c r="F154" s="329" t="s">
        <v>2559</v>
      </c>
      <c r="G154" s="276"/>
      <c r="H154" s="328" t="s">
        <v>2593</v>
      </c>
      <c r="I154" s="328" t="s">
        <v>2555</v>
      </c>
      <c r="J154" s="328">
        <v>50</v>
      </c>
      <c r="K154" s="324"/>
    </row>
    <row r="155" s="1" customFormat="1" ht="15" customHeight="1">
      <c r="B155" s="301"/>
      <c r="C155" s="328" t="s">
        <v>2561</v>
      </c>
      <c r="D155" s="276"/>
      <c r="E155" s="276"/>
      <c r="F155" s="329" t="s">
        <v>2553</v>
      </c>
      <c r="G155" s="276"/>
      <c r="H155" s="328" t="s">
        <v>2593</v>
      </c>
      <c r="I155" s="328" t="s">
        <v>2563</v>
      </c>
      <c r="J155" s="328"/>
      <c r="K155" s="324"/>
    </row>
    <row r="156" s="1" customFormat="1" ht="15" customHeight="1">
      <c r="B156" s="301"/>
      <c r="C156" s="328" t="s">
        <v>2572</v>
      </c>
      <c r="D156" s="276"/>
      <c r="E156" s="276"/>
      <c r="F156" s="329" t="s">
        <v>2559</v>
      </c>
      <c r="G156" s="276"/>
      <c r="H156" s="328" t="s">
        <v>2593</v>
      </c>
      <c r="I156" s="328" t="s">
        <v>2555</v>
      </c>
      <c r="J156" s="328">
        <v>50</v>
      </c>
      <c r="K156" s="324"/>
    </row>
    <row r="157" s="1" customFormat="1" ht="15" customHeight="1">
      <c r="B157" s="301"/>
      <c r="C157" s="328" t="s">
        <v>2580</v>
      </c>
      <c r="D157" s="276"/>
      <c r="E157" s="276"/>
      <c r="F157" s="329" t="s">
        <v>2559</v>
      </c>
      <c r="G157" s="276"/>
      <c r="H157" s="328" t="s">
        <v>2593</v>
      </c>
      <c r="I157" s="328" t="s">
        <v>2555</v>
      </c>
      <c r="J157" s="328">
        <v>50</v>
      </c>
      <c r="K157" s="324"/>
    </row>
    <row r="158" s="1" customFormat="1" ht="15" customHeight="1">
      <c r="B158" s="301"/>
      <c r="C158" s="328" t="s">
        <v>2578</v>
      </c>
      <c r="D158" s="276"/>
      <c r="E158" s="276"/>
      <c r="F158" s="329" t="s">
        <v>2559</v>
      </c>
      <c r="G158" s="276"/>
      <c r="H158" s="328" t="s">
        <v>2593</v>
      </c>
      <c r="I158" s="328" t="s">
        <v>2555</v>
      </c>
      <c r="J158" s="328">
        <v>50</v>
      </c>
      <c r="K158" s="324"/>
    </row>
    <row r="159" s="1" customFormat="1" ht="15" customHeight="1">
      <c r="B159" s="301"/>
      <c r="C159" s="328" t="s">
        <v>124</v>
      </c>
      <c r="D159" s="276"/>
      <c r="E159" s="276"/>
      <c r="F159" s="329" t="s">
        <v>2553</v>
      </c>
      <c r="G159" s="276"/>
      <c r="H159" s="328" t="s">
        <v>2615</v>
      </c>
      <c r="I159" s="328" t="s">
        <v>2555</v>
      </c>
      <c r="J159" s="328" t="s">
        <v>2616</v>
      </c>
      <c r="K159" s="324"/>
    </row>
    <row r="160" s="1" customFormat="1" ht="15" customHeight="1">
      <c r="B160" s="301"/>
      <c r="C160" s="328" t="s">
        <v>2617</v>
      </c>
      <c r="D160" s="276"/>
      <c r="E160" s="276"/>
      <c r="F160" s="329" t="s">
        <v>2553</v>
      </c>
      <c r="G160" s="276"/>
      <c r="H160" s="328" t="s">
        <v>2618</v>
      </c>
      <c r="I160" s="328" t="s">
        <v>2588</v>
      </c>
      <c r="J160" s="328"/>
      <c r="K160" s="324"/>
    </row>
    <row r="161" s="1" customFormat="1" ht="15" customHeight="1">
      <c r="B161" s="330"/>
      <c r="C161" s="310"/>
      <c r="D161" s="310"/>
      <c r="E161" s="310"/>
      <c r="F161" s="310"/>
      <c r="G161" s="310"/>
      <c r="H161" s="310"/>
      <c r="I161" s="310"/>
      <c r="J161" s="310"/>
      <c r="K161" s="331"/>
    </row>
    <row r="162" s="1" customFormat="1" ht="18.75" customHeight="1">
      <c r="B162" s="312"/>
      <c r="C162" s="322"/>
      <c r="D162" s="322"/>
      <c r="E162" s="322"/>
      <c r="F162" s="332"/>
      <c r="G162" s="322"/>
      <c r="H162" s="322"/>
      <c r="I162" s="322"/>
      <c r="J162" s="322"/>
      <c r="K162" s="312"/>
    </row>
    <row r="163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="1" customFormat="1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s="1" customFormat="1" ht="45" customHeight="1">
      <c r="B165" s="266"/>
      <c r="C165" s="267" t="s">
        <v>2619</v>
      </c>
      <c r="D165" s="267"/>
      <c r="E165" s="267"/>
      <c r="F165" s="267"/>
      <c r="G165" s="267"/>
      <c r="H165" s="267"/>
      <c r="I165" s="267"/>
      <c r="J165" s="267"/>
      <c r="K165" s="268"/>
    </row>
    <row r="166" s="1" customFormat="1" ht="17.25" customHeight="1">
      <c r="B166" s="266"/>
      <c r="C166" s="291" t="s">
        <v>2547</v>
      </c>
      <c r="D166" s="291"/>
      <c r="E166" s="291"/>
      <c r="F166" s="291" t="s">
        <v>2548</v>
      </c>
      <c r="G166" s="333"/>
      <c r="H166" s="334" t="s">
        <v>51</v>
      </c>
      <c r="I166" s="334" t="s">
        <v>54</v>
      </c>
      <c r="J166" s="291" t="s">
        <v>2549</v>
      </c>
      <c r="K166" s="268"/>
    </row>
    <row r="167" s="1" customFormat="1" ht="17.25" customHeight="1">
      <c r="B167" s="269"/>
      <c r="C167" s="293" t="s">
        <v>2550</v>
      </c>
      <c r="D167" s="293"/>
      <c r="E167" s="293"/>
      <c r="F167" s="294" t="s">
        <v>2551</v>
      </c>
      <c r="G167" s="335"/>
      <c r="H167" s="336"/>
      <c r="I167" s="336"/>
      <c r="J167" s="293" t="s">
        <v>2552</v>
      </c>
      <c r="K167" s="271"/>
    </row>
    <row r="168" s="1" customFormat="1" ht="5.25" customHeight="1">
      <c r="B168" s="301"/>
      <c r="C168" s="296"/>
      <c r="D168" s="296"/>
      <c r="E168" s="296"/>
      <c r="F168" s="296"/>
      <c r="G168" s="297"/>
      <c r="H168" s="296"/>
      <c r="I168" s="296"/>
      <c r="J168" s="296"/>
      <c r="K168" s="324"/>
    </row>
    <row r="169" s="1" customFormat="1" ht="15" customHeight="1">
      <c r="B169" s="301"/>
      <c r="C169" s="276" t="s">
        <v>2556</v>
      </c>
      <c r="D169" s="276"/>
      <c r="E169" s="276"/>
      <c r="F169" s="299" t="s">
        <v>2553</v>
      </c>
      <c r="G169" s="276"/>
      <c r="H169" s="276" t="s">
        <v>2593</v>
      </c>
      <c r="I169" s="276" t="s">
        <v>2555</v>
      </c>
      <c r="J169" s="276">
        <v>120</v>
      </c>
      <c r="K169" s="324"/>
    </row>
    <row r="170" s="1" customFormat="1" ht="15" customHeight="1">
      <c r="B170" s="301"/>
      <c r="C170" s="276" t="s">
        <v>2602</v>
      </c>
      <c r="D170" s="276"/>
      <c r="E170" s="276"/>
      <c r="F170" s="299" t="s">
        <v>2553</v>
      </c>
      <c r="G170" s="276"/>
      <c r="H170" s="276" t="s">
        <v>2603</v>
      </c>
      <c r="I170" s="276" t="s">
        <v>2555</v>
      </c>
      <c r="J170" s="276" t="s">
        <v>2604</v>
      </c>
      <c r="K170" s="324"/>
    </row>
    <row r="171" s="1" customFormat="1" ht="15" customHeight="1">
      <c r="B171" s="301"/>
      <c r="C171" s="276" t="s">
        <v>2501</v>
      </c>
      <c r="D171" s="276"/>
      <c r="E171" s="276"/>
      <c r="F171" s="299" t="s">
        <v>2553</v>
      </c>
      <c r="G171" s="276"/>
      <c r="H171" s="276" t="s">
        <v>2620</v>
      </c>
      <c r="I171" s="276" t="s">
        <v>2555</v>
      </c>
      <c r="J171" s="276" t="s">
        <v>2604</v>
      </c>
      <c r="K171" s="324"/>
    </row>
    <row r="172" s="1" customFormat="1" ht="15" customHeight="1">
      <c r="B172" s="301"/>
      <c r="C172" s="276" t="s">
        <v>2558</v>
      </c>
      <c r="D172" s="276"/>
      <c r="E172" s="276"/>
      <c r="F172" s="299" t="s">
        <v>2559</v>
      </c>
      <c r="G172" s="276"/>
      <c r="H172" s="276" t="s">
        <v>2620</v>
      </c>
      <c r="I172" s="276" t="s">
        <v>2555</v>
      </c>
      <c r="J172" s="276">
        <v>50</v>
      </c>
      <c r="K172" s="324"/>
    </row>
    <row r="173" s="1" customFormat="1" ht="15" customHeight="1">
      <c r="B173" s="301"/>
      <c r="C173" s="276" t="s">
        <v>2561</v>
      </c>
      <c r="D173" s="276"/>
      <c r="E173" s="276"/>
      <c r="F173" s="299" t="s">
        <v>2553</v>
      </c>
      <c r="G173" s="276"/>
      <c r="H173" s="276" t="s">
        <v>2620</v>
      </c>
      <c r="I173" s="276" t="s">
        <v>2563</v>
      </c>
      <c r="J173" s="276"/>
      <c r="K173" s="324"/>
    </row>
    <row r="174" s="1" customFormat="1" ht="15" customHeight="1">
      <c r="B174" s="301"/>
      <c r="C174" s="276" t="s">
        <v>2572</v>
      </c>
      <c r="D174" s="276"/>
      <c r="E174" s="276"/>
      <c r="F174" s="299" t="s">
        <v>2559</v>
      </c>
      <c r="G174" s="276"/>
      <c r="H174" s="276" t="s">
        <v>2620</v>
      </c>
      <c r="I174" s="276" t="s">
        <v>2555</v>
      </c>
      <c r="J174" s="276">
        <v>50</v>
      </c>
      <c r="K174" s="324"/>
    </row>
    <row r="175" s="1" customFormat="1" ht="15" customHeight="1">
      <c r="B175" s="301"/>
      <c r="C175" s="276" t="s">
        <v>2580</v>
      </c>
      <c r="D175" s="276"/>
      <c r="E175" s="276"/>
      <c r="F175" s="299" t="s">
        <v>2559</v>
      </c>
      <c r="G175" s="276"/>
      <c r="H175" s="276" t="s">
        <v>2620</v>
      </c>
      <c r="I175" s="276" t="s">
        <v>2555</v>
      </c>
      <c r="J175" s="276">
        <v>50</v>
      </c>
      <c r="K175" s="324"/>
    </row>
    <row r="176" s="1" customFormat="1" ht="15" customHeight="1">
      <c r="B176" s="301"/>
      <c r="C176" s="276" t="s">
        <v>2578</v>
      </c>
      <c r="D176" s="276"/>
      <c r="E176" s="276"/>
      <c r="F176" s="299" t="s">
        <v>2559</v>
      </c>
      <c r="G176" s="276"/>
      <c r="H176" s="276" t="s">
        <v>2620</v>
      </c>
      <c r="I176" s="276" t="s">
        <v>2555</v>
      </c>
      <c r="J176" s="276">
        <v>50</v>
      </c>
      <c r="K176" s="324"/>
    </row>
    <row r="177" s="1" customFormat="1" ht="15" customHeight="1">
      <c r="B177" s="301"/>
      <c r="C177" s="276" t="s">
        <v>136</v>
      </c>
      <c r="D177" s="276"/>
      <c r="E177" s="276"/>
      <c r="F177" s="299" t="s">
        <v>2553</v>
      </c>
      <c r="G177" s="276"/>
      <c r="H177" s="276" t="s">
        <v>2621</v>
      </c>
      <c r="I177" s="276" t="s">
        <v>2622</v>
      </c>
      <c r="J177" s="276"/>
      <c r="K177" s="324"/>
    </row>
    <row r="178" s="1" customFormat="1" ht="15" customHeight="1">
      <c r="B178" s="301"/>
      <c r="C178" s="276" t="s">
        <v>54</v>
      </c>
      <c r="D178" s="276"/>
      <c r="E178" s="276"/>
      <c r="F178" s="299" t="s">
        <v>2553</v>
      </c>
      <c r="G178" s="276"/>
      <c r="H178" s="276" t="s">
        <v>2623</v>
      </c>
      <c r="I178" s="276" t="s">
        <v>2624</v>
      </c>
      <c r="J178" s="276">
        <v>1</v>
      </c>
      <c r="K178" s="324"/>
    </row>
    <row r="179" s="1" customFormat="1" ht="15" customHeight="1">
      <c r="B179" s="301"/>
      <c r="C179" s="276" t="s">
        <v>50</v>
      </c>
      <c r="D179" s="276"/>
      <c r="E179" s="276"/>
      <c r="F179" s="299" t="s">
        <v>2553</v>
      </c>
      <c r="G179" s="276"/>
      <c r="H179" s="276" t="s">
        <v>2625</v>
      </c>
      <c r="I179" s="276" t="s">
        <v>2555</v>
      </c>
      <c r="J179" s="276">
        <v>20</v>
      </c>
      <c r="K179" s="324"/>
    </row>
    <row r="180" s="1" customFormat="1" ht="15" customHeight="1">
      <c r="B180" s="301"/>
      <c r="C180" s="276" t="s">
        <v>51</v>
      </c>
      <c r="D180" s="276"/>
      <c r="E180" s="276"/>
      <c r="F180" s="299" t="s">
        <v>2553</v>
      </c>
      <c r="G180" s="276"/>
      <c r="H180" s="276" t="s">
        <v>2626</v>
      </c>
      <c r="I180" s="276" t="s">
        <v>2555</v>
      </c>
      <c r="J180" s="276">
        <v>255</v>
      </c>
      <c r="K180" s="324"/>
    </row>
    <row r="181" s="1" customFormat="1" ht="15" customHeight="1">
      <c r="B181" s="301"/>
      <c r="C181" s="276" t="s">
        <v>137</v>
      </c>
      <c r="D181" s="276"/>
      <c r="E181" s="276"/>
      <c r="F181" s="299" t="s">
        <v>2553</v>
      </c>
      <c r="G181" s="276"/>
      <c r="H181" s="276" t="s">
        <v>2517</v>
      </c>
      <c r="I181" s="276" t="s">
        <v>2555</v>
      </c>
      <c r="J181" s="276">
        <v>10</v>
      </c>
      <c r="K181" s="324"/>
    </row>
    <row r="182" s="1" customFormat="1" ht="15" customHeight="1">
      <c r="B182" s="301"/>
      <c r="C182" s="276" t="s">
        <v>138</v>
      </c>
      <c r="D182" s="276"/>
      <c r="E182" s="276"/>
      <c r="F182" s="299" t="s">
        <v>2553</v>
      </c>
      <c r="G182" s="276"/>
      <c r="H182" s="276" t="s">
        <v>2627</v>
      </c>
      <c r="I182" s="276" t="s">
        <v>2588</v>
      </c>
      <c r="J182" s="276"/>
      <c r="K182" s="324"/>
    </row>
    <row r="183" s="1" customFormat="1" ht="15" customHeight="1">
      <c r="B183" s="301"/>
      <c r="C183" s="276" t="s">
        <v>2628</v>
      </c>
      <c r="D183" s="276"/>
      <c r="E183" s="276"/>
      <c r="F183" s="299" t="s">
        <v>2553</v>
      </c>
      <c r="G183" s="276"/>
      <c r="H183" s="276" t="s">
        <v>2629</v>
      </c>
      <c r="I183" s="276" t="s">
        <v>2588</v>
      </c>
      <c r="J183" s="276"/>
      <c r="K183" s="324"/>
    </row>
    <row r="184" s="1" customFormat="1" ht="15" customHeight="1">
      <c r="B184" s="301"/>
      <c r="C184" s="276" t="s">
        <v>2617</v>
      </c>
      <c r="D184" s="276"/>
      <c r="E184" s="276"/>
      <c r="F184" s="299" t="s">
        <v>2553</v>
      </c>
      <c r="G184" s="276"/>
      <c r="H184" s="276" t="s">
        <v>2630</v>
      </c>
      <c r="I184" s="276" t="s">
        <v>2588</v>
      </c>
      <c r="J184" s="276"/>
      <c r="K184" s="324"/>
    </row>
    <row r="185" s="1" customFormat="1" ht="15" customHeight="1">
      <c r="B185" s="301"/>
      <c r="C185" s="276" t="s">
        <v>140</v>
      </c>
      <c r="D185" s="276"/>
      <c r="E185" s="276"/>
      <c r="F185" s="299" t="s">
        <v>2559</v>
      </c>
      <c r="G185" s="276"/>
      <c r="H185" s="276" t="s">
        <v>2631</v>
      </c>
      <c r="I185" s="276" t="s">
        <v>2555</v>
      </c>
      <c r="J185" s="276">
        <v>50</v>
      </c>
      <c r="K185" s="324"/>
    </row>
    <row r="186" s="1" customFormat="1" ht="15" customHeight="1">
      <c r="B186" s="301"/>
      <c r="C186" s="276" t="s">
        <v>2632</v>
      </c>
      <c r="D186" s="276"/>
      <c r="E186" s="276"/>
      <c r="F186" s="299" t="s">
        <v>2559</v>
      </c>
      <c r="G186" s="276"/>
      <c r="H186" s="276" t="s">
        <v>2633</v>
      </c>
      <c r="I186" s="276" t="s">
        <v>2634</v>
      </c>
      <c r="J186" s="276"/>
      <c r="K186" s="324"/>
    </row>
    <row r="187" s="1" customFormat="1" ht="15" customHeight="1">
      <c r="B187" s="301"/>
      <c r="C187" s="276" t="s">
        <v>2635</v>
      </c>
      <c r="D187" s="276"/>
      <c r="E187" s="276"/>
      <c r="F187" s="299" t="s">
        <v>2559</v>
      </c>
      <c r="G187" s="276"/>
      <c r="H187" s="276" t="s">
        <v>2636</v>
      </c>
      <c r="I187" s="276" t="s">
        <v>2634</v>
      </c>
      <c r="J187" s="276"/>
      <c r="K187" s="324"/>
    </row>
    <row r="188" s="1" customFormat="1" ht="15" customHeight="1">
      <c r="B188" s="301"/>
      <c r="C188" s="276" t="s">
        <v>2637</v>
      </c>
      <c r="D188" s="276"/>
      <c r="E188" s="276"/>
      <c r="F188" s="299" t="s">
        <v>2559</v>
      </c>
      <c r="G188" s="276"/>
      <c r="H188" s="276" t="s">
        <v>2638</v>
      </c>
      <c r="I188" s="276" t="s">
        <v>2634</v>
      </c>
      <c r="J188" s="276"/>
      <c r="K188" s="324"/>
    </row>
    <row r="189" s="1" customFormat="1" ht="15" customHeight="1">
      <c r="B189" s="301"/>
      <c r="C189" s="337" t="s">
        <v>2639</v>
      </c>
      <c r="D189" s="276"/>
      <c r="E189" s="276"/>
      <c r="F189" s="299" t="s">
        <v>2559</v>
      </c>
      <c r="G189" s="276"/>
      <c r="H189" s="276" t="s">
        <v>2640</v>
      </c>
      <c r="I189" s="276" t="s">
        <v>2641</v>
      </c>
      <c r="J189" s="338" t="s">
        <v>2642</v>
      </c>
      <c r="K189" s="324"/>
    </row>
    <row r="190" s="19" customFormat="1" ht="15" customHeight="1">
      <c r="B190" s="339"/>
      <c r="C190" s="340" t="s">
        <v>2643</v>
      </c>
      <c r="D190" s="341"/>
      <c r="E190" s="341"/>
      <c r="F190" s="342" t="s">
        <v>2559</v>
      </c>
      <c r="G190" s="341"/>
      <c r="H190" s="341" t="s">
        <v>2644</v>
      </c>
      <c r="I190" s="341" t="s">
        <v>2641</v>
      </c>
      <c r="J190" s="343" t="s">
        <v>2642</v>
      </c>
      <c r="K190" s="344"/>
    </row>
    <row r="191" s="1" customFormat="1" ht="15" customHeight="1">
      <c r="B191" s="301"/>
      <c r="C191" s="337" t="s">
        <v>39</v>
      </c>
      <c r="D191" s="276"/>
      <c r="E191" s="276"/>
      <c r="F191" s="299" t="s">
        <v>2553</v>
      </c>
      <c r="G191" s="276"/>
      <c r="H191" s="273" t="s">
        <v>2645</v>
      </c>
      <c r="I191" s="276" t="s">
        <v>2646</v>
      </c>
      <c r="J191" s="276"/>
      <c r="K191" s="324"/>
    </row>
    <row r="192" s="1" customFormat="1" ht="15" customHeight="1">
      <c r="B192" s="301"/>
      <c r="C192" s="337" t="s">
        <v>2647</v>
      </c>
      <c r="D192" s="276"/>
      <c r="E192" s="276"/>
      <c r="F192" s="299" t="s">
        <v>2553</v>
      </c>
      <c r="G192" s="276"/>
      <c r="H192" s="276" t="s">
        <v>2648</v>
      </c>
      <c r="I192" s="276" t="s">
        <v>2588</v>
      </c>
      <c r="J192" s="276"/>
      <c r="K192" s="324"/>
    </row>
    <row r="193" s="1" customFormat="1" ht="15" customHeight="1">
      <c r="B193" s="301"/>
      <c r="C193" s="337" t="s">
        <v>2649</v>
      </c>
      <c r="D193" s="276"/>
      <c r="E193" s="276"/>
      <c r="F193" s="299" t="s">
        <v>2553</v>
      </c>
      <c r="G193" s="276"/>
      <c r="H193" s="276" t="s">
        <v>2650</v>
      </c>
      <c r="I193" s="276" t="s">
        <v>2588</v>
      </c>
      <c r="J193" s="276"/>
      <c r="K193" s="324"/>
    </row>
    <row r="194" s="1" customFormat="1" ht="15" customHeight="1">
      <c r="B194" s="301"/>
      <c r="C194" s="337" t="s">
        <v>2651</v>
      </c>
      <c r="D194" s="276"/>
      <c r="E194" s="276"/>
      <c r="F194" s="299" t="s">
        <v>2559</v>
      </c>
      <c r="G194" s="276"/>
      <c r="H194" s="276" t="s">
        <v>2652</v>
      </c>
      <c r="I194" s="276" t="s">
        <v>2588</v>
      </c>
      <c r="J194" s="276"/>
      <c r="K194" s="324"/>
    </row>
    <row r="195" s="1" customFormat="1" ht="15" customHeight="1">
      <c r="B195" s="330"/>
      <c r="C195" s="345"/>
      <c r="D195" s="310"/>
      <c r="E195" s="310"/>
      <c r="F195" s="310"/>
      <c r="G195" s="310"/>
      <c r="H195" s="310"/>
      <c r="I195" s="310"/>
      <c r="J195" s="310"/>
      <c r="K195" s="331"/>
    </row>
    <row r="196" s="1" customFormat="1" ht="18.75" customHeight="1">
      <c r="B196" s="312"/>
      <c r="C196" s="322"/>
      <c r="D196" s="322"/>
      <c r="E196" s="322"/>
      <c r="F196" s="332"/>
      <c r="G196" s="322"/>
      <c r="H196" s="322"/>
      <c r="I196" s="322"/>
      <c r="J196" s="322"/>
      <c r="K196" s="312"/>
    </row>
    <row r="197" s="1" customFormat="1" ht="18.75" customHeight="1">
      <c r="B197" s="312"/>
      <c r="C197" s="322"/>
      <c r="D197" s="322"/>
      <c r="E197" s="322"/>
      <c r="F197" s="332"/>
      <c r="G197" s="322"/>
      <c r="H197" s="322"/>
      <c r="I197" s="322"/>
      <c r="J197" s="322"/>
      <c r="K197" s="312"/>
    </row>
    <row r="198" s="1" customFormat="1" ht="18.75" customHeight="1">
      <c r="B198" s="284"/>
      <c r="C198" s="284"/>
      <c r="D198" s="284"/>
      <c r="E198" s="284"/>
      <c r="F198" s="284"/>
      <c r="G198" s="284"/>
      <c r="H198" s="284"/>
      <c r="I198" s="284"/>
      <c r="J198" s="284"/>
      <c r="K198" s="284"/>
    </row>
    <row r="199" s="1" customFormat="1" ht="13.5">
      <c r="B199" s="263"/>
      <c r="C199" s="264"/>
      <c r="D199" s="264"/>
      <c r="E199" s="264"/>
      <c r="F199" s="264"/>
      <c r="G199" s="264"/>
      <c r="H199" s="264"/>
      <c r="I199" s="264"/>
      <c r="J199" s="264"/>
      <c r="K199" s="265"/>
    </row>
    <row r="200" s="1" customFormat="1" ht="21">
      <c r="B200" s="266"/>
      <c r="C200" s="267" t="s">
        <v>2653</v>
      </c>
      <c r="D200" s="267"/>
      <c r="E200" s="267"/>
      <c r="F200" s="267"/>
      <c r="G200" s="267"/>
      <c r="H200" s="267"/>
      <c r="I200" s="267"/>
      <c r="J200" s="267"/>
      <c r="K200" s="268"/>
    </row>
    <row r="201" s="1" customFormat="1" ht="25.5" customHeight="1">
      <c r="B201" s="266"/>
      <c r="C201" s="346" t="s">
        <v>2654</v>
      </c>
      <c r="D201" s="346"/>
      <c r="E201" s="346"/>
      <c r="F201" s="346" t="s">
        <v>2655</v>
      </c>
      <c r="G201" s="347"/>
      <c r="H201" s="346" t="s">
        <v>2656</v>
      </c>
      <c r="I201" s="346"/>
      <c r="J201" s="346"/>
      <c r="K201" s="268"/>
    </row>
    <row r="202" s="1" customFormat="1" ht="5.25" customHeight="1">
      <c r="B202" s="301"/>
      <c r="C202" s="296"/>
      <c r="D202" s="296"/>
      <c r="E202" s="296"/>
      <c r="F202" s="296"/>
      <c r="G202" s="322"/>
      <c r="H202" s="296"/>
      <c r="I202" s="296"/>
      <c r="J202" s="296"/>
      <c r="K202" s="324"/>
    </row>
    <row r="203" s="1" customFormat="1" ht="15" customHeight="1">
      <c r="B203" s="301"/>
      <c r="C203" s="276" t="s">
        <v>2646</v>
      </c>
      <c r="D203" s="276"/>
      <c r="E203" s="276"/>
      <c r="F203" s="299" t="s">
        <v>40</v>
      </c>
      <c r="G203" s="276"/>
      <c r="H203" s="276" t="s">
        <v>2657</v>
      </c>
      <c r="I203" s="276"/>
      <c r="J203" s="276"/>
      <c r="K203" s="324"/>
    </row>
    <row r="204" s="1" customFormat="1" ht="15" customHeight="1">
      <c r="B204" s="301"/>
      <c r="C204" s="276"/>
      <c r="D204" s="276"/>
      <c r="E204" s="276"/>
      <c r="F204" s="299" t="s">
        <v>41</v>
      </c>
      <c r="G204" s="276"/>
      <c r="H204" s="276" t="s">
        <v>2658</v>
      </c>
      <c r="I204" s="276"/>
      <c r="J204" s="276"/>
      <c r="K204" s="324"/>
    </row>
    <row r="205" s="1" customFormat="1" ht="15" customHeight="1">
      <c r="B205" s="301"/>
      <c r="C205" s="276"/>
      <c r="D205" s="276"/>
      <c r="E205" s="276"/>
      <c r="F205" s="299" t="s">
        <v>44</v>
      </c>
      <c r="G205" s="276"/>
      <c r="H205" s="276" t="s">
        <v>2659</v>
      </c>
      <c r="I205" s="276"/>
      <c r="J205" s="276"/>
      <c r="K205" s="324"/>
    </row>
    <row r="206" s="1" customFormat="1" ht="15" customHeight="1">
      <c r="B206" s="301"/>
      <c r="C206" s="276"/>
      <c r="D206" s="276"/>
      <c r="E206" s="276"/>
      <c r="F206" s="299" t="s">
        <v>42</v>
      </c>
      <c r="G206" s="276"/>
      <c r="H206" s="276" t="s">
        <v>2660</v>
      </c>
      <c r="I206" s="276"/>
      <c r="J206" s="276"/>
      <c r="K206" s="324"/>
    </row>
    <row r="207" s="1" customFormat="1" ht="15" customHeight="1">
      <c r="B207" s="301"/>
      <c r="C207" s="276"/>
      <c r="D207" s="276"/>
      <c r="E207" s="276"/>
      <c r="F207" s="299" t="s">
        <v>43</v>
      </c>
      <c r="G207" s="276"/>
      <c r="H207" s="276" t="s">
        <v>2661</v>
      </c>
      <c r="I207" s="276"/>
      <c r="J207" s="276"/>
      <c r="K207" s="324"/>
    </row>
    <row r="208" s="1" customFormat="1" ht="15" customHeight="1">
      <c r="B208" s="301"/>
      <c r="C208" s="276"/>
      <c r="D208" s="276"/>
      <c r="E208" s="276"/>
      <c r="F208" s="299"/>
      <c r="G208" s="276"/>
      <c r="H208" s="276"/>
      <c r="I208" s="276"/>
      <c r="J208" s="276"/>
      <c r="K208" s="324"/>
    </row>
    <row r="209" s="1" customFormat="1" ht="15" customHeight="1">
      <c r="B209" s="301"/>
      <c r="C209" s="276" t="s">
        <v>2600</v>
      </c>
      <c r="D209" s="276"/>
      <c r="E209" s="276"/>
      <c r="F209" s="299" t="s">
        <v>76</v>
      </c>
      <c r="G209" s="276"/>
      <c r="H209" s="276" t="s">
        <v>2662</v>
      </c>
      <c r="I209" s="276"/>
      <c r="J209" s="276"/>
      <c r="K209" s="324"/>
    </row>
    <row r="210" s="1" customFormat="1" ht="15" customHeight="1">
      <c r="B210" s="301"/>
      <c r="C210" s="276"/>
      <c r="D210" s="276"/>
      <c r="E210" s="276"/>
      <c r="F210" s="299" t="s">
        <v>2497</v>
      </c>
      <c r="G210" s="276"/>
      <c r="H210" s="276" t="s">
        <v>2498</v>
      </c>
      <c r="I210" s="276"/>
      <c r="J210" s="276"/>
      <c r="K210" s="324"/>
    </row>
    <row r="211" s="1" customFormat="1" ht="15" customHeight="1">
      <c r="B211" s="301"/>
      <c r="C211" s="276"/>
      <c r="D211" s="276"/>
      <c r="E211" s="276"/>
      <c r="F211" s="299" t="s">
        <v>2495</v>
      </c>
      <c r="G211" s="276"/>
      <c r="H211" s="276" t="s">
        <v>2663</v>
      </c>
      <c r="I211" s="276"/>
      <c r="J211" s="276"/>
      <c r="K211" s="324"/>
    </row>
    <row r="212" s="1" customFormat="1" ht="15" customHeight="1">
      <c r="B212" s="348"/>
      <c r="C212" s="276"/>
      <c r="D212" s="276"/>
      <c r="E212" s="276"/>
      <c r="F212" s="299" t="s">
        <v>2499</v>
      </c>
      <c r="G212" s="337"/>
      <c r="H212" s="328" t="s">
        <v>2500</v>
      </c>
      <c r="I212" s="328"/>
      <c r="J212" s="328"/>
      <c r="K212" s="349"/>
    </row>
    <row r="213" s="1" customFormat="1" ht="15" customHeight="1">
      <c r="B213" s="348"/>
      <c r="C213" s="276"/>
      <c r="D213" s="276"/>
      <c r="E213" s="276"/>
      <c r="F213" s="299" t="s">
        <v>2076</v>
      </c>
      <c r="G213" s="337"/>
      <c r="H213" s="328" t="s">
        <v>2664</v>
      </c>
      <c r="I213" s="328"/>
      <c r="J213" s="328"/>
      <c r="K213" s="349"/>
    </row>
    <row r="214" s="1" customFormat="1" ht="15" customHeight="1">
      <c r="B214" s="348"/>
      <c r="C214" s="276"/>
      <c r="D214" s="276"/>
      <c r="E214" s="276"/>
      <c r="F214" s="299"/>
      <c r="G214" s="337"/>
      <c r="H214" s="328"/>
      <c r="I214" s="328"/>
      <c r="J214" s="328"/>
      <c r="K214" s="349"/>
    </row>
    <row r="215" s="1" customFormat="1" ht="15" customHeight="1">
      <c r="B215" s="348"/>
      <c r="C215" s="276" t="s">
        <v>2624</v>
      </c>
      <c r="D215" s="276"/>
      <c r="E215" s="276"/>
      <c r="F215" s="299">
        <v>1</v>
      </c>
      <c r="G215" s="337"/>
      <c r="H215" s="328" t="s">
        <v>2665</v>
      </c>
      <c r="I215" s="328"/>
      <c r="J215" s="328"/>
      <c r="K215" s="349"/>
    </row>
    <row r="216" s="1" customFormat="1" ht="15" customHeight="1">
      <c r="B216" s="348"/>
      <c r="C216" s="276"/>
      <c r="D216" s="276"/>
      <c r="E216" s="276"/>
      <c r="F216" s="299">
        <v>2</v>
      </c>
      <c r="G216" s="337"/>
      <c r="H216" s="328" t="s">
        <v>2666</v>
      </c>
      <c r="I216" s="328"/>
      <c r="J216" s="328"/>
      <c r="K216" s="349"/>
    </row>
    <row r="217" s="1" customFormat="1" ht="15" customHeight="1">
      <c r="B217" s="348"/>
      <c r="C217" s="276"/>
      <c r="D217" s="276"/>
      <c r="E217" s="276"/>
      <c r="F217" s="299">
        <v>3</v>
      </c>
      <c r="G217" s="337"/>
      <c r="H217" s="328" t="s">
        <v>2667</v>
      </c>
      <c r="I217" s="328"/>
      <c r="J217" s="328"/>
      <c r="K217" s="349"/>
    </row>
    <row r="218" s="1" customFormat="1" ht="15" customHeight="1">
      <c r="B218" s="348"/>
      <c r="C218" s="276"/>
      <c r="D218" s="276"/>
      <c r="E218" s="276"/>
      <c r="F218" s="299">
        <v>4</v>
      </c>
      <c r="G218" s="337"/>
      <c r="H218" s="328" t="s">
        <v>2668</v>
      </c>
      <c r="I218" s="328"/>
      <c r="J218" s="328"/>
      <c r="K218" s="349"/>
    </row>
    <row r="219" s="1" customFormat="1" ht="12.75" customHeight="1">
      <c r="B219" s="350"/>
      <c r="C219" s="351"/>
      <c r="D219" s="351"/>
      <c r="E219" s="351"/>
      <c r="F219" s="351"/>
      <c r="G219" s="351"/>
      <c r="H219" s="351"/>
      <c r="I219" s="351"/>
      <c r="J219" s="351"/>
      <c r="K219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Hrdlička</dc:creator>
  <cp:lastModifiedBy>Tomáš Hrdlička</cp:lastModifiedBy>
  <dcterms:created xsi:type="dcterms:W3CDTF">2024-12-06T08:34:42Z</dcterms:created>
  <dcterms:modified xsi:type="dcterms:W3CDTF">2024-12-06T08:34:53Z</dcterms:modified>
</cp:coreProperties>
</file>