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TU\0.NPK\INVESTIČNÍ AKCE\■ PROBÍHAJÍCÍ\■ PKN\B.47 - KUCHYNĚ, UBYTOVNA\►VZ - Stavební práce Podhledy, VZT 2024\"/>
    </mc:Choice>
  </mc:AlternateContent>
  <xr:revisionPtr revIDLastSave="0" documentId="13_ncr:1_{D52E2CB9-4EBC-40B0-850E-301B715DB39B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'so01 101 Pol'!$A$1:$Y$270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0" i="12" l="1"/>
  <c r="I64" i="1"/>
  <c r="I63" i="1"/>
  <c r="K8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9" i="12"/>
  <c r="M19" i="12" s="1"/>
  <c r="I19" i="12"/>
  <c r="K19" i="12"/>
  <c r="O19" i="12"/>
  <c r="O11" i="12" s="1"/>
  <c r="Q19" i="12"/>
  <c r="V19" i="12"/>
  <c r="G27" i="12"/>
  <c r="M27" i="12" s="1"/>
  <c r="I27" i="12"/>
  <c r="K27" i="12"/>
  <c r="O27" i="12"/>
  <c r="Q27" i="12"/>
  <c r="V27" i="12"/>
  <c r="G32" i="12"/>
  <c r="M32" i="12" s="1"/>
  <c r="I32" i="12"/>
  <c r="K32" i="12"/>
  <c r="O32" i="12"/>
  <c r="Q32" i="12"/>
  <c r="V32" i="12"/>
  <c r="G45" i="12"/>
  <c r="M45" i="12" s="1"/>
  <c r="I45" i="12"/>
  <c r="K45" i="12"/>
  <c r="O45" i="12"/>
  <c r="Q45" i="12"/>
  <c r="V45" i="12"/>
  <c r="G55" i="12"/>
  <c r="I55" i="12"/>
  <c r="K55" i="12"/>
  <c r="M55" i="12"/>
  <c r="O55" i="12"/>
  <c r="Q55" i="12"/>
  <c r="V55" i="12"/>
  <c r="G60" i="12"/>
  <c r="M60" i="12" s="1"/>
  <c r="I60" i="12"/>
  <c r="K60" i="12"/>
  <c r="O60" i="12"/>
  <c r="Q60" i="12"/>
  <c r="V60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70" i="12"/>
  <c r="M70" i="12" s="1"/>
  <c r="I70" i="12"/>
  <c r="K70" i="12"/>
  <c r="O70" i="12"/>
  <c r="Q70" i="12"/>
  <c r="V70" i="12"/>
  <c r="G76" i="12"/>
  <c r="M76" i="12" s="1"/>
  <c r="I76" i="12"/>
  <c r="K76" i="12"/>
  <c r="O76" i="12"/>
  <c r="O75" i="12" s="1"/>
  <c r="Q76" i="12"/>
  <c r="V76" i="12"/>
  <c r="G78" i="12"/>
  <c r="M78" i="12" s="1"/>
  <c r="I78" i="12"/>
  <c r="K78" i="12"/>
  <c r="O78" i="12"/>
  <c r="Q78" i="12"/>
  <c r="V78" i="12"/>
  <c r="V75" i="12" s="1"/>
  <c r="G82" i="12"/>
  <c r="I82" i="12"/>
  <c r="I81" i="12" s="1"/>
  <c r="K82" i="12"/>
  <c r="K81" i="12" s="1"/>
  <c r="O82" i="12"/>
  <c r="O81" i="12" s="1"/>
  <c r="Q82" i="12"/>
  <c r="Q81" i="12" s="1"/>
  <c r="V82" i="12"/>
  <c r="V81" i="12" s="1"/>
  <c r="G85" i="12"/>
  <c r="G84" i="12" s="1"/>
  <c r="I54" i="1" s="1"/>
  <c r="I85" i="12"/>
  <c r="I84" i="12" s="1"/>
  <c r="K85" i="12"/>
  <c r="K84" i="12" s="1"/>
  <c r="O85" i="12"/>
  <c r="O84" i="12" s="1"/>
  <c r="Q85" i="12"/>
  <c r="Q84" i="12" s="1"/>
  <c r="V85" i="12"/>
  <c r="V84" i="12" s="1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Q117" i="12" s="1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Q128" i="12"/>
  <c r="G129" i="12"/>
  <c r="M129" i="12" s="1"/>
  <c r="M128" i="12" s="1"/>
  <c r="I129" i="12"/>
  <c r="I128" i="12" s="1"/>
  <c r="K129" i="12"/>
  <c r="K128" i="12" s="1"/>
  <c r="O129" i="12"/>
  <c r="O128" i="12" s="1"/>
  <c r="Q129" i="12"/>
  <c r="V129" i="12"/>
  <c r="V128" i="12" s="1"/>
  <c r="G131" i="12"/>
  <c r="M131" i="12" s="1"/>
  <c r="I131" i="12"/>
  <c r="K131" i="12"/>
  <c r="K130" i="12" s="1"/>
  <c r="O131" i="12"/>
  <c r="O130" i="12" s="1"/>
  <c r="Q131" i="12"/>
  <c r="V131" i="12"/>
  <c r="G133" i="12"/>
  <c r="M133" i="12" s="1"/>
  <c r="I133" i="12"/>
  <c r="I130" i="12" s="1"/>
  <c r="K133" i="12"/>
  <c r="O133" i="12"/>
  <c r="Q133" i="12"/>
  <c r="V133" i="12"/>
  <c r="V130" i="12" s="1"/>
  <c r="G135" i="12"/>
  <c r="I135" i="12"/>
  <c r="K135" i="12"/>
  <c r="M135" i="12"/>
  <c r="O135" i="12"/>
  <c r="Q135" i="12"/>
  <c r="V135" i="12"/>
  <c r="G136" i="12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V134" i="12" s="1"/>
  <c r="G140" i="12"/>
  <c r="M140" i="12" s="1"/>
  <c r="I140" i="12"/>
  <c r="K140" i="12"/>
  <c r="O140" i="12"/>
  <c r="Q140" i="12"/>
  <c r="V140" i="12"/>
  <c r="G144" i="12"/>
  <c r="M144" i="12" s="1"/>
  <c r="I144" i="12"/>
  <c r="K144" i="12"/>
  <c r="O144" i="12"/>
  <c r="Q144" i="12"/>
  <c r="Q139" i="12" s="1"/>
  <c r="V144" i="12"/>
  <c r="G148" i="12"/>
  <c r="M148" i="12" s="1"/>
  <c r="I148" i="12"/>
  <c r="K148" i="12"/>
  <c r="K139" i="12" s="1"/>
  <c r="O148" i="12"/>
  <c r="Q148" i="12"/>
  <c r="V148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Q153" i="12" s="1"/>
  <c r="V154" i="12"/>
  <c r="G160" i="12"/>
  <c r="M160" i="12" s="1"/>
  <c r="I160" i="12"/>
  <c r="K160" i="12"/>
  <c r="K153" i="12" s="1"/>
  <c r="O160" i="12"/>
  <c r="Q160" i="12"/>
  <c r="V160" i="12"/>
  <c r="G167" i="12"/>
  <c r="M167" i="12" s="1"/>
  <c r="I167" i="12"/>
  <c r="K167" i="12"/>
  <c r="O167" i="12"/>
  <c r="Q167" i="12"/>
  <c r="V167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G174" i="12" s="1"/>
  <c r="I61" i="1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M189" i="12" s="1"/>
  <c r="I189" i="12"/>
  <c r="I188" i="12" s="1"/>
  <c r="K189" i="12"/>
  <c r="O189" i="12"/>
  <c r="O188" i="12" s="1"/>
  <c r="Q189" i="12"/>
  <c r="V189" i="12"/>
  <c r="V188" i="12" s="1"/>
  <c r="G217" i="12"/>
  <c r="I217" i="12"/>
  <c r="K217" i="12"/>
  <c r="M217" i="12"/>
  <c r="O217" i="12"/>
  <c r="Q217" i="12"/>
  <c r="Q188" i="12" s="1"/>
  <c r="V217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I252" i="12"/>
  <c r="K252" i="12"/>
  <c r="M252" i="12"/>
  <c r="O252" i="12"/>
  <c r="Q252" i="12"/>
  <c r="V252" i="12"/>
  <c r="G253" i="12"/>
  <c r="G245" i="12" s="1"/>
  <c r="I65" i="1" s="1"/>
  <c r="I253" i="12"/>
  <c r="K253" i="12"/>
  <c r="O253" i="12"/>
  <c r="Q253" i="12"/>
  <c r="V253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K255" i="12" s="1"/>
  <c r="O256" i="12"/>
  <c r="Q256" i="12"/>
  <c r="V256" i="12"/>
  <c r="V255" i="12" s="1"/>
  <c r="G257" i="12"/>
  <c r="I257" i="12"/>
  <c r="K257" i="12"/>
  <c r="O257" i="12"/>
  <c r="O255" i="12" s="1"/>
  <c r="Q257" i="12"/>
  <c r="V257" i="12"/>
  <c r="G258" i="12"/>
  <c r="M258" i="12" s="1"/>
  <c r="I258" i="12"/>
  <c r="I255" i="12" s="1"/>
  <c r="K258" i="12"/>
  <c r="O258" i="12"/>
  <c r="Q258" i="12"/>
  <c r="Q255" i="12" s="1"/>
  <c r="V258" i="12"/>
  <c r="AE260" i="12"/>
  <c r="F40" i="1" s="1"/>
  <c r="I20" i="1"/>
  <c r="I18" i="1"/>
  <c r="J28" i="1"/>
  <c r="J26" i="1"/>
  <c r="G38" i="1"/>
  <c r="F38" i="1"/>
  <c r="J23" i="1"/>
  <c r="J24" i="1"/>
  <c r="J25" i="1"/>
  <c r="J27" i="1"/>
  <c r="E24" i="1"/>
  <c r="E26" i="1"/>
  <c r="G255" i="12" l="1"/>
  <c r="I66" i="1" s="1"/>
  <c r="I19" i="1" s="1"/>
  <c r="I245" i="12"/>
  <c r="K188" i="12"/>
  <c r="K174" i="12"/>
  <c r="V153" i="12"/>
  <c r="G153" i="12"/>
  <c r="I60" i="1" s="1"/>
  <c r="V139" i="12"/>
  <c r="I134" i="12"/>
  <c r="O134" i="12"/>
  <c r="Q130" i="12"/>
  <c r="V117" i="12"/>
  <c r="G75" i="12"/>
  <c r="I52" i="1" s="1"/>
  <c r="K11" i="12"/>
  <c r="Q11" i="12"/>
  <c r="I11" i="12"/>
  <c r="F39" i="1"/>
  <c r="F41" i="1"/>
  <c r="V174" i="12"/>
  <c r="O153" i="12"/>
  <c r="K134" i="12"/>
  <c r="Q134" i="12"/>
  <c r="K75" i="12"/>
  <c r="Q75" i="12"/>
  <c r="I75" i="12"/>
  <c r="Q26" i="12"/>
  <c r="I26" i="12"/>
  <c r="O26" i="12"/>
  <c r="V11" i="12"/>
  <c r="K245" i="12"/>
  <c r="Q245" i="12"/>
  <c r="V245" i="12"/>
  <c r="M188" i="12"/>
  <c r="G188" i="12"/>
  <c r="I62" i="1" s="1"/>
  <c r="I174" i="12"/>
  <c r="O174" i="12"/>
  <c r="I153" i="12"/>
  <c r="I139" i="12"/>
  <c r="O139" i="12"/>
  <c r="G128" i="12"/>
  <c r="I56" i="1" s="1"/>
  <c r="I117" i="12"/>
  <c r="O117" i="12"/>
  <c r="K26" i="12"/>
  <c r="G8" i="12"/>
  <c r="O245" i="12"/>
  <c r="Q174" i="12"/>
  <c r="M153" i="12"/>
  <c r="G134" i="12"/>
  <c r="I58" i="1" s="1"/>
  <c r="K117" i="12"/>
  <c r="AF260" i="12"/>
  <c r="V26" i="12"/>
  <c r="G11" i="12"/>
  <c r="I50" i="1" s="1"/>
  <c r="M75" i="12"/>
  <c r="M26" i="12"/>
  <c r="M139" i="12"/>
  <c r="M117" i="12"/>
  <c r="M130" i="12"/>
  <c r="M11" i="12"/>
  <c r="M257" i="12"/>
  <c r="M255" i="12" s="1"/>
  <c r="G139" i="12"/>
  <c r="I59" i="1" s="1"/>
  <c r="G130" i="12"/>
  <c r="I57" i="1" s="1"/>
  <c r="I17" i="1" s="1"/>
  <c r="G117" i="12"/>
  <c r="I55" i="1" s="1"/>
  <c r="M85" i="12"/>
  <c r="M84" i="12" s="1"/>
  <c r="G81" i="12"/>
  <c r="I53" i="1" s="1"/>
  <c r="G26" i="12"/>
  <c r="I51" i="1" s="1"/>
  <c r="M253" i="12"/>
  <c r="M245" i="12" s="1"/>
  <c r="M179" i="12"/>
  <c r="M174" i="12" s="1"/>
  <c r="M136" i="12"/>
  <c r="M134" i="12" s="1"/>
  <c r="M82" i="12"/>
  <c r="M81" i="12" s="1"/>
  <c r="I49" i="1" l="1"/>
  <c r="G40" i="1"/>
  <c r="H40" i="1" s="1"/>
  <c r="I40" i="1" s="1"/>
  <c r="G41" i="1"/>
  <c r="H41" i="1" s="1"/>
  <c r="I41" i="1" s="1"/>
  <c r="G39" i="1"/>
  <c r="H39" i="1" s="1"/>
  <c r="H42" i="1" s="1"/>
  <c r="F42" i="1"/>
  <c r="G23" i="1" l="1"/>
  <c r="A23" i="1" s="1"/>
  <c r="G42" i="1"/>
  <c r="G25" i="1" s="1"/>
  <c r="A25" i="1" s="1"/>
  <c r="I39" i="1"/>
  <c r="I42" i="1" s="1"/>
  <c r="I16" i="1"/>
  <c r="I21" i="1" s="1"/>
  <c r="I67" i="1"/>
  <c r="G26" i="1" l="1"/>
  <c r="A26" i="1"/>
  <c r="J39" i="1"/>
  <c r="J42" i="1" s="1"/>
  <c r="J40" i="1"/>
  <c r="J41" i="1"/>
  <c r="J66" i="1"/>
  <c r="J50" i="1"/>
  <c r="J61" i="1"/>
  <c r="J53" i="1"/>
  <c r="J52" i="1"/>
  <c r="J63" i="1"/>
  <c r="J57" i="1"/>
  <c r="J64" i="1"/>
  <c r="J59" i="1"/>
  <c r="J62" i="1"/>
  <c r="J51" i="1"/>
  <c r="J54" i="1"/>
  <c r="J55" i="1"/>
  <c r="J49" i="1"/>
  <c r="J67" i="1" s="1"/>
  <c r="J58" i="1"/>
  <c r="J56" i="1"/>
  <c r="J60" i="1"/>
  <c r="J65" i="1"/>
  <c r="G28" i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5D2BE4E8-AC0F-4BAD-8098-C29ADD9820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DF88BF-896B-4ACA-8DDB-B5C40624E84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<sst xmlns="http://schemas.openxmlformats.org/spreadsheetml/2006/main" count="1051" uniqueCount="351">
  <si>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</si>
  <si>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</si>
  <si>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</si>
  <si>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</si>
  <si>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</si>
  <si>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</si>
  <si>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</si>
  <si>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</si>
  <si>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</si>
  <si>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</si>
  <si>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</si>
  <si>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</si>
  <si>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</si>
  <si>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</si>
  <si>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</si>
  <si>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</si>
  <si>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</si>
  <si>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</si>
  <si>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</si>
  <si>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</si>
  <si>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</si>
  <si>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</si>
  <si>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</si>
  <si>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</si>
  <si>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</si>
  <si>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</si>
  <si>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</si>
  <si>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</si>
  <si>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</si>
  <si>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</si>
  <si>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</si>
  <si>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</si>
  <si>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</si>
  <si>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</si>
  <si>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</si>
  <si>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</si>
  <si>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</si>
  <si>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</si>
  <si>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</si>
  <si>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</si>
  <si>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</si>
  <si>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</si>
  <si>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</si>
  <si>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101</t>
  </si>
  <si>
    <t>SDK podhledy</t>
  </si>
  <si>
    <t>so01</t>
  </si>
  <si>
    <t>Stavební část práce HSV a PSV</t>
  </si>
  <si>
    <t>Objekt:</t>
  </si>
  <si>
    <t>Rozpočet:</t>
  </si>
  <si>
    <t>24-088</t>
  </si>
  <si>
    <t>Nemocnice Pardubice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</si>
  <si>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</si>
  <si>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</si>
  <si>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</si>
  <si>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</si>
  <si>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</si>
  <si>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</si>
  <si>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</si>
  <si>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</si>
  <si>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</si>
  <si>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</si>
  <si>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</si>
  <si>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</si>
  <si>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</si>
  <si>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</si>
  <si>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</si>
  <si>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</si>
  <si>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</si>
  <si>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</si>
  <si>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</si>
  <si>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</si>
  <si>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</si>
  <si>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721</t>
  </si>
  <si>
    <t>Vnitřní kanalizace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</si>
  <si>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</si>
  <si>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</si>
  <si>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</si>
  <si>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</si>
  <si>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</si>
  <si>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</si>
  <si>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781</t>
  </si>
  <si>
    <t>Obklady keramické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</si>
  <si>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</si>
  <si>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</si>
  <si>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</si>
  <si>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</si>
  <si>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</si>
  <si>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</si>
  <si>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</si>
  <si>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</si>
  <si>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</si>
  <si>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</si>
  <si>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</si>
  <si>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</si>
  <si>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</si>
  <si>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</si>
  <si>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</si>
  <si>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</si>
  <si>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</si>
  <si>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</si>
  <si>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</si>
  <si>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</si>
  <si>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</si>
  <si>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</si>
  <si>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</si>
  <si>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</si>
  <si>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</si>
  <si>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</si>
  <si>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</si>
  <si>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</si>
  <si>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</si>
  <si>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</si>
  <si>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</si>
  <si>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</si>
  <si>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</si>
  <si>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</si>
  <si>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</si>
  <si>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</si>
  <si>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</si>
  <si>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</si>
  <si>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</si>
  <si>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317121151</t>
  </si>
  <si>
    <t>Montáž ŽB překladů do 105 cm dodatečně do rýh včetně dodávky RZP 119 x 14 x 14 cm</t>
  </si>
  <si>
    <t>kus</t>
  </si>
  <si>
    <t>RTS 24/ II</t>
  </si>
  <si>
    <t>Práce</t>
  </si>
  <si>
    <t>Běžná</t>
  </si>
  <si>
    <t>POL1_</t>
  </si>
  <si>
    <t>1NP 130.1 překlady RZP 2x 2ks : (2*2)</t>
  </si>
  <si>
    <t>VV</t>
  </si>
  <si>
    <t>347012051</t>
  </si>
  <si>
    <t>Předstěna SDK, zaslepení otvoru deskou SDK, plocha do 0,25m2, RB 12,5 mm</t>
  </si>
  <si>
    <t>RTS 16/ II</t>
  </si>
  <si>
    <t>Indiv</t>
  </si>
  <si>
    <t xml:space="preserve">zakrytí otvorů po stěnových mřížkách : </t>
  </si>
  <si>
    <t>1NP míst.č.117.1 oboustranně : (1+1)</t>
  </si>
  <si>
    <t>1NP míst.č.118.1 oboustranně : (1+1)</t>
  </si>
  <si>
    <t>1NP míst.č.119.1 oboustranně : (1+1)</t>
  </si>
  <si>
    <t>1NP míst.č.135.2 oboustranně : (1+1)*2</t>
  </si>
  <si>
    <t>2NP míst.č.237.1 oboustranně : (1+1)</t>
  </si>
  <si>
    <t>347016112</t>
  </si>
  <si>
    <t>Předstěna SDK,tl. 65 mm,oc.kce CW,1x RF 12,5 mm, bez izol</t>
  </si>
  <si>
    <t>m2</t>
  </si>
  <si>
    <t>1NP míst.č.131.1 zákryt v.1m : (0,5+1,6+0,5)*1</t>
  </si>
  <si>
    <t>1NP míst.č.131.1 zákryt v.1m : (0,5+3,5+0,5)*1</t>
  </si>
  <si>
    <t>1NP míst.č.135.5 zákryt v.0,6m : (2+4,2+3,6+0,6+0,6+1,6)*0,6</t>
  </si>
  <si>
    <t>1NP míst.č.139.1 zákryt v.0,4m : (3,15)*0,4*2</t>
  </si>
  <si>
    <t>1NP míst.č.142/144.2 zákryt v.0,55m : (3,35)*0,55</t>
  </si>
  <si>
    <t>1NP míst.č.142/144.1 zákryt v.1m : (3,95+0,6)*1</t>
  </si>
  <si>
    <t>416021121</t>
  </si>
  <si>
    <t>Podhledy SDK, kovová.kce CD. 1x deska RB 12,5 mm</t>
  </si>
  <si>
    <t>1NP míst.č.135.3 : (1,28)</t>
  </si>
  <si>
    <t>1NP míst.č.135.7 : (3,98)</t>
  </si>
  <si>
    <t>1NP míst.č.142/144.2 : (4,02)</t>
  </si>
  <si>
    <t>2NP míst.č.238.5 : (16,04)</t>
  </si>
  <si>
    <t>416061112</t>
  </si>
  <si>
    <t>Kazeta minerální tl.20mm, hrana A, bez izolace</t>
  </si>
  <si>
    <t>1NP míst.č.102.1 : (27,32)</t>
  </si>
  <si>
    <t>1NP míst.č.130.1 : (50,32)</t>
  </si>
  <si>
    <t>1NP míst.č.131.1 : (26,54)</t>
  </si>
  <si>
    <t>1NP míst.č.131.2 : (47,37)</t>
  </si>
  <si>
    <t>1NP míst.č.135.1 : (19,86)</t>
  </si>
  <si>
    <t>1NP míst.č.135.2 : (27,63)</t>
  </si>
  <si>
    <t>1NP míst.č.135.4 : (10,24)</t>
  </si>
  <si>
    <t>1NP míst.č.135.5 : (7,19)</t>
  </si>
  <si>
    <t>1NP míst.č.135.6 : (8,02)</t>
  </si>
  <si>
    <t>1NP míst.č.139.1 : (30,3)</t>
  </si>
  <si>
    <t>2NP míst.č.233.1 : (46,04)</t>
  </si>
  <si>
    <t>2NP míst.č.233.2 : (7,66)</t>
  </si>
  <si>
    <t>416061522</t>
  </si>
  <si>
    <t>Kazeta minerální tl.20mm, hrana E15, bez izolace</t>
  </si>
  <si>
    <t>1NP míst.č.117.1 : (25,41)</t>
  </si>
  <si>
    <t>1NP míst.č.118.1 : (27,75)</t>
  </si>
  <si>
    <t>1NP míst.č.119.1 : (22,05)</t>
  </si>
  <si>
    <t>1NP míst.č.138.1 : (14,73)</t>
  </si>
  <si>
    <t>2NP míst.č.237.1 : (89,18)</t>
  </si>
  <si>
    <t>2NP míst.č.238.1 : (142,06)</t>
  </si>
  <si>
    <t>2NP míst.č.238.2 : (22,88)</t>
  </si>
  <si>
    <t>2NP míst.č.238.3 : (74,75)</t>
  </si>
  <si>
    <t>2NP míst.č.238.4 : (70,31)</t>
  </si>
  <si>
    <t>416061532</t>
  </si>
  <si>
    <t>Kazeta minerální tl.20mm, hrana D1, bez izolace</t>
  </si>
  <si>
    <t>1NP míst.č.116.3 : (7,52)</t>
  </si>
  <si>
    <t>1NP míst.č.120.1 : (31,31)</t>
  </si>
  <si>
    <t>1NP míst.č.142/144.1 : (122,54)</t>
  </si>
  <si>
    <t>2NP míst.č.216.1 : (27,96)</t>
  </si>
  <si>
    <t>416093131</t>
  </si>
  <si>
    <t>Čelo podhledu SDK, v.do 800 mm, 1xCD, 1xRB 12,5 mm</t>
  </si>
  <si>
    <t>1NP míst.č.102.1 zákryt-čelo v.0,75m : (2,1)*0,75</t>
  </si>
  <si>
    <t>1NP míst.č.135.3 zákryt-čelo v.0,15m : (2,15+2,15)*0,15</t>
  </si>
  <si>
    <t>1NP míst.č.135.7 zákryt-čelo v.0,4m : (0,95+4,95+0,95)*0,4</t>
  </si>
  <si>
    <t>2NP míst.č.238.5 zákryt-čelo v.0,1m : (8,4+1,9)*2*0,1</t>
  </si>
  <si>
    <t>416091081</t>
  </si>
  <si>
    <t>Příplatek k podhledu sádrokart. za plochu do 2 m2</t>
  </si>
  <si>
    <t>416091082</t>
  </si>
  <si>
    <t>Příplatek k podhledu sádrokart. za plochu do 5 m2</t>
  </si>
  <si>
    <t>416091213</t>
  </si>
  <si>
    <t>Úprava napojovací spáry SDK s jinou stavební konstrukcí akrylovým tmelem a páskou, šířka sp.do 10 mm</t>
  </si>
  <si>
    <t>m</t>
  </si>
  <si>
    <t>1NP míst.č.135.3 : (2,15+0,6)*2</t>
  </si>
  <si>
    <t>1NP míst.č.135.7 : (4,2+0,95)*2</t>
  </si>
  <si>
    <t>1NP míst.č.142/144.2 : (3,35+1,2)*2</t>
  </si>
  <si>
    <t>2NP míst.č.238.5 : (8,35+1,9)*2</t>
  </si>
  <si>
    <t>612403386</t>
  </si>
  <si>
    <t>Hrubá výplň rýh ve stěnách do 10x10cm maltou z SMS výplňovou nesmrštivou maltou</t>
  </si>
  <si>
    <t>2NP 237.1 drážka 100x100mm : (3,5)</t>
  </si>
  <si>
    <t>612409991</t>
  </si>
  <si>
    <t>Začištění omítek kolem oken,dveří apod. s použitím suché maltové směsi</t>
  </si>
  <si>
    <t>2NP 237.1 otvory pro VZT 500x500 2ks : (0,5*4)*2</t>
  </si>
  <si>
    <t>1NP 130.1 otvor 800x800 2ks : (0,8*4)*2</t>
  </si>
  <si>
    <t>622422721</t>
  </si>
  <si>
    <t>Oprava vnějších omítek vápen. štuk. II, do 80 %</t>
  </si>
  <si>
    <t>1NP 130.1 otvor 800x800 2ks : (0,8*4)*0,25*2</t>
  </si>
  <si>
    <t>941955003</t>
  </si>
  <si>
    <t>Lešení lehké pomocné, výška podlahy do 2,5 m</t>
  </si>
  <si>
    <t>1NP míst.č.116.1 : (58,2)</t>
  </si>
  <si>
    <t>1NP míst.č.116.2 : (157,78)</t>
  </si>
  <si>
    <t>971033431</t>
  </si>
  <si>
    <t>Vybourání otv. zeď cihel. pl.0,25 m2, tl.15cm, MVC</t>
  </si>
  <si>
    <t>2NP 237.1 otvory pro VZT 500x500 : (1+1)</t>
  </si>
  <si>
    <t>971033561</t>
  </si>
  <si>
    <t>Vybourání otv. zeď cihel. pl.1 m2, tl.60 cm, MVC</t>
  </si>
  <si>
    <t>m3</t>
  </si>
  <si>
    <t>1NP 130.1 otvor 800x800 2ks : (0,8*0,8)*0,4*2</t>
  </si>
  <si>
    <t>974031153</t>
  </si>
  <si>
    <t>Vysekání rýh ve zdi cihelné 10 x 10 cm</t>
  </si>
  <si>
    <t>974031165</t>
  </si>
  <si>
    <t>Vysekání rýh ve zdi cihelné 15 x 20 cm</t>
  </si>
  <si>
    <t>1NP 130.1 rýhy pro RZP 2x 2ks : (1,25)*2*2</t>
  </si>
  <si>
    <t>978059521</t>
  </si>
  <si>
    <t>Odsekání vnitřních obkladů stěn do 2 m2</t>
  </si>
  <si>
    <t>2NP 237.1 oprava obkladu : (2)</t>
  </si>
  <si>
    <t>998011002</t>
  </si>
  <si>
    <t>Přesun hmot pro budovy zděné výšky do 12 m</t>
  </si>
  <si>
    <t>t</t>
  </si>
  <si>
    <t>Přesun hmot</t>
  </si>
  <si>
    <t>POL7_</t>
  </si>
  <si>
    <t>721176102</t>
  </si>
  <si>
    <t>Potrubí HT připojovací, D 40 x 1,8 mm</t>
  </si>
  <si>
    <t>2NP 237.1 potrubí HT DN40 : (12,8)</t>
  </si>
  <si>
    <t>998721202</t>
  </si>
  <si>
    <t>Přesun hmot pro vnitřní kanalizaci, výšky do 12 m</t>
  </si>
  <si>
    <t>764430230</t>
  </si>
  <si>
    <t>Zakrytování stávajících kabelových žlabů šíře 50mm, z Pz plechu, rš 440 mm</t>
  </si>
  <si>
    <t>764430240</t>
  </si>
  <si>
    <t>Zakrytování stávajících kabelových žlabů šíře 100mm, z Pz plechu, rš 500 mm</t>
  </si>
  <si>
    <t>764430250</t>
  </si>
  <si>
    <t>Zakrytování stávajících kabelových žlabů šíře 150mm, z Pz plechu, rš 550 mm</t>
  </si>
  <si>
    <t>998764202</t>
  </si>
  <si>
    <t>Přesun hmot pro klempířské konstr., výšky do 12 m</t>
  </si>
  <si>
    <t>766664911</t>
  </si>
  <si>
    <t>Vyřezání otvoru v dveřních křídlech kompletizovan.</t>
  </si>
  <si>
    <t xml:space="preserve">montáž dveřních mřížek : </t>
  </si>
  <si>
    <t>1NP míst.č.135.2 oboustranně dveřní : (1)</t>
  </si>
  <si>
    <t>1NP míst.č.135.5 oboustranně dveřní : (1)</t>
  </si>
  <si>
    <t>766669913</t>
  </si>
  <si>
    <t>Oprava dveřních křídel - montáž větrací mřížky</t>
  </si>
  <si>
    <t>1NP míst.č.135.2 oboustranně dveřní : (1)*2</t>
  </si>
  <si>
    <t>1NP míst.č.135.5 oboustranně dveřní : (1)*2</t>
  </si>
  <si>
    <t>4297311025</t>
  </si>
  <si>
    <t>Mřížka stěnová středová, 500 x 150 mm</t>
  </si>
  <si>
    <t>SPCM</t>
  </si>
  <si>
    <t>Specifikace</t>
  </si>
  <si>
    <t>POL3_</t>
  </si>
  <si>
    <t xml:space="preserve">montáž stěnových mřížek : </t>
  </si>
  <si>
    <t>998766202</t>
  </si>
  <si>
    <t>Přesun hmot pro truhlářské konstr., výšky do 12 m</t>
  </si>
  <si>
    <t>342263410</t>
  </si>
  <si>
    <t>Osazení větracích mřížek do SDK příček, do 0,25 m2</t>
  </si>
  <si>
    <t>1NP míst.č.131.1 jednostranně žaluzie : (1)*2</t>
  </si>
  <si>
    <t>2NP míst.č.237.1 oboustranně : (1+1)*2</t>
  </si>
  <si>
    <t>728415813</t>
  </si>
  <si>
    <t>Demontáž mřížky větrací nebo ventilační do 0,15 m2</t>
  </si>
  <si>
    <t xml:space="preserve">demontáž stěnových mřížek : </t>
  </si>
  <si>
    <t>1NP míst.č.117.1 : (1+1)</t>
  </si>
  <si>
    <t>1NP míst.č.118.1 : (1+1)</t>
  </si>
  <si>
    <t>1NP míst.č.119.1 : (1+1)</t>
  </si>
  <si>
    <t>1NP míst.č.135.2 : (1+1)*2</t>
  </si>
  <si>
    <t>2NP míst.č.237.1 : (1+1)</t>
  </si>
  <si>
    <t>998767202</t>
  </si>
  <si>
    <t>Přesun hmot pro zámečnické konstr., výšky do 12 m</t>
  </si>
  <si>
    <t>781101121</t>
  </si>
  <si>
    <t>Provedení penetrace podkladu - práce</t>
  </si>
  <si>
    <t>781111115</t>
  </si>
  <si>
    <t>Otvor v obkladačce diamant.korunkou prům.do 30 mm</t>
  </si>
  <si>
    <t>2NP 237.1 oprava obkladu otvory ZTI : (2+2)</t>
  </si>
  <si>
    <t>781111116</t>
  </si>
  <si>
    <t>Otvor v obkladačce diamant.korunkou prům.do 90 mm</t>
  </si>
  <si>
    <t>2NP 237.1 oprava obkladu otvory ZTI : (1+1)</t>
  </si>
  <si>
    <t>781210121</t>
  </si>
  <si>
    <t>Obkládání stěn obkl. pórovin. do tmele do 150x150</t>
  </si>
  <si>
    <t>585928890</t>
  </si>
  <si>
    <t>Nátěr penetrační adhezní PUTZGRUND Knauf, bal. 5 l</t>
  </si>
  <si>
    <t>2NP 237.1 oprava obkladu : (2)*0,0005</t>
  </si>
  <si>
    <t>59781346</t>
  </si>
  <si>
    <t>Obkládačka Color One 150 x 150 mm (dle stávajícího)</t>
  </si>
  <si>
    <t>2NP 237.1 oprava obkladu : (2)*1,1</t>
  </si>
  <si>
    <t>998781202</t>
  </si>
  <si>
    <t>Přesun hmot pro obklady keramické, výšky do 12 m</t>
  </si>
  <si>
    <t>784121201</t>
  </si>
  <si>
    <t>Penetrace podkladu barvou JUB, Bio vápenná, 1 x</t>
  </si>
  <si>
    <t xml:space="preserve">výmalba stěn po stěnových mřížkách : </t>
  </si>
  <si>
    <t>1NP míst.č.116.2 v.0,25m : (3,25+5,6+5,15)*0,25</t>
  </si>
  <si>
    <t>1NP míst.č.117.1 v.0,25m : (4,35+5,85)*2*0,25</t>
  </si>
  <si>
    <t>1NP míst.č.118.1 v.0,25m : (4,75+5,85)*2*0,25</t>
  </si>
  <si>
    <t>1NP míst.č.119.1 v.0,25m : (3,8+5,85)*2*0,25</t>
  </si>
  <si>
    <t>1NP míst.č.130.1 v.2,5m : (7,15)*2,5</t>
  </si>
  <si>
    <t>1NP míst.č.135.2 v.2,5m : (7,5)*2,5</t>
  </si>
  <si>
    <t>2NP míst.č.233.2 v.2,5m : (3,6)*2,5</t>
  </si>
  <si>
    <t>2NP míst.č.233.1 v.3,2m : (8,8)*3,2</t>
  </si>
  <si>
    <t>2NP míst.č.237.1 v.3m : (3,95+5,6)*3</t>
  </si>
  <si>
    <t xml:space="preserve">výmalba stěn nový SDK : </t>
  </si>
  <si>
    <t xml:space="preserve">výmalba stěn čelo podhledů : </t>
  </si>
  <si>
    <t xml:space="preserve">výmalba strop nový SDK podhled : </t>
  </si>
  <si>
    <t>784125212</t>
  </si>
  <si>
    <t>Malba Jupol Classic, bílá, bez penetrace,2x</t>
  </si>
  <si>
    <t>Vlastní</t>
  </si>
  <si>
    <t>979012112</t>
  </si>
  <si>
    <t>Svislá doprava suti na výšku do 3,5 m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</si>
  <si>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</si>
  <si>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</si>
  <si>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</si>
  <si>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</si>
  <si>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</si>
  <si>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</si>
  <si>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</si>
  <si>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</si>
  <si>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979990107</t>
  </si>
  <si>
    <t>Poplatek za uložení suti - směs betonu, cihel, dřeva, skupina odpadu 170904</t>
  </si>
  <si>
    <t>979087311</t>
  </si>
  <si>
    <t>Vodorovné přemístění suti nošením do 10 m</t>
  </si>
  <si>
    <t>979087391</t>
  </si>
  <si>
    <t>Příplatek za nošení suti každých dalších 10 m</t>
  </si>
  <si>
    <t>979088212</t>
  </si>
  <si>
    <t>Nakládání suti na dopr.prostředky-zvlášt.zakl.obj.</t>
  </si>
  <si>
    <t>979093111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</si>
  <si>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</si>
  <si>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</si>
  <si>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</si>
  <si>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</si>
  <si>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</si>
  <si>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</si>
  <si>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005122021T</t>
  </si>
  <si>
    <t>Mimostaveništní doprava</t>
  </si>
  <si>
    <t>005122010R</t>
  </si>
  <si>
    <t xml:space="preserve">Provoz objednatele </t>
  </si>
  <si>
    <t>POL99_1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</si>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</sst>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7" t="s">
        <v>24</v>
      </c>
      <c r="C2" s="78"/>
      <c r="D2" s="79" t="s">
        <v>49</v>
      </c>
      <c r="E2" s="202" t="s">
        <v>50</v>
      </c>
      <c r="F2" s="203"/>
      <c r="G2" s="203"/>
      <c r="H2" s="203"/>
      <c r="I2" s="203"/>
      <c r="J2" s="204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5" t="s">
        <v>46</v>
      </c>
      <c r="F3" s="206"/>
      <c r="G3" s="206"/>
      <c r="H3" s="206"/>
      <c r="I3" s="206"/>
      <c r="J3" s="207"/>
    </row>
    <row r="4" spans="1:15" ht="23.25" customHeight="1" x14ac:dyDescent="0.2">
      <c r="A4" s="76">
        <v>2832</v>
      </c>
      <c r="B4" s="82" t="s">
        <v>48</v>
      </c>
      <c r="C4" s="83"/>
      <c r="D4" s="84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9"/>
      <c r="E11" s="209"/>
      <c r="F11" s="209"/>
      <c r="G11" s="209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8"/>
      <c r="F15" s="208"/>
      <c r="G15" s="210"/>
      <c r="H15" s="210"/>
      <c r="I15" s="210" t="s">
        <v>31</v>
      </c>
      <c r="J15" s="21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SUMIF(F49:F66,A16,I49:I66)+SUMIF(F49:F66,"PSU",I49:I66)</f>
        <v>0</v>
      </c>
      <c r="J16" s="20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SUMIF(F49:F66,A17,I49:I66)</f>
        <v>0</v>
      </c>
      <c r="J17" s="20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 t="e">
        <f>SUMIF(F49:F66,A18,I49:I66)</f>
        <v>#REF!</v>
      </c>
      <c r="J18" s="201"/>
    </row>
    <row r="19" spans="1:10" ht="23.25" customHeight="1" x14ac:dyDescent="0.2">
      <c r="A19" s="139" t="s">
        <v>91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SUMIF(F49:F66,A19,I49:I66)</f>
        <v>0</v>
      </c>
      <c r="J19" s="201"/>
    </row>
    <row r="20" spans="1:10" ht="23.25" customHeight="1" x14ac:dyDescent="0.2">
      <c r="A20" s="139" t="s">
        <v>92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SUMIF(F49:F66,A20,I49:I66)</f>
        <v>0</v>
      </c>
      <c r="J20" s="20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13"/>
      <c r="G21" s="212"/>
      <c r="H21" s="213"/>
      <c r="I21" s="212" t="e">
        <f>SUM(I16:J20)</f>
        <v>#REF!</v>
      </c>
      <c r="J21" s="23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7">
        <f>A23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6">
        <f>A25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8">
        <f>CenaCelkem-(ZakladDPHSni+DPHSni+ZakladDPHZakl+DPHZakl)</f>
        <v>0</v>
      </c>
      <c r="H27" s="198"/>
      <c r="I27" s="19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3">
        <f>ZakladDPHSniVypocet+ZakladDPHZaklVypocet</f>
        <v>0</v>
      </c>
      <c r="H28" s="233"/>
      <c r="I28" s="23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2">
        <f>A27</f>
        <v>0</v>
      </c>
      <c r="H29" s="232"/>
      <c r="I29" s="232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238"/>
      <c r="D39" s="238"/>
      <c r="E39" s="238"/>
      <c r="F39" s="99">
        <f>'so01 101 Pol'!AE260</f>
        <v>0</v>
      </c>
      <c r="G39" s="100">
        <f>'so01 101 Pol'!AF260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45</v>
      </c>
      <c r="C40" s="239" t="s">
        <v>46</v>
      </c>
      <c r="D40" s="239"/>
      <c r="E40" s="239"/>
      <c r="F40" s="104">
        <f>'so01 101 Pol'!AE260</f>
        <v>0</v>
      </c>
      <c r="G40" s="105">
        <f>'so01 101 Pol'!AF260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43</v>
      </c>
      <c r="C41" s="238" t="s">
        <v>44</v>
      </c>
      <c r="D41" s="238"/>
      <c r="E41" s="238"/>
      <c r="F41" s="108">
        <f>'so01 101 Pol'!AE260</f>
        <v>0</v>
      </c>
      <c r="G41" s="101">
        <f>'so01 101 Pol'!AF260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40" t="s">
        <v>52</v>
      </c>
      <c r="C42" s="241"/>
      <c r="D42" s="241"/>
      <c r="E42" s="242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56</v>
      </c>
      <c r="C49" s="243" t="s">
        <v>57</v>
      </c>
      <c r="D49" s="244"/>
      <c r="E49" s="244"/>
      <c r="F49" s="135" t="s">
        <v>26</v>
      </c>
      <c r="G49" s="136"/>
      <c r="H49" s="136"/>
      <c r="I49" s="136">
        <f>'so01 101 Pol'!G8</f>
        <v>0</v>
      </c>
      <c r="J49" s="132" t="e">
        <f>IF(I67=0,"",I49/I67*100)</f>
        <v>#REF!</v>
      </c>
    </row>
    <row r="50" spans="1:10" ht="36.75" customHeight="1" x14ac:dyDescent="0.2">
      <c r="A50" s="123"/>
      <c r="B50" s="128" t="s">
        <v>58</v>
      </c>
      <c r="C50" s="243" t="s">
        <v>59</v>
      </c>
      <c r="D50" s="244"/>
      <c r="E50" s="244"/>
      <c r="F50" s="135" t="s">
        <v>26</v>
      </c>
      <c r="G50" s="136"/>
      <c r="H50" s="136"/>
      <c r="I50" s="136">
        <f>'so01 101 Pol'!G11</f>
        <v>0</v>
      </c>
      <c r="J50" s="132" t="e">
        <f>IF(I67=0,"",I50/I67*100)</f>
        <v>#REF!</v>
      </c>
    </row>
    <row r="51" spans="1:10" ht="36.75" customHeight="1" x14ac:dyDescent="0.2">
      <c r="A51" s="123"/>
      <c r="B51" s="128" t="s">
        <v>60</v>
      </c>
      <c r="C51" s="243" t="s">
        <v>61</v>
      </c>
      <c r="D51" s="244"/>
      <c r="E51" s="244"/>
      <c r="F51" s="135" t="s">
        <v>26</v>
      </c>
      <c r="G51" s="136"/>
      <c r="H51" s="136"/>
      <c r="I51" s="136">
        <f>'so01 101 Pol'!G26</f>
        <v>0</v>
      </c>
      <c r="J51" s="132" t="e">
        <f>IF(I67=0,"",I51/I67*100)</f>
        <v>#REF!</v>
      </c>
    </row>
    <row r="52" spans="1:10" ht="36.75" customHeight="1" x14ac:dyDescent="0.2">
      <c r="A52" s="123"/>
      <c r="B52" s="128" t="s">
        <v>62</v>
      </c>
      <c r="C52" s="243" t="s">
        <v>63</v>
      </c>
      <c r="D52" s="244"/>
      <c r="E52" s="244"/>
      <c r="F52" s="135" t="s">
        <v>26</v>
      </c>
      <c r="G52" s="136"/>
      <c r="H52" s="136"/>
      <c r="I52" s="136">
        <f>'so01 101 Pol'!G75</f>
        <v>0</v>
      </c>
      <c r="J52" s="132" t="e">
        <f>IF(I67=0,"",I52/I67*100)</f>
        <v>#REF!</v>
      </c>
    </row>
    <row r="53" spans="1:10" ht="36.75" customHeight="1" x14ac:dyDescent="0.2">
      <c r="A53" s="123"/>
      <c r="B53" s="128" t="s">
        <v>64</v>
      </c>
      <c r="C53" s="243" t="s">
        <v>65</v>
      </c>
      <c r="D53" s="244"/>
      <c r="E53" s="244"/>
      <c r="F53" s="135" t="s">
        <v>26</v>
      </c>
      <c r="G53" s="136"/>
      <c r="H53" s="136"/>
      <c r="I53" s="136">
        <f>'so01 101 Pol'!G81</f>
        <v>0</v>
      </c>
      <c r="J53" s="132" t="e">
        <f>IF(I67=0,"",I53/I67*100)</f>
        <v>#REF!</v>
      </c>
    </row>
    <row r="54" spans="1:10" ht="36.75" customHeight="1" x14ac:dyDescent="0.2">
      <c r="A54" s="123"/>
      <c r="B54" s="128" t="s">
        <v>66</v>
      </c>
      <c r="C54" s="243" t="s">
        <v>67</v>
      </c>
      <c r="D54" s="244"/>
      <c r="E54" s="244"/>
      <c r="F54" s="135" t="s">
        <v>26</v>
      </c>
      <c r="G54" s="136"/>
      <c r="H54" s="136"/>
      <c r="I54" s="136">
        <f>'so01 101 Pol'!G84</f>
        <v>0</v>
      </c>
      <c r="J54" s="132" t="e">
        <f>IF(I67=0,"",I54/I67*100)</f>
        <v>#REF!</v>
      </c>
    </row>
    <row r="55" spans="1:10" ht="36.75" customHeight="1" x14ac:dyDescent="0.2">
      <c r="A55" s="123"/>
      <c r="B55" s="128" t="s">
        <v>68</v>
      </c>
      <c r="C55" s="243" t="s">
        <v>69</v>
      </c>
      <c r="D55" s="244"/>
      <c r="E55" s="244"/>
      <c r="F55" s="135" t="s">
        <v>26</v>
      </c>
      <c r="G55" s="136"/>
      <c r="H55" s="136"/>
      <c r="I55" s="136">
        <f>'so01 101 Pol'!G117</f>
        <v>0</v>
      </c>
      <c r="J55" s="132" t="e">
        <f>IF(I67=0,"",I55/I67*100)</f>
        <v>#REF!</v>
      </c>
    </row>
    <row r="56" spans="1:10" ht="36.75" customHeight="1" x14ac:dyDescent="0.2">
      <c r="A56" s="123"/>
      <c r="B56" s="128" t="s">
        <v>70</v>
      </c>
      <c r="C56" s="243" t="s">
        <v>71</v>
      </c>
      <c r="D56" s="244"/>
      <c r="E56" s="244"/>
      <c r="F56" s="135" t="s">
        <v>26</v>
      </c>
      <c r="G56" s="136"/>
      <c r="H56" s="136"/>
      <c r="I56" s="136">
        <f>'so01 101 Pol'!G128</f>
        <v>0</v>
      </c>
      <c r="J56" s="132" t="e">
        <f>IF(I67=0,"",I56/I67*100)</f>
        <v>#REF!</v>
      </c>
    </row>
    <row r="57" spans="1:10" ht="36.75" customHeight="1" x14ac:dyDescent="0.2">
      <c r="A57" s="123"/>
      <c r="B57" s="128" t="s">
        <v>72</v>
      </c>
      <c r="C57" s="243" t="s">
        <v>73</v>
      </c>
      <c r="D57" s="244"/>
      <c r="E57" s="244"/>
      <c r="F57" s="135" t="s">
        <v>27</v>
      </c>
      <c r="G57" s="136"/>
      <c r="H57" s="136"/>
      <c r="I57" s="136">
        <f>'so01 101 Pol'!G130</f>
        <v>0</v>
      </c>
      <c r="J57" s="132" t="e">
        <f>IF(I67=0,"",I57/I67*100)</f>
        <v>#REF!</v>
      </c>
    </row>
    <row r="58" spans="1:10" ht="36.75" customHeight="1" x14ac:dyDescent="0.2">
      <c r="A58" s="123"/>
      <c r="B58" s="128" t="s">
        <v>74</v>
      </c>
      <c r="C58" s="243" t="s">
        <v>75</v>
      </c>
      <c r="D58" s="244"/>
      <c r="E58" s="244"/>
      <c r="F58" s="135" t="s">
        <v>27</v>
      </c>
      <c r="G58" s="136"/>
      <c r="H58" s="136"/>
      <c r="I58" s="136">
        <f>'so01 101 Pol'!G134</f>
        <v>0</v>
      </c>
      <c r="J58" s="132" t="e">
        <f>IF(I67=0,"",I58/I67*100)</f>
        <v>#REF!</v>
      </c>
    </row>
    <row r="59" spans="1:10" ht="36.75" customHeight="1" x14ac:dyDescent="0.2">
      <c r="A59" s="123"/>
      <c r="B59" s="128" t="s">
        <v>76</v>
      </c>
      <c r="C59" s="243" t="s">
        <v>77</v>
      </c>
      <c r="D59" s="244"/>
      <c r="E59" s="244"/>
      <c r="F59" s="135" t="s">
        <v>27</v>
      </c>
      <c r="G59" s="136"/>
      <c r="H59" s="136"/>
      <c r="I59" s="136">
        <f>'so01 101 Pol'!G139</f>
        <v>0</v>
      </c>
      <c r="J59" s="132" t="e">
        <f>IF(I67=0,"",I59/I67*100)</f>
        <v>#REF!</v>
      </c>
    </row>
    <row r="60" spans="1:10" ht="36.75" customHeight="1" x14ac:dyDescent="0.2">
      <c r="A60" s="123"/>
      <c r="B60" s="128" t="s">
        <v>78</v>
      </c>
      <c r="C60" s="243" t="s">
        <v>79</v>
      </c>
      <c r="D60" s="244"/>
      <c r="E60" s="244"/>
      <c r="F60" s="135" t="s">
        <v>27</v>
      </c>
      <c r="G60" s="136"/>
      <c r="H60" s="136"/>
      <c r="I60" s="136">
        <f>'so01 101 Pol'!G153</f>
        <v>0</v>
      </c>
      <c r="J60" s="132" t="e">
        <f>IF(I67=0,"",I60/I67*100)</f>
        <v>#REF!</v>
      </c>
    </row>
    <row r="61" spans="1:10" ht="36.75" customHeight="1" x14ac:dyDescent="0.2">
      <c r="A61" s="123"/>
      <c r="B61" s="128" t="s">
        <v>80</v>
      </c>
      <c r="C61" s="243" t="s">
        <v>81</v>
      </c>
      <c r="D61" s="244"/>
      <c r="E61" s="244"/>
      <c r="F61" s="135" t="s">
        <v>27</v>
      </c>
      <c r="G61" s="136"/>
      <c r="H61" s="136"/>
      <c r="I61" s="136">
        <f>'so01 101 Pol'!G174</f>
        <v>0</v>
      </c>
      <c r="J61" s="132" t="e">
        <f>IF(I67=0,"",I61/I67*100)</f>
        <v>#REF!</v>
      </c>
    </row>
    <row r="62" spans="1:10" ht="36.75" customHeight="1" x14ac:dyDescent="0.2">
      <c r="A62" s="123"/>
      <c r="B62" s="128" t="s">
        <v>82</v>
      </c>
      <c r="C62" s="243" t="s">
        <v>83</v>
      </c>
      <c r="D62" s="244"/>
      <c r="E62" s="244"/>
      <c r="F62" s="135" t="s">
        <v>27</v>
      </c>
      <c r="G62" s="136"/>
      <c r="H62" s="136"/>
      <c r="I62" s="136">
        <f>'so01 101 Pol'!G188</f>
        <v>0</v>
      </c>
      <c r="J62" s="132" t="e">
        <f>IF(I67=0,"",I62/I67*100)</f>
        <v>#REF!</v>
      </c>
    </row>
    <row r="63" spans="1:10" ht="36.75" customHeight="1" x14ac:dyDescent="0.2">
      <c r="A63" s="123"/>
      <c r="B63" s="128" t="s">
        <v>84</v>
      </c>
      <c r="C63" s="243" t="s">
        <v>85</v>
      </c>
      <c r="D63" s="244"/>
      <c r="E63" s="244"/>
      <c r="F63" s="135" t="s">
        <v>28</v>
      </c>
      <c r="G63" s="136"/>
      <c r="H63" s="136"/>
      <c r="I63" s="136" t="e">
        <f>'so01 101 Pol'!#REF!</f>
        <v>#REF!</v>
      </c>
      <c r="J63" s="132" t="e">
        <f>IF(I67=0,"",I63/I67*100)</f>
        <v>#REF!</v>
      </c>
    </row>
    <row r="64" spans="1:10" ht="36.75" customHeight="1" x14ac:dyDescent="0.2">
      <c r="A64" s="123"/>
      <c r="B64" s="128" t="s">
        <v>86</v>
      </c>
      <c r="C64" s="243" t="s">
        <v>87</v>
      </c>
      <c r="D64" s="244"/>
      <c r="E64" s="244"/>
      <c r="F64" s="135" t="s">
        <v>28</v>
      </c>
      <c r="G64" s="136"/>
      <c r="H64" s="136"/>
      <c r="I64" s="136" t="e">
        <f>'so01 101 Pol'!#REF!</f>
        <v>#REF!</v>
      </c>
      <c r="J64" s="132" t="e">
        <f>IF(I67=0,"",I64/I67*100)</f>
        <v>#REF!</v>
      </c>
    </row>
    <row r="65" spans="1:10" ht="36.75" customHeight="1" x14ac:dyDescent="0.2">
      <c r="A65" s="123"/>
      <c r="B65" s="128" t="s">
        <v>88</v>
      </c>
      <c r="C65" s="243" t="s">
        <v>89</v>
      </c>
      <c r="D65" s="244"/>
      <c r="E65" s="244"/>
      <c r="F65" s="135" t="s">
        <v>90</v>
      </c>
      <c r="G65" s="136"/>
      <c r="H65" s="136"/>
      <c r="I65" s="136">
        <f>'so01 101 Pol'!G245</f>
        <v>0</v>
      </c>
      <c r="J65" s="132" t="e">
        <f>IF(I67=0,"",I65/I67*100)</f>
        <v>#REF!</v>
      </c>
    </row>
    <row r="66" spans="1:10" ht="36.75" customHeight="1" x14ac:dyDescent="0.2">
      <c r="A66" s="123"/>
      <c r="B66" s="128" t="s">
        <v>91</v>
      </c>
      <c r="C66" s="243" t="s">
        <v>29</v>
      </c>
      <c r="D66" s="244"/>
      <c r="E66" s="244"/>
      <c r="F66" s="135" t="s">
        <v>91</v>
      </c>
      <c r="G66" s="136"/>
      <c r="H66" s="136"/>
      <c r="I66" s="136">
        <f>'so01 101 Pol'!G255</f>
        <v>0</v>
      </c>
      <c r="J66" s="132" t="e">
        <f>IF(I67=0,"",I66/I67*100)</f>
        <v>#REF!</v>
      </c>
    </row>
    <row r="67" spans="1:10" ht="25.5" customHeight="1" x14ac:dyDescent="0.2">
      <c r="A67" s="124"/>
      <c r="B67" s="129" t="s">
        <v>1</v>
      </c>
      <c r="C67" s="130"/>
      <c r="D67" s="131"/>
      <c r="E67" s="131"/>
      <c r="F67" s="137"/>
      <c r="G67" s="138"/>
      <c r="H67" s="138"/>
      <c r="I67" s="138" t="e">
        <f>SUM(I49:I66)</f>
        <v>#REF!</v>
      </c>
      <c r="J67" s="133" t="e">
        <f>SUM(J49:J66)</f>
        <v>#REF!</v>
      </c>
    </row>
    <row r="68" spans="1:10" x14ac:dyDescent="0.2">
      <c r="F68" s="87"/>
      <c r="G68" s="87"/>
      <c r="H68" s="87"/>
      <c r="I68" s="87"/>
      <c r="J68" s="134"/>
    </row>
    <row r="69" spans="1:10" x14ac:dyDescent="0.2">
      <c r="F69" s="87"/>
      <c r="G69" s="87"/>
      <c r="H69" s="87"/>
      <c r="I69" s="87"/>
      <c r="J69" s="134"/>
    </row>
    <row r="70" spans="1:10" x14ac:dyDescent="0.2">
      <c r="F70" s="87"/>
      <c r="G70" s="87"/>
      <c r="H70" s="87"/>
      <c r="I70" s="87"/>
      <c r="J70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820A-4AA3-49AA-8DAB-9718F618B565}">
  <sheetPr>
    <outlinePr summaryBelow="0"/>
  </sheetPr>
  <dimension ref="A1:BH4996"/>
  <sheetViews>
    <sheetView tabSelected="1" workbookViewId="0">
      <pane ySplit="7" topLeftCell="A8" activePane="bottomLeft" state="frozen"/>
      <selection pane="bottomLeft" activeCell="G260" sqref="G260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93</v>
      </c>
    </row>
    <row r="2" spans="1:60" ht="25.15" customHeight="1" x14ac:dyDescent="0.2">
      <c r="A2" s="50" t="s">
        <v>8</v>
      </c>
      <c r="B2" s="49" t="s">
        <v>49</v>
      </c>
      <c r="C2" s="262" t="s">
        <v>50</v>
      </c>
      <c r="D2" s="263"/>
      <c r="E2" s="263"/>
      <c r="F2" s="263"/>
      <c r="G2" s="264"/>
      <c r="AG2" t="s">
        <v>94</v>
      </c>
    </row>
    <row r="3" spans="1:60" ht="25.15" customHeight="1" x14ac:dyDescent="0.2">
      <c r="A3" s="50" t="s">
        <v>9</v>
      </c>
      <c r="B3" s="49" t="s">
        <v>45</v>
      </c>
      <c r="C3" s="262" t="s">
        <v>46</v>
      </c>
      <c r="D3" s="263"/>
      <c r="E3" s="263"/>
      <c r="F3" s="263"/>
      <c r="G3" s="264"/>
      <c r="AC3" s="121" t="s">
        <v>94</v>
      </c>
      <c r="AG3" t="s">
        <v>95</v>
      </c>
    </row>
    <row r="4" spans="1:60" ht="25.15" customHeight="1" x14ac:dyDescent="0.2">
      <c r="A4" s="140" t="s">
        <v>10</v>
      </c>
      <c r="B4" s="141" t="s">
        <v>43</v>
      </c>
      <c r="C4" s="265" t="s">
        <v>44</v>
      </c>
      <c r="D4" s="266"/>
      <c r="E4" s="266"/>
      <c r="F4" s="266"/>
      <c r="G4" s="267"/>
      <c r="AG4" t="s">
        <v>96</v>
      </c>
    </row>
    <row r="5" spans="1:60" x14ac:dyDescent="0.2">
      <c r="D5" s="10"/>
    </row>
    <row r="6" spans="1:60" ht="38.25" x14ac:dyDescent="0.2">
      <c r="A6" s="143" t="s">
        <v>97</v>
      </c>
      <c r="B6" s="145" t="s">
        <v>98</v>
      </c>
      <c r="C6" s="145" t="s">
        <v>99</v>
      </c>
      <c r="D6" s="144" t="s">
        <v>100</v>
      </c>
      <c r="E6" s="143" t="s">
        <v>101</v>
      </c>
      <c r="F6" s="142" t="s">
        <v>102</v>
      </c>
      <c r="G6" s="143" t="s">
        <v>31</v>
      </c>
      <c r="H6" s="146" t="s">
        <v>32</v>
      </c>
      <c r="I6" s="146" t="s">
        <v>103</v>
      </c>
      <c r="J6" s="146" t="s">
        <v>33</v>
      </c>
      <c r="K6" s="146" t="s">
        <v>104</v>
      </c>
      <c r="L6" s="146" t="s">
        <v>105</v>
      </c>
      <c r="M6" s="146" t="s">
        <v>106</v>
      </c>
      <c r="N6" s="146" t="s">
        <v>107</v>
      </c>
      <c r="O6" s="146" t="s">
        <v>108</v>
      </c>
      <c r="P6" s="146" t="s">
        <v>109</v>
      </c>
      <c r="Q6" s="146" t="s">
        <v>110</v>
      </c>
      <c r="R6" s="146" t="s">
        <v>111</v>
      </c>
      <c r="S6" s="146" t="s">
        <v>112</v>
      </c>
      <c r="T6" s="146" t="s">
        <v>113</v>
      </c>
      <c r="U6" s="146" t="s">
        <v>114</v>
      </c>
      <c r="V6" s="146" t="s">
        <v>115</v>
      </c>
      <c r="W6" s="146" t="s">
        <v>116</v>
      </c>
      <c r="X6" s="146" t="s">
        <v>117</v>
      </c>
      <c r="Y6" s="146" t="s">
        <v>118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119</v>
      </c>
      <c r="B8" s="165" t="s">
        <v>56</v>
      </c>
      <c r="C8" s="184" t="s">
        <v>57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2"/>
      <c r="O8" s="162">
        <f>SUM(O9:O10)</f>
        <v>0.28000000000000003</v>
      </c>
      <c r="P8" s="162"/>
      <c r="Q8" s="162">
        <f>SUM(Q9:Q10)</f>
        <v>0</v>
      </c>
      <c r="R8" s="163"/>
      <c r="S8" s="163"/>
      <c r="T8" s="163"/>
      <c r="U8" s="163"/>
      <c r="V8" s="163">
        <f>SUM(V9:V10)</f>
        <v>2.4700000000000002</v>
      </c>
      <c r="W8" s="163"/>
      <c r="X8" s="163"/>
      <c r="Y8" s="163"/>
      <c r="AG8" t="s">
        <v>120</v>
      </c>
    </row>
    <row r="9" spans="1:60" ht="22.5" outlineLevel="1" x14ac:dyDescent="0.2">
      <c r="A9" s="171">
        <v>1</v>
      </c>
      <c r="B9" s="172" t="s">
        <v>121</v>
      </c>
      <c r="C9" s="185" t="s">
        <v>122</v>
      </c>
      <c r="D9" s="173" t="s">
        <v>123</v>
      </c>
      <c r="E9" s="174">
        <v>4</v>
      </c>
      <c r="F9" s="175"/>
      <c r="G9" s="17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6.9680000000000006E-2</v>
      </c>
      <c r="O9" s="157">
        <f>ROUND(E9*N9,2)</f>
        <v>0.28000000000000003</v>
      </c>
      <c r="P9" s="157">
        <v>0</v>
      </c>
      <c r="Q9" s="157">
        <f>ROUND(E9*P9,2)</f>
        <v>0</v>
      </c>
      <c r="R9" s="158"/>
      <c r="S9" s="158" t="s">
        <v>124</v>
      </c>
      <c r="T9" s="158" t="s">
        <v>124</v>
      </c>
      <c r="U9" s="158">
        <v>0.61799999999999999</v>
      </c>
      <c r="V9" s="158">
        <f>ROUND(E9*U9,2)</f>
        <v>2.4700000000000002</v>
      </c>
      <c r="W9" s="158"/>
      <c r="X9" s="158" t="s">
        <v>125</v>
      </c>
      <c r="Y9" s="158" t="s">
        <v>126</v>
      </c>
      <c r="Z9" s="147"/>
      <c r="AA9" s="147"/>
      <c r="AB9" s="147"/>
      <c r="AC9" s="147"/>
      <c r="AD9" s="147"/>
      <c r="AE9" s="147"/>
      <c r="AF9" s="147"/>
      <c r="AG9" s="147" t="s">
        <v>127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6" t="s">
        <v>128</v>
      </c>
      <c r="D10" s="160"/>
      <c r="E10" s="161">
        <v>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129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4" t="s">
        <v>119</v>
      </c>
      <c r="B11" s="165" t="s">
        <v>58</v>
      </c>
      <c r="C11" s="184" t="s">
        <v>59</v>
      </c>
      <c r="D11" s="166"/>
      <c r="E11" s="167"/>
      <c r="F11" s="168"/>
      <c r="G11" s="169">
        <f>SUMIF(AG12:AG25,"&lt;&gt;NOR",G12:G25)</f>
        <v>0</v>
      </c>
      <c r="H11" s="163"/>
      <c r="I11" s="163">
        <f>SUM(I12:I25)</f>
        <v>0</v>
      </c>
      <c r="J11" s="163"/>
      <c r="K11" s="163">
        <f>SUM(K12:K25)</f>
        <v>0</v>
      </c>
      <c r="L11" s="163"/>
      <c r="M11" s="163">
        <f>SUM(M12:M25)</f>
        <v>0</v>
      </c>
      <c r="N11" s="162"/>
      <c r="O11" s="162">
        <f>SUM(O12:O25)</f>
        <v>0.5</v>
      </c>
      <c r="P11" s="162"/>
      <c r="Q11" s="162">
        <f>SUM(Q12:Q25)</f>
        <v>0</v>
      </c>
      <c r="R11" s="163"/>
      <c r="S11" s="163"/>
      <c r="T11" s="163"/>
      <c r="U11" s="163"/>
      <c r="V11" s="163">
        <f>SUM(V12:V25)</f>
        <v>26.23</v>
      </c>
      <c r="W11" s="163"/>
      <c r="X11" s="163"/>
      <c r="Y11" s="163"/>
      <c r="AG11" t="s">
        <v>120</v>
      </c>
    </row>
    <row r="12" spans="1:60" ht="22.5" outlineLevel="1" x14ac:dyDescent="0.2">
      <c r="A12" s="171">
        <v>2</v>
      </c>
      <c r="B12" s="172" t="s">
        <v>130</v>
      </c>
      <c r="C12" s="185" t="s">
        <v>131</v>
      </c>
      <c r="D12" s="173" t="s">
        <v>123</v>
      </c>
      <c r="E12" s="174">
        <v>12</v>
      </c>
      <c r="F12" s="175"/>
      <c r="G12" s="176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1.49E-2</v>
      </c>
      <c r="O12" s="157">
        <f>ROUND(E12*N12,2)</f>
        <v>0.18</v>
      </c>
      <c r="P12" s="157">
        <v>0</v>
      </c>
      <c r="Q12" s="157">
        <f>ROUND(E12*P12,2)</f>
        <v>0</v>
      </c>
      <c r="R12" s="158"/>
      <c r="S12" s="158" t="s">
        <v>132</v>
      </c>
      <c r="T12" s="158" t="s">
        <v>133</v>
      </c>
      <c r="U12" s="158">
        <v>0.83</v>
      </c>
      <c r="V12" s="158">
        <f>ROUND(E12*U12,2)</f>
        <v>9.9600000000000009</v>
      </c>
      <c r="W12" s="158"/>
      <c r="X12" s="158" t="s">
        <v>125</v>
      </c>
      <c r="Y12" s="158" t="s">
        <v>126</v>
      </c>
      <c r="Z12" s="147"/>
      <c r="AA12" s="147"/>
      <c r="AB12" s="147"/>
      <c r="AC12" s="147"/>
      <c r="AD12" s="147"/>
      <c r="AE12" s="147"/>
      <c r="AF12" s="147"/>
      <c r="AG12" s="147" t="s">
        <v>127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6" t="s">
        <v>134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129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6" t="s">
        <v>135</v>
      </c>
      <c r="D14" s="160"/>
      <c r="E14" s="161">
        <v>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129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6" t="s">
        <v>136</v>
      </c>
      <c r="D15" s="160"/>
      <c r="E15" s="161">
        <v>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129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6" t="s">
        <v>137</v>
      </c>
      <c r="D16" s="160"/>
      <c r="E16" s="161">
        <v>2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129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6" t="s">
        <v>138</v>
      </c>
      <c r="D17" s="160"/>
      <c r="E17" s="161">
        <v>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129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6" t="s">
        <v>139</v>
      </c>
      <c r="D18" s="160"/>
      <c r="E18" s="161">
        <v>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129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1">
        <v>3</v>
      </c>
      <c r="B19" s="172" t="s">
        <v>140</v>
      </c>
      <c r="C19" s="185" t="s">
        <v>141</v>
      </c>
      <c r="D19" s="173" t="s">
        <v>142</v>
      </c>
      <c r="E19" s="174">
        <v>23.572500000000002</v>
      </c>
      <c r="F19" s="175"/>
      <c r="G19" s="176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1.338E-2</v>
      </c>
      <c r="O19" s="157">
        <f>ROUND(E19*N19,2)</f>
        <v>0.32</v>
      </c>
      <c r="P19" s="157">
        <v>0</v>
      </c>
      <c r="Q19" s="157">
        <f>ROUND(E19*P19,2)</f>
        <v>0</v>
      </c>
      <c r="R19" s="158"/>
      <c r="S19" s="158" t="s">
        <v>124</v>
      </c>
      <c r="T19" s="158" t="s">
        <v>124</v>
      </c>
      <c r="U19" s="158">
        <v>0.69</v>
      </c>
      <c r="V19" s="158">
        <f>ROUND(E19*U19,2)</f>
        <v>16.27</v>
      </c>
      <c r="W19" s="158"/>
      <c r="X19" s="158" t="s">
        <v>125</v>
      </c>
      <c r="Y19" s="158" t="s">
        <v>126</v>
      </c>
      <c r="Z19" s="147"/>
      <c r="AA19" s="147"/>
      <c r="AB19" s="147"/>
      <c r="AC19" s="147"/>
      <c r="AD19" s="147"/>
      <c r="AE19" s="147"/>
      <c r="AF19" s="147"/>
      <c r="AG19" s="147" t="s">
        <v>127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6" t="s">
        <v>143</v>
      </c>
      <c r="D20" s="160"/>
      <c r="E20" s="161">
        <v>2.6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129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6" t="s">
        <v>144</v>
      </c>
      <c r="D21" s="160"/>
      <c r="E21" s="161">
        <v>4.5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129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186" t="s">
        <v>145</v>
      </c>
      <c r="D22" s="160"/>
      <c r="E22" s="161">
        <v>7.56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129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6" t="s">
        <v>146</v>
      </c>
      <c r="D23" s="160"/>
      <c r="E23" s="161">
        <v>2.52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129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6" t="s">
        <v>147</v>
      </c>
      <c r="D24" s="160"/>
      <c r="E24" s="161">
        <v>1.8425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129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6" t="s">
        <v>148</v>
      </c>
      <c r="D25" s="160"/>
      <c r="E25" s="161">
        <v>4.55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129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5.5" x14ac:dyDescent="0.2">
      <c r="A26" s="164" t="s">
        <v>119</v>
      </c>
      <c r="B26" s="165" t="s">
        <v>60</v>
      </c>
      <c r="C26" s="184" t="s">
        <v>61</v>
      </c>
      <c r="D26" s="166"/>
      <c r="E26" s="167"/>
      <c r="F26" s="168"/>
      <c r="G26" s="169">
        <f>SUMIF(AG27:AG74,"&lt;&gt;NOR",G27:G74)</f>
        <v>0</v>
      </c>
      <c r="H26" s="163"/>
      <c r="I26" s="163">
        <f>SUM(I27:I74)</f>
        <v>0</v>
      </c>
      <c r="J26" s="163"/>
      <c r="K26" s="163">
        <f>SUM(K27:K74)</f>
        <v>0</v>
      </c>
      <c r="L26" s="163"/>
      <c r="M26" s="163">
        <f>SUM(M27:M74)</f>
        <v>0</v>
      </c>
      <c r="N26" s="162"/>
      <c r="O26" s="162">
        <f>SUM(O27:O74)</f>
        <v>9.42</v>
      </c>
      <c r="P26" s="162"/>
      <c r="Q26" s="162">
        <f>SUM(Q27:Q74)</f>
        <v>0</v>
      </c>
      <c r="R26" s="163"/>
      <c r="S26" s="163"/>
      <c r="T26" s="163"/>
      <c r="U26" s="163"/>
      <c r="V26" s="163">
        <f>SUM(V27:V74)</f>
        <v>586.5300000000002</v>
      </c>
      <c r="W26" s="163"/>
      <c r="X26" s="163"/>
      <c r="Y26" s="163"/>
      <c r="AG26" t="s">
        <v>120</v>
      </c>
    </row>
    <row r="27" spans="1:60" ht="22.5" outlineLevel="1" x14ac:dyDescent="0.2">
      <c r="A27" s="171">
        <v>4</v>
      </c>
      <c r="B27" s="172" t="s">
        <v>149</v>
      </c>
      <c r="C27" s="185" t="s">
        <v>150</v>
      </c>
      <c r="D27" s="173" t="s">
        <v>142</v>
      </c>
      <c r="E27" s="174">
        <v>25.32</v>
      </c>
      <c r="F27" s="175"/>
      <c r="G27" s="176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1.1690000000000001E-2</v>
      </c>
      <c r="O27" s="157">
        <f>ROUND(E27*N27,2)</f>
        <v>0.3</v>
      </c>
      <c r="P27" s="157">
        <v>0</v>
      </c>
      <c r="Q27" s="157">
        <f>ROUND(E27*P27,2)</f>
        <v>0</v>
      </c>
      <c r="R27" s="158"/>
      <c r="S27" s="158" t="s">
        <v>124</v>
      </c>
      <c r="T27" s="158" t="s">
        <v>124</v>
      </c>
      <c r="U27" s="158">
        <v>0.95</v>
      </c>
      <c r="V27" s="158">
        <f>ROUND(E27*U27,2)</f>
        <v>24.05</v>
      </c>
      <c r="W27" s="158"/>
      <c r="X27" s="158" t="s">
        <v>125</v>
      </c>
      <c r="Y27" s="158" t="s">
        <v>126</v>
      </c>
      <c r="Z27" s="147"/>
      <c r="AA27" s="147"/>
      <c r="AB27" s="147"/>
      <c r="AC27" s="147"/>
      <c r="AD27" s="147"/>
      <c r="AE27" s="147"/>
      <c r="AF27" s="147"/>
      <c r="AG27" s="147" t="s">
        <v>127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6" t="s">
        <v>151</v>
      </c>
      <c r="D28" s="160"/>
      <c r="E28" s="161">
        <v>1.28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129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6" t="s">
        <v>152</v>
      </c>
      <c r="D29" s="160"/>
      <c r="E29" s="161">
        <v>3.98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129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6" t="s">
        <v>153</v>
      </c>
      <c r="D30" s="160"/>
      <c r="E30" s="161">
        <v>4.0199999999999996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129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6" t="s">
        <v>154</v>
      </c>
      <c r="D31" s="160"/>
      <c r="E31" s="161">
        <v>16.04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129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5</v>
      </c>
      <c r="B32" s="172" t="s">
        <v>155</v>
      </c>
      <c r="C32" s="185" t="s">
        <v>156</v>
      </c>
      <c r="D32" s="173" t="s">
        <v>142</v>
      </c>
      <c r="E32" s="174">
        <v>308.49</v>
      </c>
      <c r="F32" s="175"/>
      <c r="G32" s="176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9.6500000000000006E-3</v>
      </c>
      <c r="O32" s="157">
        <f>ROUND(E32*N32,2)</f>
        <v>2.98</v>
      </c>
      <c r="P32" s="157">
        <v>0</v>
      </c>
      <c r="Q32" s="157">
        <f>ROUND(E32*P32,2)</f>
        <v>0</v>
      </c>
      <c r="R32" s="158"/>
      <c r="S32" s="158" t="s">
        <v>124</v>
      </c>
      <c r="T32" s="158" t="s">
        <v>124</v>
      </c>
      <c r="U32" s="158">
        <v>0.5</v>
      </c>
      <c r="V32" s="158">
        <f>ROUND(E32*U32,2)</f>
        <v>154.25</v>
      </c>
      <c r="W32" s="158"/>
      <c r="X32" s="158" t="s">
        <v>125</v>
      </c>
      <c r="Y32" s="158" t="s">
        <v>126</v>
      </c>
      <c r="Z32" s="147"/>
      <c r="AA32" s="147"/>
      <c r="AB32" s="147"/>
      <c r="AC32" s="147"/>
      <c r="AD32" s="147"/>
      <c r="AE32" s="147"/>
      <c r="AF32" s="147"/>
      <c r="AG32" s="147" t="s">
        <v>127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6" t="s">
        <v>157</v>
      </c>
      <c r="D33" s="160"/>
      <c r="E33" s="161">
        <v>27.32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129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6" t="s">
        <v>158</v>
      </c>
      <c r="D34" s="160"/>
      <c r="E34" s="161">
        <v>50.32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129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6" t="s">
        <v>159</v>
      </c>
      <c r="D35" s="160"/>
      <c r="E35" s="161">
        <v>26.54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129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6" t="s">
        <v>160</v>
      </c>
      <c r="D36" s="160"/>
      <c r="E36" s="161">
        <v>47.37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129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6" t="s">
        <v>161</v>
      </c>
      <c r="D37" s="160"/>
      <c r="E37" s="161">
        <v>19.86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129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6" t="s">
        <v>162</v>
      </c>
      <c r="D38" s="160"/>
      <c r="E38" s="161">
        <v>27.63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129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6" t="s">
        <v>163</v>
      </c>
      <c r="D39" s="160"/>
      <c r="E39" s="161">
        <v>10.24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129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6" t="s">
        <v>164</v>
      </c>
      <c r="D40" s="160"/>
      <c r="E40" s="161">
        <v>7.19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129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6" t="s">
        <v>165</v>
      </c>
      <c r="D41" s="160"/>
      <c r="E41" s="161">
        <v>8.02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129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6" t="s">
        <v>166</v>
      </c>
      <c r="D42" s="160"/>
      <c r="E42" s="161">
        <v>30.3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129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6" t="s">
        <v>167</v>
      </c>
      <c r="D43" s="160"/>
      <c r="E43" s="161">
        <v>46.04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129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6" t="s">
        <v>168</v>
      </c>
      <c r="D44" s="160"/>
      <c r="E44" s="161">
        <v>7.66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129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6</v>
      </c>
      <c r="B45" s="172" t="s">
        <v>169</v>
      </c>
      <c r="C45" s="185" t="s">
        <v>170</v>
      </c>
      <c r="D45" s="173" t="s">
        <v>142</v>
      </c>
      <c r="E45" s="174">
        <v>489.12</v>
      </c>
      <c r="F45" s="175"/>
      <c r="G45" s="176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8.6E-3</v>
      </c>
      <c r="O45" s="157">
        <f>ROUND(E45*N45,2)</f>
        <v>4.21</v>
      </c>
      <c r="P45" s="157">
        <v>0</v>
      </c>
      <c r="Q45" s="157">
        <f>ROUND(E45*P45,2)</f>
        <v>0</v>
      </c>
      <c r="R45" s="158"/>
      <c r="S45" s="158" t="s">
        <v>124</v>
      </c>
      <c r="T45" s="158" t="s">
        <v>124</v>
      </c>
      <c r="U45" s="158">
        <v>0.53</v>
      </c>
      <c r="V45" s="158">
        <f>ROUND(E45*U45,2)</f>
        <v>259.23</v>
      </c>
      <c r="W45" s="158"/>
      <c r="X45" s="158" t="s">
        <v>125</v>
      </c>
      <c r="Y45" s="158" t="s">
        <v>126</v>
      </c>
      <c r="Z45" s="147"/>
      <c r="AA45" s="147"/>
      <c r="AB45" s="147"/>
      <c r="AC45" s="147"/>
      <c r="AD45" s="147"/>
      <c r="AE45" s="147"/>
      <c r="AF45" s="147"/>
      <c r="AG45" s="147" t="s">
        <v>127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6" t="s">
        <v>171</v>
      </c>
      <c r="D46" s="160"/>
      <c r="E46" s="161">
        <v>25.41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129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6" t="s">
        <v>172</v>
      </c>
      <c r="D47" s="160"/>
      <c r="E47" s="161">
        <v>27.75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129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6" t="s">
        <v>173</v>
      </c>
      <c r="D48" s="160"/>
      <c r="E48" s="161">
        <v>22.05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129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6" t="s">
        <v>174</v>
      </c>
      <c r="D49" s="160"/>
      <c r="E49" s="161">
        <v>14.73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129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6" t="s">
        <v>175</v>
      </c>
      <c r="D50" s="160"/>
      <c r="E50" s="161">
        <v>89.18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129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6" t="s">
        <v>176</v>
      </c>
      <c r="D51" s="160"/>
      <c r="E51" s="161">
        <v>142.06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129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6" t="s">
        <v>177</v>
      </c>
      <c r="D52" s="160"/>
      <c r="E52" s="161">
        <v>22.88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129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6" t="s">
        <v>178</v>
      </c>
      <c r="D53" s="160"/>
      <c r="E53" s="161">
        <v>74.75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129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6" t="s">
        <v>179</v>
      </c>
      <c r="D54" s="160"/>
      <c r="E54" s="161">
        <v>70.31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129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7</v>
      </c>
      <c r="B55" s="172" t="s">
        <v>180</v>
      </c>
      <c r="C55" s="185" t="s">
        <v>181</v>
      </c>
      <c r="D55" s="173" t="s">
        <v>142</v>
      </c>
      <c r="E55" s="174">
        <v>189.33</v>
      </c>
      <c r="F55" s="175"/>
      <c r="G55" s="176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9.5399999999999999E-3</v>
      </c>
      <c r="O55" s="157">
        <f>ROUND(E55*N55,2)</f>
        <v>1.81</v>
      </c>
      <c r="P55" s="157">
        <v>0</v>
      </c>
      <c r="Q55" s="157">
        <f>ROUND(E55*P55,2)</f>
        <v>0</v>
      </c>
      <c r="R55" s="158"/>
      <c r="S55" s="158" t="s">
        <v>124</v>
      </c>
      <c r="T55" s="158" t="s">
        <v>124</v>
      </c>
      <c r="U55" s="158">
        <v>0.65</v>
      </c>
      <c r="V55" s="158">
        <f>ROUND(E55*U55,2)</f>
        <v>123.06</v>
      </c>
      <c r="W55" s="158"/>
      <c r="X55" s="158" t="s">
        <v>125</v>
      </c>
      <c r="Y55" s="158" t="s">
        <v>126</v>
      </c>
      <c r="Z55" s="147"/>
      <c r="AA55" s="147"/>
      <c r="AB55" s="147"/>
      <c r="AC55" s="147"/>
      <c r="AD55" s="147"/>
      <c r="AE55" s="147"/>
      <c r="AF55" s="147"/>
      <c r="AG55" s="147" t="s">
        <v>127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6" t="s">
        <v>182</v>
      </c>
      <c r="D56" s="160"/>
      <c r="E56" s="161">
        <v>7.52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129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6" t="s">
        <v>183</v>
      </c>
      <c r="D57" s="160"/>
      <c r="E57" s="161">
        <v>31.31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129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6" t="s">
        <v>184</v>
      </c>
      <c r="D58" s="160"/>
      <c r="E58" s="161">
        <v>122.54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129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6" t="s">
        <v>185</v>
      </c>
      <c r="D59" s="160"/>
      <c r="E59" s="161">
        <v>27.96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129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1">
        <v>8</v>
      </c>
      <c r="B60" s="172" t="s">
        <v>186</v>
      </c>
      <c r="C60" s="185" t="s">
        <v>187</v>
      </c>
      <c r="D60" s="173" t="s">
        <v>142</v>
      </c>
      <c r="E60" s="174">
        <v>7.02</v>
      </c>
      <c r="F60" s="175"/>
      <c r="G60" s="176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1.24E-2</v>
      </c>
      <c r="O60" s="157">
        <f>ROUND(E60*N60,2)</f>
        <v>0.09</v>
      </c>
      <c r="P60" s="157">
        <v>0</v>
      </c>
      <c r="Q60" s="157">
        <f>ROUND(E60*P60,2)</f>
        <v>0</v>
      </c>
      <c r="R60" s="158"/>
      <c r="S60" s="158" t="s">
        <v>124</v>
      </c>
      <c r="T60" s="158" t="s">
        <v>124</v>
      </c>
      <c r="U60" s="158">
        <v>0.9</v>
      </c>
      <c r="V60" s="158">
        <f>ROUND(E60*U60,2)</f>
        <v>6.32</v>
      </c>
      <c r="W60" s="158"/>
      <c r="X60" s="158" t="s">
        <v>125</v>
      </c>
      <c r="Y60" s="158" t="s">
        <v>126</v>
      </c>
      <c r="Z60" s="147"/>
      <c r="AA60" s="147"/>
      <c r="AB60" s="147"/>
      <c r="AC60" s="147"/>
      <c r="AD60" s="147"/>
      <c r="AE60" s="147"/>
      <c r="AF60" s="147"/>
      <c r="AG60" s="147" t="s">
        <v>127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6" t="s">
        <v>188</v>
      </c>
      <c r="D61" s="160"/>
      <c r="E61" s="161">
        <v>1.575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129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3" x14ac:dyDescent="0.2">
      <c r="A62" s="154"/>
      <c r="B62" s="155"/>
      <c r="C62" s="186" t="s">
        <v>189</v>
      </c>
      <c r="D62" s="160"/>
      <c r="E62" s="161">
        <v>0.64500000000000002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129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3" x14ac:dyDescent="0.2">
      <c r="A63" s="154"/>
      <c r="B63" s="155"/>
      <c r="C63" s="186" t="s">
        <v>190</v>
      </c>
      <c r="D63" s="160"/>
      <c r="E63" s="161">
        <v>2.74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129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6" t="s">
        <v>191</v>
      </c>
      <c r="D64" s="160"/>
      <c r="E64" s="161">
        <v>2.06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129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9</v>
      </c>
      <c r="B65" s="172" t="s">
        <v>192</v>
      </c>
      <c r="C65" s="185" t="s">
        <v>193</v>
      </c>
      <c r="D65" s="173" t="s">
        <v>142</v>
      </c>
      <c r="E65" s="174">
        <v>1.28</v>
      </c>
      <c r="F65" s="175"/>
      <c r="G65" s="176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124</v>
      </c>
      <c r="T65" s="158" t="s">
        <v>124</v>
      </c>
      <c r="U65" s="158">
        <v>0.57999999999999996</v>
      </c>
      <c r="V65" s="158">
        <f>ROUND(E65*U65,2)</f>
        <v>0.74</v>
      </c>
      <c r="W65" s="158"/>
      <c r="X65" s="158" t="s">
        <v>125</v>
      </c>
      <c r="Y65" s="158" t="s">
        <v>126</v>
      </c>
      <c r="Z65" s="147"/>
      <c r="AA65" s="147"/>
      <c r="AB65" s="147"/>
      <c r="AC65" s="147"/>
      <c r="AD65" s="147"/>
      <c r="AE65" s="147"/>
      <c r="AF65" s="147"/>
      <c r="AG65" s="147" t="s">
        <v>127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6" t="s">
        <v>151</v>
      </c>
      <c r="D66" s="160"/>
      <c r="E66" s="161">
        <v>1.28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129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1">
        <v>10</v>
      </c>
      <c r="B67" s="172" t="s">
        <v>194</v>
      </c>
      <c r="C67" s="185" t="s">
        <v>195</v>
      </c>
      <c r="D67" s="173" t="s">
        <v>142</v>
      </c>
      <c r="E67" s="174">
        <v>8</v>
      </c>
      <c r="F67" s="175"/>
      <c r="G67" s="176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124</v>
      </c>
      <c r="T67" s="158" t="s">
        <v>124</v>
      </c>
      <c r="U67" s="158">
        <v>0.43</v>
      </c>
      <c r="V67" s="158">
        <f>ROUND(E67*U67,2)</f>
        <v>3.44</v>
      </c>
      <c r="W67" s="158"/>
      <c r="X67" s="158" t="s">
        <v>125</v>
      </c>
      <c r="Y67" s="158" t="s">
        <v>126</v>
      </c>
      <c r="Z67" s="147"/>
      <c r="AA67" s="147"/>
      <c r="AB67" s="147"/>
      <c r="AC67" s="147"/>
      <c r="AD67" s="147"/>
      <c r="AE67" s="147"/>
      <c r="AF67" s="147"/>
      <c r="AG67" s="147" t="s">
        <v>127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6" t="s">
        <v>152</v>
      </c>
      <c r="D68" s="160"/>
      <c r="E68" s="161">
        <v>3.98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129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6" t="s">
        <v>153</v>
      </c>
      <c r="D69" s="160"/>
      <c r="E69" s="161">
        <v>4.0199999999999996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129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1">
        <v>11</v>
      </c>
      <c r="B70" s="172" t="s">
        <v>196</v>
      </c>
      <c r="C70" s="185" t="s">
        <v>197</v>
      </c>
      <c r="D70" s="173" t="s">
        <v>198</v>
      </c>
      <c r="E70" s="174">
        <v>45.4</v>
      </c>
      <c r="F70" s="175"/>
      <c r="G70" s="176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7.5000000000000002E-4</v>
      </c>
      <c r="O70" s="157">
        <f>ROUND(E70*N70,2)</f>
        <v>0.03</v>
      </c>
      <c r="P70" s="157">
        <v>0</v>
      </c>
      <c r="Q70" s="157">
        <f>ROUND(E70*P70,2)</f>
        <v>0</v>
      </c>
      <c r="R70" s="158"/>
      <c r="S70" s="158" t="s">
        <v>124</v>
      </c>
      <c r="T70" s="158" t="s">
        <v>124</v>
      </c>
      <c r="U70" s="158">
        <v>0.34</v>
      </c>
      <c r="V70" s="158">
        <f>ROUND(E70*U70,2)</f>
        <v>15.44</v>
      </c>
      <c r="W70" s="158"/>
      <c r="X70" s="158" t="s">
        <v>125</v>
      </c>
      <c r="Y70" s="158" t="s">
        <v>126</v>
      </c>
      <c r="Z70" s="147"/>
      <c r="AA70" s="147"/>
      <c r="AB70" s="147"/>
      <c r="AC70" s="147"/>
      <c r="AD70" s="147"/>
      <c r="AE70" s="147"/>
      <c r="AF70" s="147"/>
      <c r="AG70" s="147" t="s">
        <v>127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6" t="s">
        <v>199</v>
      </c>
      <c r="D71" s="160"/>
      <c r="E71" s="161">
        <v>5.5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129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6" t="s">
        <v>200</v>
      </c>
      <c r="D72" s="160"/>
      <c r="E72" s="161">
        <v>10.3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129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6" t="s">
        <v>201</v>
      </c>
      <c r="D73" s="160"/>
      <c r="E73" s="161">
        <v>9.1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129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6" t="s">
        <v>202</v>
      </c>
      <c r="D74" s="160"/>
      <c r="E74" s="161">
        <v>20.5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129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119</v>
      </c>
      <c r="B75" s="165" t="s">
        <v>62</v>
      </c>
      <c r="C75" s="184" t="s">
        <v>63</v>
      </c>
      <c r="D75" s="166"/>
      <c r="E75" s="167"/>
      <c r="F75" s="168"/>
      <c r="G75" s="169">
        <f>SUMIF(AG76:AG80,"&lt;&gt;NOR",G76:G80)</f>
        <v>0</v>
      </c>
      <c r="H75" s="163"/>
      <c r="I75" s="163">
        <f>SUM(I76:I80)</f>
        <v>0</v>
      </c>
      <c r="J75" s="163"/>
      <c r="K75" s="163">
        <f>SUM(K76:K80)</f>
        <v>0</v>
      </c>
      <c r="L75" s="163"/>
      <c r="M75" s="163">
        <f>SUM(M76:M80)</f>
        <v>0</v>
      </c>
      <c r="N75" s="162"/>
      <c r="O75" s="162">
        <f>SUM(O76:O80)</f>
        <v>0.05</v>
      </c>
      <c r="P75" s="162"/>
      <c r="Q75" s="162">
        <f>SUM(Q76:Q80)</f>
        <v>0</v>
      </c>
      <c r="R75" s="163"/>
      <c r="S75" s="163"/>
      <c r="T75" s="163"/>
      <c r="U75" s="163"/>
      <c r="V75" s="163">
        <f>SUM(V76:V80)</f>
        <v>2.79</v>
      </c>
      <c r="W75" s="163"/>
      <c r="X75" s="163"/>
      <c r="Y75" s="163"/>
      <c r="AG75" t="s">
        <v>120</v>
      </c>
    </row>
    <row r="76" spans="1:60" ht="22.5" outlineLevel="1" x14ac:dyDescent="0.2">
      <c r="A76" s="171">
        <v>12</v>
      </c>
      <c r="B76" s="172" t="s">
        <v>203</v>
      </c>
      <c r="C76" s="185" t="s">
        <v>204</v>
      </c>
      <c r="D76" s="173" t="s">
        <v>198</v>
      </c>
      <c r="E76" s="174">
        <v>3.5</v>
      </c>
      <c r="F76" s="175"/>
      <c r="G76" s="176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6.1799999999999997E-3</v>
      </c>
      <c r="O76" s="157">
        <f>ROUND(E76*N76,2)</f>
        <v>0.02</v>
      </c>
      <c r="P76" s="157">
        <v>0</v>
      </c>
      <c r="Q76" s="157">
        <f>ROUND(E76*P76,2)</f>
        <v>0</v>
      </c>
      <c r="R76" s="158"/>
      <c r="S76" s="158" t="s">
        <v>124</v>
      </c>
      <c r="T76" s="158" t="s">
        <v>124</v>
      </c>
      <c r="U76" s="158">
        <v>0.253</v>
      </c>
      <c r="V76" s="158">
        <f>ROUND(E76*U76,2)</f>
        <v>0.89</v>
      </c>
      <c r="W76" s="158"/>
      <c r="X76" s="158" t="s">
        <v>125</v>
      </c>
      <c r="Y76" s="158" t="s">
        <v>126</v>
      </c>
      <c r="Z76" s="147"/>
      <c r="AA76" s="147"/>
      <c r="AB76" s="147"/>
      <c r="AC76" s="147"/>
      <c r="AD76" s="147"/>
      <c r="AE76" s="147"/>
      <c r="AF76" s="147"/>
      <c r="AG76" s="147" t="s">
        <v>127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6" t="s">
        <v>205</v>
      </c>
      <c r="D77" s="160"/>
      <c r="E77" s="161">
        <v>3.5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129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1">
        <v>13</v>
      </c>
      <c r="B78" s="172" t="s">
        <v>206</v>
      </c>
      <c r="C78" s="185" t="s">
        <v>207</v>
      </c>
      <c r="D78" s="173" t="s">
        <v>198</v>
      </c>
      <c r="E78" s="174">
        <v>10.4</v>
      </c>
      <c r="F78" s="175"/>
      <c r="G78" s="176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2.5100000000000001E-3</v>
      </c>
      <c r="O78" s="157">
        <f>ROUND(E78*N78,2)</f>
        <v>0.03</v>
      </c>
      <c r="P78" s="157">
        <v>0</v>
      </c>
      <c r="Q78" s="157">
        <f>ROUND(E78*P78,2)</f>
        <v>0</v>
      </c>
      <c r="R78" s="158"/>
      <c r="S78" s="158" t="s">
        <v>124</v>
      </c>
      <c r="T78" s="158" t="s">
        <v>124</v>
      </c>
      <c r="U78" s="158">
        <v>0.18232999999999999</v>
      </c>
      <c r="V78" s="158">
        <f>ROUND(E78*U78,2)</f>
        <v>1.9</v>
      </c>
      <c r="W78" s="158"/>
      <c r="X78" s="158" t="s">
        <v>125</v>
      </c>
      <c r="Y78" s="158" t="s">
        <v>126</v>
      </c>
      <c r="Z78" s="147"/>
      <c r="AA78" s="147"/>
      <c r="AB78" s="147"/>
      <c r="AC78" s="147"/>
      <c r="AD78" s="147"/>
      <c r="AE78" s="147"/>
      <c r="AF78" s="147"/>
      <c r="AG78" s="147" t="s">
        <v>127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6" t="s">
        <v>208</v>
      </c>
      <c r="D79" s="160"/>
      <c r="E79" s="161">
        <v>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129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6" t="s">
        <v>209</v>
      </c>
      <c r="D80" s="160"/>
      <c r="E80" s="161">
        <v>6.4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129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4" t="s">
        <v>119</v>
      </c>
      <c r="B81" s="165" t="s">
        <v>64</v>
      </c>
      <c r="C81" s="184" t="s">
        <v>65</v>
      </c>
      <c r="D81" s="166"/>
      <c r="E81" s="167"/>
      <c r="F81" s="168"/>
      <c r="G81" s="169">
        <f>SUMIF(AG82:AG83,"&lt;&gt;NOR",G82:G83)</f>
        <v>0</v>
      </c>
      <c r="H81" s="163"/>
      <c r="I81" s="163">
        <f>SUM(I82:I83)</f>
        <v>0</v>
      </c>
      <c r="J81" s="163"/>
      <c r="K81" s="163">
        <f>SUM(K82:K83)</f>
        <v>0</v>
      </c>
      <c r="L81" s="163"/>
      <c r="M81" s="163">
        <f>SUM(M82:M83)</f>
        <v>0</v>
      </c>
      <c r="N81" s="162"/>
      <c r="O81" s="162">
        <f>SUM(O82:O83)</f>
        <v>0.1</v>
      </c>
      <c r="P81" s="162"/>
      <c r="Q81" s="162">
        <f>SUM(Q82:Q83)</f>
        <v>0</v>
      </c>
      <c r="R81" s="163"/>
      <c r="S81" s="163"/>
      <c r="T81" s="163"/>
      <c r="U81" s="163"/>
      <c r="V81" s="163">
        <f>SUM(V82:V83)</f>
        <v>1.43</v>
      </c>
      <c r="W81" s="163"/>
      <c r="X81" s="163"/>
      <c r="Y81" s="163"/>
      <c r="AG81" t="s">
        <v>120</v>
      </c>
    </row>
    <row r="82" spans="1:60" outlineLevel="1" x14ac:dyDescent="0.2">
      <c r="A82" s="171">
        <v>14</v>
      </c>
      <c r="B82" s="172" t="s">
        <v>210</v>
      </c>
      <c r="C82" s="185" t="s">
        <v>211</v>
      </c>
      <c r="D82" s="173" t="s">
        <v>142</v>
      </c>
      <c r="E82" s="174">
        <v>1.6</v>
      </c>
      <c r="F82" s="175"/>
      <c r="G82" s="176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6.5019999999999994E-2</v>
      </c>
      <c r="O82" s="157">
        <f>ROUND(E82*N82,2)</f>
        <v>0.1</v>
      </c>
      <c r="P82" s="157">
        <v>0</v>
      </c>
      <c r="Q82" s="157">
        <f>ROUND(E82*P82,2)</f>
        <v>0</v>
      </c>
      <c r="R82" s="158"/>
      <c r="S82" s="158" t="s">
        <v>124</v>
      </c>
      <c r="T82" s="158" t="s">
        <v>124</v>
      </c>
      <c r="U82" s="158">
        <v>0.89290000000000003</v>
      </c>
      <c r="V82" s="158">
        <f>ROUND(E82*U82,2)</f>
        <v>1.43</v>
      </c>
      <c r="W82" s="158"/>
      <c r="X82" s="158" t="s">
        <v>125</v>
      </c>
      <c r="Y82" s="158" t="s">
        <v>126</v>
      </c>
      <c r="Z82" s="147"/>
      <c r="AA82" s="147"/>
      <c r="AB82" s="147"/>
      <c r="AC82" s="147"/>
      <c r="AD82" s="147"/>
      <c r="AE82" s="147"/>
      <c r="AF82" s="147"/>
      <c r="AG82" s="147" t="s">
        <v>127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6" t="s">
        <v>212</v>
      </c>
      <c r="D83" s="160"/>
      <c r="E83" s="161">
        <v>1.6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129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64" t="s">
        <v>119</v>
      </c>
      <c r="B84" s="165" t="s">
        <v>66</v>
      </c>
      <c r="C84" s="184" t="s">
        <v>67</v>
      </c>
      <c r="D84" s="166"/>
      <c r="E84" s="167"/>
      <c r="F84" s="168"/>
      <c r="G84" s="169">
        <f>SUMIF(AG85:AG116,"&lt;&gt;NOR",G85:G116)</f>
        <v>0</v>
      </c>
      <c r="H84" s="163"/>
      <c r="I84" s="163">
        <f>SUM(I85:I116)</f>
        <v>0</v>
      </c>
      <c r="J84" s="163"/>
      <c r="K84" s="163">
        <f>SUM(K85:K116)</f>
        <v>0</v>
      </c>
      <c r="L84" s="163"/>
      <c r="M84" s="163">
        <f>SUM(M85:M116)</f>
        <v>0</v>
      </c>
      <c r="N84" s="162"/>
      <c r="O84" s="162">
        <f>SUM(O85:O116)</f>
        <v>7.26</v>
      </c>
      <c r="P84" s="162"/>
      <c r="Q84" s="162">
        <f>SUM(Q85:Q116)</f>
        <v>0</v>
      </c>
      <c r="R84" s="163"/>
      <c r="S84" s="163"/>
      <c r="T84" s="163"/>
      <c r="U84" s="163"/>
      <c r="V84" s="163">
        <f>SUM(V85:V116)</f>
        <v>319.33999999999997</v>
      </c>
      <c r="W84" s="163"/>
      <c r="X84" s="163"/>
      <c r="Y84" s="163"/>
      <c r="AG84" t="s">
        <v>120</v>
      </c>
    </row>
    <row r="85" spans="1:60" outlineLevel="1" x14ac:dyDescent="0.2">
      <c r="A85" s="171">
        <v>15</v>
      </c>
      <c r="B85" s="172" t="s">
        <v>213</v>
      </c>
      <c r="C85" s="185" t="s">
        <v>214</v>
      </c>
      <c r="D85" s="173" t="s">
        <v>142</v>
      </c>
      <c r="E85" s="174">
        <v>1228.24</v>
      </c>
      <c r="F85" s="175"/>
      <c r="G85" s="176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5.9100000000000003E-3</v>
      </c>
      <c r="O85" s="157">
        <f>ROUND(E85*N85,2)</f>
        <v>7.26</v>
      </c>
      <c r="P85" s="157">
        <v>0</v>
      </c>
      <c r="Q85" s="157">
        <f>ROUND(E85*P85,2)</f>
        <v>0</v>
      </c>
      <c r="R85" s="158"/>
      <c r="S85" s="158" t="s">
        <v>124</v>
      </c>
      <c r="T85" s="158" t="s">
        <v>124</v>
      </c>
      <c r="U85" s="158">
        <v>0.26</v>
      </c>
      <c r="V85" s="158">
        <f>ROUND(E85*U85,2)</f>
        <v>319.33999999999997</v>
      </c>
      <c r="W85" s="158"/>
      <c r="X85" s="158" t="s">
        <v>125</v>
      </c>
      <c r="Y85" s="158" t="s">
        <v>126</v>
      </c>
      <c r="Z85" s="147"/>
      <c r="AA85" s="147"/>
      <c r="AB85" s="147"/>
      <c r="AC85" s="147"/>
      <c r="AD85" s="147"/>
      <c r="AE85" s="147"/>
      <c r="AF85" s="147"/>
      <c r="AG85" s="147" t="s">
        <v>127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6" t="s">
        <v>157</v>
      </c>
      <c r="D86" s="160"/>
      <c r="E86" s="161">
        <v>27.32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129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6" t="s">
        <v>215</v>
      </c>
      <c r="D87" s="160"/>
      <c r="E87" s="161">
        <v>58.2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129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6" t="s">
        <v>216</v>
      </c>
      <c r="D88" s="160"/>
      <c r="E88" s="161">
        <v>157.78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129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6" t="s">
        <v>182</v>
      </c>
      <c r="D89" s="160"/>
      <c r="E89" s="161">
        <v>7.52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129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6" t="s">
        <v>171</v>
      </c>
      <c r="D90" s="160"/>
      <c r="E90" s="161">
        <v>25.41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129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6" t="s">
        <v>172</v>
      </c>
      <c r="D91" s="160"/>
      <c r="E91" s="161">
        <v>27.75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129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6" t="s">
        <v>173</v>
      </c>
      <c r="D92" s="160"/>
      <c r="E92" s="161">
        <v>22.05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129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6" t="s">
        <v>183</v>
      </c>
      <c r="D93" s="160"/>
      <c r="E93" s="161">
        <v>31.31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129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6" t="s">
        <v>158</v>
      </c>
      <c r="D94" s="160"/>
      <c r="E94" s="161">
        <v>50.32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129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6" t="s">
        <v>159</v>
      </c>
      <c r="D95" s="160"/>
      <c r="E95" s="161">
        <v>26.54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129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6" t="s">
        <v>160</v>
      </c>
      <c r="D96" s="160"/>
      <c r="E96" s="161">
        <v>47.37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129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6" t="s">
        <v>161</v>
      </c>
      <c r="D97" s="160"/>
      <c r="E97" s="161">
        <v>19.86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129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6" t="s">
        <v>162</v>
      </c>
      <c r="D98" s="160"/>
      <c r="E98" s="161">
        <v>27.63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129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6" t="s">
        <v>151</v>
      </c>
      <c r="D99" s="160"/>
      <c r="E99" s="161">
        <v>1.28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129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6" t="s">
        <v>163</v>
      </c>
      <c r="D100" s="160"/>
      <c r="E100" s="161">
        <v>10.24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129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6" t="s">
        <v>164</v>
      </c>
      <c r="D101" s="160"/>
      <c r="E101" s="161">
        <v>7.19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129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6" t="s">
        <v>165</v>
      </c>
      <c r="D102" s="160"/>
      <c r="E102" s="161">
        <v>8.02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129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6" t="s">
        <v>152</v>
      </c>
      <c r="D103" s="160"/>
      <c r="E103" s="161">
        <v>3.98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129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6" t="s">
        <v>174</v>
      </c>
      <c r="D104" s="160"/>
      <c r="E104" s="161">
        <v>14.73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129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6" t="s">
        <v>166</v>
      </c>
      <c r="D105" s="160"/>
      <c r="E105" s="161">
        <v>30.3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129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6" t="s">
        <v>184</v>
      </c>
      <c r="D106" s="160"/>
      <c r="E106" s="161">
        <v>122.54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129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6" t="s">
        <v>153</v>
      </c>
      <c r="D107" s="160"/>
      <c r="E107" s="161">
        <v>4.0199999999999996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129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6" t="s">
        <v>185</v>
      </c>
      <c r="D108" s="160"/>
      <c r="E108" s="161">
        <v>27.96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129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6" t="s">
        <v>167</v>
      </c>
      <c r="D109" s="160"/>
      <c r="E109" s="161">
        <v>46.04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129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6" t="s">
        <v>168</v>
      </c>
      <c r="D110" s="160"/>
      <c r="E110" s="161">
        <v>7.66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129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6" t="s">
        <v>175</v>
      </c>
      <c r="D111" s="160"/>
      <c r="E111" s="161">
        <v>89.18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129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6" t="s">
        <v>176</v>
      </c>
      <c r="D112" s="160"/>
      <c r="E112" s="161">
        <v>142.06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129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6" t="s">
        <v>177</v>
      </c>
      <c r="D113" s="160"/>
      <c r="E113" s="161">
        <v>22.88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129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6" t="s">
        <v>178</v>
      </c>
      <c r="D114" s="160"/>
      <c r="E114" s="161">
        <v>74.75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129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6" t="s">
        <v>179</v>
      </c>
      <c r="D115" s="160"/>
      <c r="E115" s="161">
        <v>70.31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129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6" t="s">
        <v>154</v>
      </c>
      <c r="D116" s="160"/>
      <c r="E116" s="161">
        <v>16.04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129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4" t="s">
        <v>119</v>
      </c>
      <c r="B117" s="165" t="s">
        <v>68</v>
      </c>
      <c r="C117" s="184" t="s">
        <v>69</v>
      </c>
      <c r="D117" s="166"/>
      <c r="E117" s="167"/>
      <c r="F117" s="168"/>
      <c r="G117" s="169">
        <f>SUMIF(AG118:AG127,"&lt;&gt;NOR",G118:G127)</f>
        <v>0</v>
      </c>
      <c r="H117" s="163"/>
      <c r="I117" s="163">
        <f>SUM(I118:I127)</f>
        <v>0</v>
      </c>
      <c r="J117" s="163"/>
      <c r="K117" s="163">
        <f>SUM(K118:K127)</f>
        <v>0</v>
      </c>
      <c r="L117" s="163"/>
      <c r="M117" s="163">
        <f>SUM(M118:M127)</f>
        <v>0</v>
      </c>
      <c r="N117" s="162"/>
      <c r="O117" s="162">
        <f>SUM(O118:O127)</f>
        <v>0</v>
      </c>
      <c r="P117" s="162"/>
      <c r="Q117" s="162">
        <f>SUM(Q118:Q127)</f>
        <v>1.5300000000000002</v>
      </c>
      <c r="R117" s="163"/>
      <c r="S117" s="163"/>
      <c r="T117" s="163"/>
      <c r="U117" s="163"/>
      <c r="V117" s="163">
        <f>SUM(V118:V127)</f>
        <v>9.2100000000000009</v>
      </c>
      <c r="W117" s="163"/>
      <c r="X117" s="163"/>
      <c r="Y117" s="163"/>
      <c r="AG117" t="s">
        <v>120</v>
      </c>
    </row>
    <row r="118" spans="1:60" outlineLevel="1" x14ac:dyDescent="0.2">
      <c r="A118" s="171">
        <v>16</v>
      </c>
      <c r="B118" s="172" t="s">
        <v>217</v>
      </c>
      <c r="C118" s="185" t="s">
        <v>218</v>
      </c>
      <c r="D118" s="173" t="s">
        <v>123</v>
      </c>
      <c r="E118" s="174">
        <v>2</v>
      </c>
      <c r="F118" s="175"/>
      <c r="G118" s="176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3.4000000000000002E-4</v>
      </c>
      <c r="O118" s="157">
        <f>ROUND(E118*N118,2)</f>
        <v>0</v>
      </c>
      <c r="P118" s="157">
        <v>6.9000000000000006E-2</v>
      </c>
      <c r="Q118" s="157">
        <f>ROUND(E118*P118,2)</f>
        <v>0.14000000000000001</v>
      </c>
      <c r="R118" s="158"/>
      <c r="S118" s="158" t="s">
        <v>124</v>
      </c>
      <c r="T118" s="158" t="s">
        <v>124</v>
      </c>
      <c r="U118" s="158">
        <v>0.21299999999999999</v>
      </c>
      <c r="V118" s="158">
        <f>ROUND(E118*U118,2)</f>
        <v>0.43</v>
      </c>
      <c r="W118" s="158"/>
      <c r="X118" s="158" t="s">
        <v>125</v>
      </c>
      <c r="Y118" s="158" t="s">
        <v>126</v>
      </c>
      <c r="Z118" s="147"/>
      <c r="AA118" s="147"/>
      <c r="AB118" s="147"/>
      <c r="AC118" s="147"/>
      <c r="AD118" s="147"/>
      <c r="AE118" s="147"/>
      <c r="AF118" s="147"/>
      <c r="AG118" s="147" t="s">
        <v>127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6" t="s">
        <v>219</v>
      </c>
      <c r="D119" s="160"/>
      <c r="E119" s="161">
        <v>2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129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1">
        <v>17</v>
      </c>
      <c r="B120" s="172" t="s">
        <v>220</v>
      </c>
      <c r="C120" s="185" t="s">
        <v>221</v>
      </c>
      <c r="D120" s="173" t="s">
        <v>222</v>
      </c>
      <c r="E120" s="174">
        <v>0.51200000000000001</v>
      </c>
      <c r="F120" s="175"/>
      <c r="G120" s="176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1.82E-3</v>
      </c>
      <c r="O120" s="157">
        <f>ROUND(E120*N120,2)</f>
        <v>0</v>
      </c>
      <c r="P120" s="157">
        <v>1.8</v>
      </c>
      <c r="Q120" s="157">
        <f>ROUND(E120*P120,2)</f>
        <v>0.92</v>
      </c>
      <c r="R120" s="158"/>
      <c r="S120" s="158" t="s">
        <v>124</v>
      </c>
      <c r="T120" s="158" t="s">
        <v>124</v>
      </c>
      <c r="U120" s="158">
        <v>5.7960000000000003</v>
      </c>
      <c r="V120" s="158">
        <f>ROUND(E120*U120,2)</f>
        <v>2.97</v>
      </c>
      <c r="W120" s="158"/>
      <c r="X120" s="158" t="s">
        <v>125</v>
      </c>
      <c r="Y120" s="158" t="s">
        <v>126</v>
      </c>
      <c r="Z120" s="147"/>
      <c r="AA120" s="147"/>
      <c r="AB120" s="147"/>
      <c r="AC120" s="147"/>
      <c r="AD120" s="147"/>
      <c r="AE120" s="147"/>
      <c r="AF120" s="147"/>
      <c r="AG120" s="147" t="s">
        <v>127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6" t="s">
        <v>223</v>
      </c>
      <c r="D121" s="160"/>
      <c r="E121" s="161">
        <v>0.51200000000000001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129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18</v>
      </c>
      <c r="B122" s="172" t="s">
        <v>224</v>
      </c>
      <c r="C122" s="185" t="s">
        <v>225</v>
      </c>
      <c r="D122" s="173" t="s">
        <v>198</v>
      </c>
      <c r="E122" s="174">
        <v>3.5</v>
      </c>
      <c r="F122" s="175"/>
      <c r="G122" s="176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4.8999999999999998E-4</v>
      </c>
      <c r="O122" s="157">
        <f>ROUND(E122*N122,2)</f>
        <v>0</v>
      </c>
      <c r="P122" s="157">
        <v>1.7999999999999999E-2</v>
      </c>
      <c r="Q122" s="157">
        <f>ROUND(E122*P122,2)</f>
        <v>0.06</v>
      </c>
      <c r="R122" s="158"/>
      <c r="S122" s="158" t="s">
        <v>124</v>
      </c>
      <c r="T122" s="158" t="s">
        <v>124</v>
      </c>
      <c r="U122" s="158">
        <v>0.34200000000000003</v>
      </c>
      <c r="V122" s="158">
        <f>ROUND(E122*U122,2)</f>
        <v>1.2</v>
      </c>
      <c r="W122" s="158"/>
      <c r="X122" s="158" t="s">
        <v>125</v>
      </c>
      <c r="Y122" s="158" t="s">
        <v>126</v>
      </c>
      <c r="Z122" s="147"/>
      <c r="AA122" s="147"/>
      <c r="AB122" s="147"/>
      <c r="AC122" s="147"/>
      <c r="AD122" s="147"/>
      <c r="AE122" s="147"/>
      <c r="AF122" s="147"/>
      <c r="AG122" s="147" t="s">
        <v>127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6" t="s">
        <v>205</v>
      </c>
      <c r="D123" s="160"/>
      <c r="E123" s="161">
        <v>3.5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129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1">
        <v>19</v>
      </c>
      <c r="B124" s="172" t="s">
        <v>226</v>
      </c>
      <c r="C124" s="185" t="s">
        <v>227</v>
      </c>
      <c r="D124" s="173" t="s">
        <v>198</v>
      </c>
      <c r="E124" s="174">
        <v>5</v>
      </c>
      <c r="F124" s="175"/>
      <c r="G124" s="176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4.8999999999999998E-4</v>
      </c>
      <c r="O124" s="157">
        <f>ROUND(E124*N124,2)</f>
        <v>0</v>
      </c>
      <c r="P124" s="157">
        <v>5.3999999999999999E-2</v>
      </c>
      <c r="Q124" s="157">
        <f>ROUND(E124*P124,2)</f>
        <v>0.27</v>
      </c>
      <c r="R124" s="158"/>
      <c r="S124" s="158" t="s">
        <v>124</v>
      </c>
      <c r="T124" s="158" t="s">
        <v>124</v>
      </c>
      <c r="U124" s="158">
        <v>0.72899999999999998</v>
      </c>
      <c r="V124" s="158">
        <f>ROUND(E124*U124,2)</f>
        <v>3.65</v>
      </c>
      <c r="W124" s="158"/>
      <c r="X124" s="158" t="s">
        <v>125</v>
      </c>
      <c r="Y124" s="158" t="s">
        <v>126</v>
      </c>
      <c r="Z124" s="147"/>
      <c r="AA124" s="147"/>
      <c r="AB124" s="147"/>
      <c r="AC124" s="147"/>
      <c r="AD124" s="147"/>
      <c r="AE124" s="147"/>
      <c r="AF124" s="147"/>
      <c r="AG124" s="147" t="s">
        <v>127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6" t="s">
        <v>228</v>
      </c>
      <c r="D125" s="160"/>
      <c r="E125" s="161">
        <v>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129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1">
        <v>20</v>
      </c>
      <c r="B126" s="172" t="s">
        <v>229</v>
      </c>
      <c r="C126" s="185" t="s">
        <v>230</v>
      </c>
      <c r="D126" s="173" t="s">
        <v>142</v>
      </c>
      <c r="E126" s="174">
        <v>2</v>
      </c>
      <c r="F126" s="175"/>
      <c r="G126" s="176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6.8000000000000005E-2</v>
      </c>
      <c r="Q126" s="157">
        <f>ROUND(E126*P126,2)</f>
        <v>0.14000000000000001</v>
      </c>
      <c r="R126" s="158"/>
      <c r="S126" s="158" t="s">
        <v>124</v>
      </c>
      <c r="T126" s="158" t="s">
        <v>124</v>
      </c>
      <c r="U126" s="158">
        <v>0.48</v>
      </c>
      <c r="V126" s="158">
        <f>ROUND(E126*U126,2)</f>
        <v>0.96</v>
      </c>
      <c r="W126" s="158"/>
      <c r="X126" s="158" t="s">
        <v>125</v>
      </c>
      <c r="Y126" s="158" t="s">
        <v>126</v>
      </c>
      <c r="Z126" s="147"/>
      <c r="AA126" s="147"/>
      <c r="AB126" s="147"/>
      <c r="AC126" s="147"/>
      <c r="AD126" s="147"/>
      <c r="AE126" s="147"/>
      <c r="AF126" s="147"/>
      <c r="AG126" s="147" t="s">
        <v>127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6" t="s">
        <v>231</v>
      </c>
      <c r="D127" s="160"/>
      <c r="E127" s="161">
        <v>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129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4" t="s">
        <v>119</v>
      </c>
      <c r="B128" s="165" t="s">
        <v>70</v>
      </c>
      <c r="C128" s="184" t="s">
        <v>71</v>
      </c>
      <c r="D128" s="166"/>
      <c r="E128" s="167"/>
      <c r="F128" s="168"/>
      <c r="G128" s="169">
        <f>SUMIF(AG129:AG129,"&lt;&gt;NOR",G129:G129)</f>
        <v>0</v>
      </c>
      <c r="H128" s="163"/>
      <c r="I128" s="163">
        <f>SUM(I129:I129)</f>
        <v>0</v>
      </c>
      <c r="J128" s="163"/>
      <c r="K128" s="163">
        <f>SUM(K129:K129)</f>
        <v>0</v>
      </c>
      <c r="L128" s="163"/>
      <c r="M128" s="163">
        <f>SUM(M129:M129)</f>
        <v>0</v>
      </c>
      <c r="N128" s="162"/>
      <c r="O128" s="162">
        <f>SUM(O129:O129)</f>
        <v>0</v>
      </c>
      <c r="P128" s="162"/>
      <c r="Q128" s="162">
        <f>SUM(Q129:Q129)</f>
        <v>0</v>
      </c>
      <c r="R128" s="163"/>
      <c r="S128" s="163"/>
      <c r="T128" s="163"/>
      <c r="U128" s="163"/>
      <c r="V128" s="163">
        <f>SUM(V129:V129)</f>
        <v>5.4</v>
      </c>
      <c r="W128" s="163"/>
      <c r="X128" s="163"/>
      <c r="Y128" s="163"/>
      <c r="AG128" t="s">
        <v>120</v>
      </c>
    </row>
    <row r="129" spans="1:60" outlineLevel="1" x14ac:dyDescent="0.2">
      <c r="A129" s="177">
        <v>21</v>
      </c>
      <c r="B129" s="178" t="s">
        <v>232</v>
      </c>
      <c r="C129" s="187" t="s">
        <v>233</v>
      </c>
      <c r="D129" s="179" t="s">
        <v>234</v>
      </c>
      <c r="E129" s="180">
        <v>17.596019999999999</v>
      </c>
      <c r="F129" s="181"/>
      <c r="G129" s="182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7">
        <v>0</v>
      </c>
      <c r="O129" s="157">
        <f>ROUND(E129*N129,2)</f>
        <v>0</v>
      </c>
      <c r="P129" s="157">
        <v>0</v>
      </c>
      <c r="Q129" s="157">
        <f>ROUND(E129*P129,2)</f>
        <v>0</v>
      </c>
      <c r="R129" s="158"/>
      <c r="S129" s="158" t="s">
        <v>124</v>
      </c>
      <c r="T129" s="158" t="s">
        <v>124</v>
      </c>
      <c r="U129" s="158">
        <v>0.307</v>
      </c>
      <c r="V129" s="158">
        <f>ROUND(E129*U129,2)</f>
        <v>5.4</v>
      </c>
      <c r="W129" s="158"/>
      <c r="X129" s="158" t="s">
        <v>235</v>
      </c>
      <c r="Y129" s="158" t="s">
        <v>126</v>
      </c>
      <c r="Z129" s="147"/>
      <c r="AA129" s="147"/>
      <c r="AB129" s="147"/>
      <c r="AC129" s="147"/>
      <c r="AD129" s="147"/>
      <c r="AE129" s="147"/>
      <c r="AF129" s="147"/>
      <c r="AG129" s="147" t="s">
        <v>236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4" t="s">
        <v>119</v>
      </c>
      <c r="B130" s="165" t="s">
        <v>72</v>
      </c>
      <c r="C130" s="184" t="s">
        <v>73</v>
      </c>
      <c r="D130" s="166"/>
      <c r="E130" s="167"/>
      <c r="F130" s="168"/>
      <c r="G130" s="169">
        <f>SUMIF(AG131:AG133,"&lt;&gt;NOR",G131:G133)</f>
        <v>0</v>
      </c>
      <c r="H130" s="163"/>
      <c r="I130" s="163">
        <f>SUM(I131:I133)</f>
        <v>0</v>
      </c>
      <c r="J130" s="163"/>
      <c r="K130" s="163">
        <f>SUM(K131:K133)</f>
        <v>0</v>
      </c>
      <c r="L130" s="163"/>
      <c r="M130" s="163">
        <f>SUM(M131:M133)</f>
        <v>0</v>
      </c>
      <c r="N130" s="162"/>
      <c r="O130" s="162">
        <f>SUM(O131:O133)</f>
        <v>0</v>
      </c>
      <c r="P130" s="162"/>
      <c r="Q130" s="162">
        <f>SUM(Q131:Q133)</f>
        <v>0</v>
      </c>
      <c r="R130" s="163"/>
      <c r="S130" s="163"/>
      <c r="T130" s="163"/>
      <c r="U130" s="163"/>
      <c r="V130" s="163">
        <f>SUM(V131:V133)</f>
        <v>4.0999999999999996</v>
      </c>
      <c r="W130" s="163"/>
      <c r="X130" s="163"/>
      <c r="Y130" s="163"/>
      <c r="AG130" t="s">
        <v>120</v>
      </c>
    </row>
    <row r="131" spans="1:60" outlineLevel="1" x14ac:dyDescent="0.2">
      <c r="A131" s="171">
        <v>22</v>
      </c>
      <c r="B131" s="172" t="s">
        <v>237</v>
      </c>
      <c r="C131" s="185" t="s">
        <v>238</v>
      </c>
      <c r="D131" s="173" t="s">
        <v>198</v>
      </c>
      <c r="E131" s="174">
        <v>12.8</v>
      </c>
      <c r="F131" s="175"/>
      <c r="G131" s="176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21</v>
      </c>
      <c r="M131" s="158">
        <f>G131*(1+L131/100)</f>
        <v>0</v>
      </c>
      <c r="N131" s="157">
        <v>3.8000000000000002E-4</v>
      </c>
      <c r="O131" s="157">
        <f>ROUND(E131*N131,2)</f>
        <v>0</v>
      </c>
      <c r="P131" s="157">
        <v>0</v>
      </c>
      <c r="Q131" s="157">
        <f>ROUND(E131*P131,2)</f>
        <v>0</v>
      </c>
      <c r="R131" s="158"/>
      <c r="S131" s="158" t="s">
        <v>124</v>
      </c>
      <c r="T131" s="158" t="s">
        <v>124</v>
      </c>
      <c r="U131" s="158">
        <v>0.32</v>
      </c>
      <c r="V131" s="158">
        <f>ROUND(E131*U131,2)</f>
        <v>4.0999999999999996</v>
      </c>
      <c r="W131" s="158"/>
      <c r="X131" s="158" t="s">
        <v>125</v>
      </c>
      <c r="Y131" s="158" t="s">
        <v>126</v>
      </c>
      <c r="Z131" s="147"/>
      <c r="AA131" s="147"/>
      <c r="AB131" s="147"/>
      <c r="AC131" s="147"/>
      <c r="AD131" s="147"/>
      <c r="AE131" s="147"/>
      <c r="AF131" s="147"/>
      <c r="AG131" s="147" t="s">
        <v>127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6" t="s">
        <v>239</v>
      </c>
      <c r="D132" s="160"/>
      <c r="E132" s="161">
        <v>12.8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129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>
        <v>23</v>
      </c>
      <c r="B133" s="155" t="s">
        <v>240</v>
      </c>
      <c r="C133" s="188" t="s">
        <v>241</v>
      </c>
      <c r="D133" s="156" t="s">
        <v>0</v>
      </c>
      <c r="E133" s="183"/>
      <c r="F133" s="159"/>
      <c r="G133" s="158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0</v>
      </c>
      <c r="O133" s="157">
        <f>ROUND(E133*N133,2)</f>
        <v>0</v>
      </c>
      <c r="P133" s="157">
        <v>0</v>
      </c>
      <c r="Q133" s="157">
        <f>ROUND(E133*P133,2)</f>
        <v>0</v>
      </c>
      <c r="R133" s="158"/>
      <c r="S133" s="158" t="s">
        <v>124</v>
      </c>
      <c r="T133" s="158" t="s">
        <v>124</v>
      </c>
      <c r="U133" s="158">
        <v>0</v>
      </c>
      <c r="V133" s="158">
        <f>ROUND(E133*U133,2)</f>
        <v>0</v>
      </c>
      <c r="W133" s="158"/>
      <c r="X133" s="158" t="s">
        <v>235</v>
      </c>
      <c r="Y133" s="158" t="s">
        <v>126</v>
      </c>
      <c r="Z133" s="147"/>
      <c r="AA133" s="147"/>
      <c r="AB133" s="147"/>
      <c r="AC133" s="147"/>
      <c r="AD133" s="147"/>
      <c r="AE133" s="147"/>
      <c r="AF133" s="147"/>
      <c r="AG133" s="147" t="s">
        <v>236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4" t="s">
        <v>119</v>
      </c>
      <c r="B134" s="165" t="s">
        <v>74</v>
      </c>
      <c r="C134" s="184" t="s">
        <v>75</v>
      </c>
      <c r="D134" s="166"/>
      <c r="E134" s="167"/>
      <c r="F134" s="168"/>
      <c r="G134" s="169">
        <f>SUMIF(AG135:AG138,"&lt;&gt;NOR",G135:G138)</f>
        <v>0</v>
      </c>
      <c r="H134" s="163"/>
      <c r="I134" s="163">
        <f>SUM(I135:I138)</f>
        <v>0</v>
      </c>
      <c r="J134" s="163"/>
      <c r="K134" s="163">
        <f>SUM(K135:K138)</f>
        <v>0</v>
      </c>
      <c r="L134" s="163"/>
      <c r="M134" s="163">
        <f>SUM(M135:M138)</f>
        <v>0</v>
      </c>
      <c r="N134" s="162"/>
      <c r="O134" s="162">
        <f>SUM(O135:O138)</f>
        <v>0.33</v>
      </c>
      <c r="P134" s="162"/>
      <c r="Q134" s="162">
        <f>SUM(Q135:Q138)</f>
        <v>0</v>
      </c>
      <c r="R134" s="163"/>
      <c r="S134" s="163"/>
      <c r="T134" s="163"/>
      <c r="U134" s="163"/>
      <c r="V134" s="163">
        <f>SUM(V135:V138)</f>
        <v>66.94</v>
      </c>
      <c r="W134" s="163"/>
      <c r="X134" s="163"/>
      <c r="Y134" s="163"/>
      <c r="AG134" t="s">
        <v>120</v>
      </c>
    </row>
    <row r="135" spans="1:60" ht="22.5" outlineLevel="1" x14ac:dyDescent="0.2">
      <c r="A135" s="177">
        <v>24</v>
      </c>
      <c r="B135" s="178" t="s">
        <v>242</v>
      </c>
      <c r="C135" s="187" t="s">
        <v>243</v>
      </c>
      <c r="D135" s="179" t="s">
        <v>198</v>
      </c>
      <c r="E135" s="180">
        <v>25</v>
      </c>
      <c r="F135" s="181"/>
      <c r="G135" s="182">
        <f>ROUND(E135*F135,2)</f>
        <v>0</v>
      </c>
      <c r="H135" s="159"/>
      <c r="I135" s="158">
        <f>ROUND(E135*H135,2)</f>
        <v>0</v>
      </c>
      <c r="J135" s="159"/>
      <c r="K135" s="158">
        <f>ROUND(E135*J135,2)</f>
        <v>0</v>
      </c>
      <c r="L135" s="158">
        <v>21</v>
      </c>
      <c r="M135" s="158">
        <f>G135*(1+L135/100)</f>
        <v>0</v>
      </c>
      <c r="N135" s="157">
        <v>3.3999999999999998E-3</v>
      </c>
      <c r="O135" s="157">
        <f>ROUND(E135*N135,2)</f>
        <v>0.09</v>
      </c>
      <c r="P135" s="157">
        <v>0</v>
      </c>
      <c r="Q135" s="157">
        <f>ROUND(E135*P135,2)</f>
        <v>0</v>
      </c>
      <c r="R135" s="158"/>
      <c r="S135" s="158" t="s">
        <v>124</v>
      </c>
      <c r="T135" s="158" t="s">
        <v>124</v>
      </c>
      <c r="U135" s="158">
        <v>0.79349999999999998</v>
      </c>
      <c r="V135" s="158">
        <f>ROUND(E135*U135,2)</f>
        <v>19.84</v>
      </c>
      <c r="W135" s="158"/>
      <c r="X135" s="158" t="s">
        <v>125</v>
      </c>
      <c r="Y135" s="158" t="s">
        <v>126</v>
      </c>
      <c r="Z135" s="147"/>
      <c r="AA135" s="147"/>
      <c r="AB135" s="147"/>
      <c r="AC135" s="147"/>
      <c r="AD135" s="147"/>
      <c r="AE135" s="147"/>
      <c r="AF135" s="147"/>
      <c r="AG135" s="147" t="s">
        <v>127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7">
        <v>25</v>
      </c>
      <c r="B136" s="178" t="s">
        <v>244</v>
      </c>
      <c r="C136" s="187" t="s">
        <v>245</v>
      </c>
      <c r="D136" s="179" t="s">
        <v>198</v>
      </c>
      <c r="E136" s="180">
        <v>25</v>
      </c>
      <c r="F136" s="181"/>
      <c r="G136" s="182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4.2900000000000004E-3</v>
      </c>
      <c r="O136" s="157">
        <f>ROUND(E136*N136,2)</f>
        <v>0.11</v>
      </c>
      <c r="P136" s="157">
        <v>0</v>
      </c>
      <c r="Q136" s="157">
        <f>ROUND(E136*P136,2)</f>
        <v>0</v>
      </c>
      <c r="R136" s="158"/>
      <c r="S136" s="158" t="s">
        <v>124</v>
      </c>
      <c r="T136" s="158" t="s">
        <v>124</v>
      </c>
      <c r="U136" s="158">
        <v>0.89470000000000005</v>
      </c>
      <c r="V136" s="158">
        <f>ROUND(E136*U136,2)</f>
        <v>22.37</v>
      </c>
      <c r="W136" s="158"/>
      <c r="X136" s="158" t="s">
        <v>125</v>
      </c>
      <c r="Y136" s="158" t="s">
        <v>126</v>
      </c>
      <c r="Z136" s="147"/>
      <c r="AA136" s="147"/>
      <c r="AB136" s="147"/>
      <c r="AC136" s="147"/>
      <c r="AD136" s="147"/>
      <c r="AE136" s="147"/>
      <c r="AF136" s="147"/>
      <c r="AG136" s="147" t="s">
        <v>127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1">
        <v>26</v>
      </c>
      <c r="B137" s="172" t="s">
        <v>246</v>
      </c>
      <c r="C137" s="185" t="s">
        <v>247</v>
      </c>
      <c r="D137" s="173" t="s">
        <v>198</v>
      </c>
      <c r="E137" s="174">
        <v>25</v>
      </c>
      <c r="F137" s="175"/>
      <c r="G137" s="176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5.1900000000000002E-3</v>
      </c>
      <c r="O137" s="157">
        <f>ROUND(E137*N137,2)</f>
        <v>0.13</v>
      </c>
      <c r="P137" s="157">
        <v>0</v>
      </c>
      <c r="Q137" s="157">
        <f>ROUND(E137*P137,2)</f>
        <v>0</v>
      </c>
      <c r="R137" s="158"/>
      <c r="S137" s="158" t="s">
        <v>124</v>
      </c>
      <c r="T137" s="158" t="s">
        <v>124</v>
      </c>
      <c r="U137" s="158">
        <v>0.98899999999999999</v>
      </c>
      <c r="V137" s="158">
        <f>ROUND(E137*U137,2)</f>
        <v>24.73</v>
      </c>
      <c r="W137" s="158"/>
      <c r="X137" s="158" t="s">
        <v>125</v>
      </c>
      <c r="Y137" s="158" t="s">
        <v>126</v>
      </c>
      <c r="Z137" s="147"/>
      <c r="AA137" s="147"/>
      <c r="AB137" s="147"/>
      <c r="AC137" s="147"/>
      <c r="AD137" s="147"/>
      <c r="AE137" s="147"/>
      <c r="AF137" s="147"/>
      <c r="AG137" s="147" t="s">
        <v>127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>
        <v>27</v>
      </c>
      <c r="B138" s="155" t="s">
        <v>248</v>
      </c>
      <c r="C138" s="188" t="s">
        <v>249</v>
      </c>
      <c r="D138" s="156" t="s">
        <v>0</v>
      </c>
      <c r="E138" s="183"/>
      <c r="F138" s="159"/>
      <c r="G138" s="158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/>
      <c r="S138" s="158" t="s">
        <v>124</v>
      </c>
      <c r="T138" s="158" t="s">
        <v>124</v>
      </c>
      <c r="U138" s="158">
        <v>0</v>
      </c>
      <c r="V138" s="158">
        <f>ROUND(E138*U138,2)</f>
        <v>0</v>
      </c>
      <c r="W138" s="158"/>
      <c r="X138" s="158" t="s">
        <v>235</v>
      </c>
      <c r="Y138" s="158" t="s">
        <v>126</v>
      </c>
      <c r="Z138" s="147"/>
      <c r="AA138" s="147"/>
      <c r="AB138" s="147"/>
      <c r="AC138" s="147"/>
      <c r="AD138" s="147"/>
      <c r="AE138" s="147"/>
      <c r="AF138" s="147"/>
      <c r="AG138" s="147" t="s">
        <v>236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x14ac:dyDescent="0.2">
      <c r="A139" s="164" t="s">
        <v>119</v>
      </c>
      <c r="B139" s="165" t="s">
        <v>76</v>
      </c>
      <c r="C139" s="184" t="s">
        <v>77</v>
      </c>
      <c r="D139" s="166"/>
      <c r="E139" s="167"/>
      <c r="F139" s="168"/>
      <c r="G139" s="169">
        <f>SUMIF(AG140:AG152,"&lt;&gt;NOR",G140:G152)</f>
        <v>0</v>
      </c>
      <c r="H139" s="163"/>
      <c r="I139" s="163">
        <f>SUM(I140:I152)</f>
        <v>0</v>
      </c>
      <c r="J139" s="163"/>
      <c r="K139" s="163">
        <f>SUM(K140:K152)</f>
        <v>0</v>
      </c>
      <c r="L139" s="163"/>
      <c r="M139" s="163">
        <f>SUM(M140:M152)</f>
        <v>0</v>
      </c>
      <c r="N139" s="162"/>
      <c r="O139" s="162">
        <f>SUM(O140:O152)</f>
        <v>0</v>
      </c>
      <c r="P139" s="162"/>
      <c r="Q139" s="162">
        <f>SUM(Q140:Q152)</f>
        <v>0</v>
      </c>
      <c r="R139" s="163"/>
      <c r="S139" s="163"/>
      <c r="T139" s="163"/>
      <c r="U139" s="163"/>
      <c r="V139" s="163">
        <f>SUM(V140:V152)</f>
        <v>1.9100000000000001</v>
      </c>
      <c r="W139" s="163"/>
      <c r="X139" s="163"/>
      <c r="Y139" s="163"/>
      <c r="AG139" t="s">
        <v>120</v>
      </c>
    </row>
    <row r="140" spans="1:60" outlineLevel="1" x14ac:dyDescent="0.2">
      <c r="A140" s="171">
        <v>28</v>
      </c>
      <c r="B140" s="172" t="s">
        <v>250</v>
      </c>
      <c r="C140" s="185" t="s">
        <v>251</v>
      </c>
      <c r="D140" s="173" t="s">
        <v>123</v>
      </c>
      <c r="E140" s="174">
        <v>2</v>
      </c>
      <c r="F140" s="175"/>
      <c r="G140" s="176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8"/>
      <c r="S140" s="158" t="s">
        <v>124</v>
      </c>
      <c r="T140" s="158" t="s">
        <v>124</v>
      </c>
      <c r="U140" s="158">
        <v>0.50700000000000001</v>
      </c>
      <c r="V140" s="158">
        <f>ROUND(E140*U140,2)</f>
        <v>1.01</v>
      </c>
      <c r="W140" s="158"/>
      <c r="X140" s="158" t="s">
        <v>125</v>
      </c>
      <c r="Y140" s="158" t="s">
        <v>126</v>
      </c>
      <c r="Z140" s="147"/>
      <c r="AA140" s="147"/>
      <c r="AB140" s="147"/>
      <c r="AC140" s="147"/>
      <c r="AD140" s="147"/>
      <c r="AE140" s="147"/>
      <c r="AF140" s="147"/>
      <c r="AG140" s="147" t="s">
        <v>127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6" t="s">
        <v>252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129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6" t="s">
        <v>253</v>
      </c>
      <c r="D142" s="160"/>
      <c r="E142" s="161">
        <v>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129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6" t="s">
        <v>254</v>
      </c>
      <c r="D143" s="160"/>
      <c r="E143" s="161">
        <v>1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129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29</v>
      </c>
      <c r="B144" s="172" t="s">
        <v>255</v>
      </c>
      <c r="C144" s="185" t="s">
        <v>256</v>
      </c>
      <c r="D144" s="173" t="s">
        <v>123</v>
      </c>
      <c r="E144" s="174">
        <v>4</v>
      </c>
      <c r="F144" s="175"/>
      <c r="G144" s="176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7">
        <v>0</v>
      </c>
      <c r="O144" s="157">
        <f>ROUND(E144*N144,2)</f>
        <v>0</v>
      </c>
      <c r="P144" s="157">
        <v>0</v>
      </c>
      <c r="Q144" s="157">
        <f>ROUND(E144*P144,2)</f>
        <v>0</v>
      </c>
      <c r="R144" s="158"/>
      <c r="S144" s="158" t="s">
        <v>124</v>
      </c>
      <c r="T144" s="158" t="s">
        <v>124</v>
      </c>
      <c r="U144" s="158">
        <v>0.224</v>
      </c>
      <c r="V144" s="158">
        <f>ROUND(E144*U144,2)</f>
        <v>0.9</v>
      </c>
      <c r="W144" s="158"/>
      <c r="X144" s="158" t="s">
        <v>125</v>
      </c>
      <c r="Y144" s="158" t="s">
        <v>126</v>
      </c>
      <c r="Z144" s="147"/>
      <c r="AA144" s="147"/>
      <c r="AB144" s="147"/>
      <c r="AC144" s="147"/>
      <c r="AD144" s="147"/>
      <c r="AE144" s="147"/>
      <c r="AF144" s="147"/>
      <c r="AG144" s="147" t="s">
        <v>127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6" t="s">
        <v>252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129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6" t="s">
        <v>257</v>
      </c>
      <c r="D146" s="160"/>
      <c r="E146" s="161">
        <v>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129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6" t="s">
        <v>258</v>
      </c>
      <c r="D147" s="160"/>
      <c r="E147" s="161">
        <v>2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129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1">
        <v>30</v>
      </c>
      <c r="B148" s="172" t="s">
        <v>259</v>
      </c>
      <c r="C148" s="185" t="s">
        <v>260</v>
      </c>
      <c r="D148" s="173" t="s">
        <v>123</v>
      </c>
      <c r="E148" s="174">
        <v>4</v>
      </c>
      <c r="F148" s="175"/>
      <c r="G148" s="176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0</v>
      </c>
      <c r="O148" s="157">
        <f>ROUND(E148*N148,2)</f>
        <v>0</v>
      </c>
      <c r="P148" s="157">
        <v>0</v>
      </c>
      <c r="Q148" s="157">
        <f>ROUND(E148*P148,2)</f>
        <v>0</v>
      </c>
      <c r="R148" s="158" t="s">
        <v>261</v>
      </c>
      <c r="S148" s="158" t="s">
        <v>124</v>
      </c>
      <c r="T148" s="158" t="s">
        <v>124</v>
      </c>
      <c r="U148" s="158">
        <v>0</v>
      </c>
      <c r="V148" s="158">
        <f>ROUND(E148*U148,2)</f>
        <v>0</v>
      </c>
      <c r="W148" s="158"/>
      <c r="X148" s="158" t="s">
        <v>262</v>
      </c>
      <c r="Y148" s="158" t="s">
        <v>126</v>
      </c>
      <c r="Z148" s="147"/>
      <c r="AA148" s="147"/>
      <c r="AB148" s="147"/>
      <c r="AC148" s="147"/>
      <c r="AD148" s="147"/>
      <c r="AE148" s="147"/>
      <c r="AF148" s="147"/>
      <c r="AG148" s="147" t="s">
        <v>263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6" t="s">
        <v>264</v>
      </c>
      <c r="D149" s="160"/>
      <c r="E149" s="161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129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6" t="s">
        <v>257</v>
      </c>
      <c r="D150" s="160"/>
      <c r="E150" s="161">
        <v>2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129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6" t="s">
        <v>258</v>
      </c>
      <c r="D151" s="160"/>
      <c r="E151" s="161">
        <v>2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129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>
        <v>31</v>
      </c>
      <c r="B152" s="155" t="s">
        <v>265</v>
      </c>
      <c r="C152" s="188" t="s">
        <v>266</v>
      </c>
      <c r="D152" s="156" t="s">
        <v>0</v>
      </c>
      <c r="E152" s="183"/>
      <c r="F152" s="159"/>
      <c r="G152" s="158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8"/>
      <c r="S152" s="158" t="s">
        <v>124</v>
      </c>
      <c r="T152" s="158" t="s">
        <v>124</v>
      </c>
      <c r="U152" s="158">
        <v>0</v>
      </c>
      <c r="V152" s="158">
        <f>ROUND(E152*U152,2)</f>
        <v>0</v>
      </c>
      <c r="W152" s="158"/>
      <c r="X152" s="158" t="s">
        <v>235</v>
      </c>
      <c r="Y152" s="158" t="s">
        <v>126</v>
      </c>
      <c r="Z152" s="147"/>
      <c r="AA152" s="147"/>
      <c r="AB152" s="147"/>
      <c r="AC152" s="147"/>
      <c r="AD152" s="147"/>
      <c r="AE152" s="147"/>
      <c r="AF152" s="147"/>
      <c r="AG152" s="147" t="s">
        <v>236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64" t="s">
        <v>119</v>
      </c>
      <c r="B153" s="165" t="s">
        <v>78</v>
      </c>
      <c r="C153" s="184" t="s">
        <v>79</v>
      </c>
      <c r="D153" s="166"/>
      <c r="E153" s="167"/>
      <c r="F153" s="168"/>
      <c r="G153" s="169">
        <f>SUMIF(AG154:AG173,"&lt;&gt;NOR",G154:G173)</f>
        <v>0</v>
      </c>
      <c r="H153" s="163"/>
      <c r="I153" s="163">
        <f>SUM(I154:I173)</f>
        <v>0</v>
      </c>
      <c r="J153" s="163"/>
      <c r="K153" s="163">
        <f>SUM(K154:K173)</f>
        <v>0</v>
      </c>
      <c r="L153" s="163"/>
      <c r="M153" s="163">
        <f>SUM(M154:M173)</f>
        <v>0</v>
      </c>
      <c r="N153" s="162"/>
      <c r="O153" s="162">
        <f>SUM(O154:O173)</f>
        <v>0</v>
      </c>
      <c r="P153" s="162"/>
      <c r="Q153" s="162">
        <f>SUM(Q154:Q173)</f>
        <v>0.04</v>
      </c>
      <c r="R153" s="163"/>
      <c r="S153" s="163"/>
      <c r="T153" s="163"/>
      <c r="U153" s="163"/>
      <c r="V153" s="163">
        <f>SUM(V154:V173)</f>
        <v>17.560000000000002</v>
      </c>
      <c r="W153" s="163"/>
      <c r="X153" s="163"/>
      <c r="Y153" s="163"/>
      <c r="AG153" t="s">
        <v>120</v>
      </c>
    </row>
    <row r="154" spans="1:60" outlineLevel="1" x14ac:dyDescent="0.2">
      <c r="A154" s="171">
        <v>32</v>
      </c>
      <c r="B154" s="172" t="s">
        <v>267</v>
      </c>
      <c r="C154" s="185" t="s">
        <v>268</v>
      </c>
      <c r="D154" s="173" t="s">
        <v>123</v>
      </c>
      <c r="E154" s="174">
        <v>10</v>
      </c>
      <c r="F154" s="175"/>
      <c r="G154" s="176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7">
        <v>1.6000000000000001E-4</v>
      </c>
      <c r="O154" s="157">
        <f>ROUND(E154*N154,2)</f>
        <v>0</v>
      </c>
      <c r="P154" s="157">
        <v>0</v>
      </c>
      <c r="Q154" s="157">
        <f>ROUND(E154*P154,2)</f>
        <v>0</v>
      </c>
      <c r="R154" s="158"/>
      <c r="S154" s="158" t="s">
        <v>124</v>
      </c>
      <c r="T154" s="158" t="s">
        <v>124</v>
      </c>
      <c r="U154" s="158">
        <v>0.94</v>
      </c>
      <c r="V154" s="158">
        <f>ROUND(E154*U154,2)</f>
        <v>9.4</v>
      </c>
      <c r="W154" s="158"/>
      <c r="X154" s="158" t="s">
        <v>125</v>
      </c>
      <c r="Y154" s="158" t="s">
        <v>126</v>
      </c>
      <c r="Z154" s="147"/>
      <c r="AA154" s="147"/>
      <c r="AB154" s="147"/>
      <c r="AC154" s="147"/>
      <c r="AD154" s="147"/>
      <c r="AE154" s="147"/>
      <c r="AF154" s="147"/>
      <c r="AG154" s="147" t="s">
        <v>127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6" t="s">
        <v>264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129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6" t="s">
        <v>269</v>
      </c>
      <c r="D156" s="160"/>
      <c r="E156" s="161">
        <v>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129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6" t="s">
        <v>257</v>
      </c>
      <c r="D157" s="160"/>
      <c r="E157" s="161">
        <v>2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129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6" t="s">
        <v>258</v>
      </c>
      <c r="D158" s="160"/>
      <c r="E158" s="161">
        <v>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129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6" t="s">
        <v>270</v>
      </c>
      <c r="D159" s="160"/>
      <c r="E159" s="161">
        <v>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129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1">
        <v>33</v>
      </c>
      <c r="B160" s="172" t="s">
        <v>271</v>
      </c>
      <c r="C160" s="185" t="s">
        <v>272</v>
      </c>
      <c r="D160" s="173" t="s">
        <v>123</v>
      </c>
      <c r="E160" s="174">
        <v>12</v>
      </c>
      <c r="F160" s="175"/>
      <c r="G160" s="176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7">
        <v>0</v>
      </c>
      <c r="O160" s="157">
        <f>ROUND(E160*N160,2)</f>
        <v>0</v>
      </c>
      <c r="P160" s="157">
        <v>3.2000000000000002E-3</v>
      </c>
      <c r="Q160" s="157">
        <f>ROUND(E160*P160,2)</f>
        <v>0.04</v>
      </c>
      <c r="R160" s="158"/>
      <c r="S160" s="158" t="s">
        <v>124</v>
      </c>
      <c r="T160" s="158" t="s">
        <v>124</v>
      </c>
      <c r="U160" s="158">
        <v>0.68</v>
      </c>
      <c r="V160" s="158">
        <f>ROUND(E160*U160,2)</f>
        <v>8.16</v>
      </c>
      <c r="W160" s="158"/>
      <c r="X160" s="158" t="s">
        <v>125</v>
      </c>
      <c r="Y160" s="158" t="s">
        <v>126</v>
      </c>
      <c r="Z160" s="147"/>
      <c r="AA160" s="147"/>
      <c r="AB160" s="147"/>
      <c r="AC160" s="147"/>
      <c r="AD160" s="147"/>
      <c r="AE160" s="147"/>
      <c r="AF160" s="147"/>
      <c r="AG160" s="147" t="s">
        <v>127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6" t="s">
        <v>273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129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6" t="s">
        <v>274</v>
      </c>
      <c r="D162" s="160"/>
      <c r="E162" s="161">
        <v>2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129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6" t="s">
        <v>275</v>
      </c>
      <c r="D163" s="160"/>
      <c r="E163" s="161">
        <v>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129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6" t="s">
        <v>276</v>
      </c>
      <c r="D164" s="160"/>
      <c r="E164" s="161">
        <v>2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129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6" t="s">
        <v>277</v>
      </c>
      <c r="D165" s="160"/>
      <c r="E165" s="161">
        <v>4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129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6" t="s">
        <v>278</v>
      </c>
      <c r="D166" s="160"/>
      <c r="E166" s="161">
        <v>2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129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1">
        <v>34</v>
      </c>
      <c r="B167" s="172" t="s">
        <v>259</v>
      </c>
      <c r="C167" s="185" t="s">
        <v>260</v>
      </c>
      <c r="D167" s="173" t="s">
        <v>123</v>
      </c>
      <c r="E167" s="174">
        <v>8</v>
      </c>
      <c r="F167" s="175"/>
      <c r="G167" s="176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8" t="s">
        <v>261</v>
      </c>
      <c r="S167" s="158" t="s">
        <v>124</v>
      </c>
      <c r="T167" s="158" t="s">
        <v>124</v>
      </c>
      <c r="U167" s="158">
        <v>0</v>
      </c>
      <c r="V167" s="158">
        <f>ROUND(E167*U167,2)</f>
        <v>0</v>
      </c>
      <c r="W167" s="158"/>
      <c r="X167" s="158" t="s">
        <v>262</v>
      </c>
      <c r="Y167" s="158" t="s">
        <v>126</v>
      </c>
      <c r="Z167" s="147"/>
      <c r="AA167" s="147"/>
      <c r="AB167" s="147"/>
      <c r="AC167" s="147"/>
      <c r="AD167" s="147"/>
      <c r="AE167" s="147"/>
      <c r="AF167" s="147"/>
      <c r="AG167" s="147" t="s">
        <v>263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6" t="s">
        <v>264</v>
      </c>
      <c r="D168" s="160"/>
      <c r="E168" s="161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129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6" t="s">
        <v>274</v>
      </c>
      <c r="D169" s="160"/>
      <c r="E169" s="161">
        <v>2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129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6" t="s">
        <v>275</v>
      </c>
      <c r="D170" s="160"/>
      <c r="E170" s="161">
        <v>2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129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6" t="s">
        <v>276</v>
      </c>
      <c r="D171" s="160"/>
      <c r="E171" s="161">
        <v>2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129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6" t="s">
        <v>278</v>
      </c>
      <c r="D172" s="160"/>
      <c r="E172" s="161">
        <v>2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129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>
        <v>35</v>
      </c>
      <c r="B173" s="155" t="s">
        <v>279</v>
      </c>
      <c r="C173" s="188" t="s">
        <v>280</v>
      </c>
      <c r="D173" s="156" t="s">
        <v>0</v>
      </c>
      <c r="E173" s="183"/>
      <c r="F173" s="159"/>
      <c r="G173" s="158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0</v>
      </c>
      <c r="Q173" s="157">
        <f>ROUND(E173*P173,2)</f>
        <v>0</v>
      </c>
      <c r="R173" s="158"/>
      <c r="S173" s="158" t="s">
        <v>124</v>
      </c>
      <c r="T173" s="158" t="s">
        <v>124</v>
      </c>
      <c r="U173" s="158">
        <v>0</v>
      </c>
      <c r="V173" s="158">
        <f>ROUND(E173*U173,2)</f>
        <v>0</v>
      </c>
      <c r="W173" s="158"/>
      <c r="X173" s="158" t="s">
        <v>235</v>
      </c>
      <c r="Y173" s="158" t="s">
        <v>126</v>
      </c>
      <c r="Z173" s="147"/>
      <c r="AA173" s="147"/>
      <c r="AB173" s="147"/>
      <c r="AC173" s="147"/>
      <c r="AD173" s="147"/>
      <c r="AE173" s="147"/>
      <c r="AF173" s="147"/>
      <c r="AG173" s="147" t="s">
        <v>236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4" t="s">
        <v>119</v>
      </c>
      <c r="B174" s="165" t="s">
        <v>80</v>
      </c>
      <c r="C174" s="184" t="s">
        <v>81</v>
      </c>
      <c r="D174" s="166"/>
      <c r="E174" s="167"/>
      <c r="F174" s="168"/>
      <c r="G174" s="169">
        <f>SUMIF(AG175:AG187,"&lt;&gt;NOR",G175:G187)</f>
        <v>0</v>
      </c>
      <c r="H174" s="163"/>
      <c r="I174" s="163">
        <f>SUM(I175:I187)</f>
        <v>0</v>
      </c>
      <c r="J174" s="163"/>
      <c r="K174" s="163">
        <f>SUM(K175:K187)</f>
        <v>0</v>
      </c>
      <c r="L174" s="163"/>
      <c r="M174" s="163">
        <f>SUM(M175:M187)</f>
        <v>0</v>
      </c>
      <c r="N174" s="162"/>
      <c r="O174" s="162">
        <f>SUM(O175:O187)</f>
        <v>0.02</v>
      </c>
      <c r="P174" s="162"/>
      <c r="Q174" s="162">
        <f>SUM(Q175:Q187)</f>
        <v>0</v>
      </c>
      <c r="R174" s="163"/>
      <c r="S174" s="163"/>
      <c r="T174" s="163"/>
      <c r="U174" s="163"/>
      <c r="V174" s="163">
        <f>SUM(V175:V187)</f>
        <v>3.12</v>
      </c>
      <c r="W174" s="163"/>
      <c r="X174" s="163"/>
      <c r="Y174" s="163"/>
      <c r="AG174" t="s">
        <v>120</v>
      </c>
    </row>
    <row r="175" spans="1:60" outlineLevel="1" x14ac:dyDescent="0.2">
      <c r="A175" s="171">
        <v>36</v>
      </c>
      <c r="B175" s="172" t="s">
        <v>281</v>
      </c>
      <c r="C175" s="185" t="s">
        <v>282</v>
      </c>
      <c r="D175" s="173" t="s">
        <v>142</v>
      </c>
      <c r="E175" s="174">
        <v>2</v>
      </c>
      <c r="F175" s="175"/>
      <c r="G175" s="176">
        <f>ROUND(E175*F175,2)</f>
        <v>0</v>
      </c>
      <c r="H175" s="159"/>
      <c r="I175" s="158">
        <f>ROUND(E175*H175,2)</f>
        <v>0</v>
      </c>
      <c r="J175" s="159"/>
      <c r="K175" s="158">
        <f>ROUND(E175*J175,2)</f>
        <v>0</v>
      </c>
      <c r="L175" s="158">
        <v>21</v>
      </c>
      <c r="M175" s="158">
        <f>G175*(1+L175/100)</f>
        <v>0</v>
      </c>
      <c r="N175" s="157">
        <v>0</v>
      </c>
      <c r="O175" s="157">
        <f>ROUND(E175*N175,2)</f>
        <v>0</v>
      </c>
      <c r="P175" s="157">
        <v>0</v>
      </c>
      <c r="Q175" s="157">
        <f>ROUND(E175*P175,2)</f>
        <v>0</v>
      </c>
      <c r="R175" s="158"/>
      <c r="S175" s="158" t="s">
        <v>124</v>
      </c>
      <c r="T175" s="158" t="s">
        <v>124</v>
      </c>
      <c r="U175" s="158">
        <v>0.05</v>
      </c>
      <c r="V175" s="158">
        <f>ROUND(E175*U175,2)</f>
        <v>0.1</v>
      </c>
      <c r="W175" s="158"/>
      <c r="X175" s="158" t="s">
        <v>125</v>
      </c>
      <c r="Y175" s="158" t="s">
        <v>126</v>
      </c>
      <c r="Z175" s="147"/>
      <c r="AA175" s="147"/>
      <c r="AB175" s="147"/>
      <c r="AC175" s="147"/>
      <c r="AD175" s="147"/>
      <c r="AE175" s="147"/>
      <c r="AF175" s="147"/>
      <c r="AG175" s="147" t="s">
        <v>127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6" t="s">
        <v>231</v>
      </c>
      <c r="D176" s="160"/>
      <c r="E176" s="161">
        <v>2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129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1">
        <v>37</v>
      </c>
      <c r="B177" s="172" t="s">
        <v>283</v>
      </c>
      <c r="C177" s="185" t="s">
        <v>284</v>
      </c>
      <c r="D177" s="173" t="s">
        <v>123</v>
      </c>
      <c r="E177" s="174">
        <v>4</v>
      </c>
      <c r="F177" s="175"/>
      <c r="G177" s="176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7">
        <v>0</v>
      </c>
      <c r="O177" s="157">
        <f>ROUND(E177*N177,2)</f>
        <v>0</v>
      </c>
      <c r="P177" s="157">
        <v>0</v>
      </c>
      <c r="Q177" s="157">
        <f>ROUND(E177*P177,2)</f>
        <v>0</v>
      </c>
      <c r="R177" s="158"/>
      <c r="S177" s="158" t="s">
        <v>124</v>
      </c>
      <c r="T177" s="158" t="s">
        <v>124</v>
      </c>
      <c r="U177" s="158">
        <v>0.1</v>
      </c>
      <c r="V177" s="158">
        <f>ROUND(E177*U177,2)</f>
        <v>0.4</v>
      </c>
      <c r="W177" s="158"/>
      <c r="X177" s="158" t="s">
        <v>125</v>
      </c>
      <c r="Y177" s="158" t="s">
        <v>126</v>
      </c>
      <c r="Z177" s="147"/>
      <c r="AA177" s="147"/>
      <c r="AB177" s="147"/>
      <c r="AC177" s="147"/>
      <c r="AD177" s="147"/>
      <c r="AE177" s="147"/>
      <c r="AF177" s="147"/>
      <c r="AG177" s="147" t="s">
        <v>127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6" t="s">
        <v>285</v>
      </c>
      <c r="D178" s="160"/>
      <c r="E178" s="161">
        <v>4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129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71">
        <v>38</v>
      </c>
      <c r="B179" s="172" t="s">
        <v>286</v>
      </c>
      <c r="C179" s="185" t="s">
        <v>287</v>
      </c>
      <c r="D179" s="173" t="s">
        <v>123</v>
      </c>
      <c r="E179" s="174">
        <v>2</v>
      </c>
      <c r="F179" s="175"/>
      <c r="G179" s="176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7">
        <v>1.0000000000000001E-5</v>
      </c>
      <c r="O179" s="157">
        <f>ROUND(E179*N179,2)</f>
        <v>0</v>
      </c>
      <c r="P179" s="157">
        <v>0</v>
      </c>
      <c r="Q179" s="157">
        <f>ROUND(E179*P179,2)</f>
        <v>0</v>
      </c>
      <c r="R179" s="158"/>
      <c r="S179" s="158" t="s">
        <v>124</v>
      </c>
      <c r="T179" s="158" t="s">
        <v>124</v>
      </c>
      <c r="U179" s="158">
        <v>0.11</v>
      </c>
      <c r="V179" s="158">
        <f>ROUND(E179*U179,2)</f>
        <v>0.22</v>
      </c>
      <c r="W179" s="158"/>
      <c r="X179" s="158" t="s">
        <v>125</v>
      </c>
      <c r="Y179" s="158" t="s">
        <v>126</v>
      </c>
      <c r="Z179" s="147"/>
      <c r="AA179" s="147"/>
      <c r="AB179" s="147"/>
      <c r="AC179" s="147"/>
      <c r="AD179" s="147"/>
      <c r="AE179" s="147"/>
      <c r="AF179" s="147"/>
      <c r="AG179" s="147" t="s">
        <v>127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6" t="s">
        <v>288</v>
      </c>
      <c r="D180" s="160"/>
      <c r="E180" s="161">
        <v>2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129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1">
        <v>39</v>
      </c>
      <c r="B181" s="172" t="s">
        <v>289</v>
      </c>
      <c r="C181" s="185" t="s">
        <v>290</v>
      </c>
      <c r="D181" s="173" t="s">
        <v>142</v>
      </c>
      <c r="E181" s="174">
        <v>2</v>
      </c>
      <c r="F181" s="175"/>
      <c r="G181" s="176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0</v>
      </c>
      <c r="O181" s="157">
        <f>ROUND(E181*N181,2)</f>
        <v>0</v>
      </c>
      <c r="P181" s="157">
        <v>0</v>
      </c>
      <c r="Q181" s="157">
        <f>ROUND(E181*P181,2)</f>
        <v>0</v>
      </c>
      <c r="R181" s="158"/>
      <c r="S181" s="158" t="s">
        <v>124</v>
      </c>
      <c r="T181" s="158" t="s">
        <v>124</v>
      </c>
      <c r="U181" s="158">
        <v>1.2</v>
      </c>
      <c r="V181" s="158">
        <f>ROUND(E181*U181,2)</f>
        <v>2.4</v>
      </c>
      <c r="W181" s="158"/>
      <c r="X181" s="158" t="s">
        <v>125</v>
      </c>
      <c r="Y181" s="158" t="s">
        <v>126</v>
      </c>
      <c r="Z181" s="147"/>
      <c r="AA181" s="147"/>
      <c r="AB181" s="147"/>
      <c r="AC181" s="147"/>
      <c r="AD181" s="147"/>
      <c r="AE181" s="147"/>
      <c r="AF181" s="147"/>
      <c r="AG181" s="147" t="s">
        <v>127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6" t="s">
        <v>231</v>
      </c>
      <c r="D182" s="160"/>
      <c r="E182" s="161">
        <v>2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129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1">
        <v>40</v>
      </c>
      <c r="B183" s="172" t="s">
        <v>291</v>
      </c>
      <c r="C183" s="185" t="s">
        <v>292</v>
      </c>
      <c r="D183" s="173" t="s">
        <v>234</v>
      </c>
      <c r="E183" s="174">
        <v>1E-3</v>
      </c>
      <c r="F183" s="175"/>
      <c r="G183" s="176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7">
        <v>1</v>
      </c>
      <c r="O183" s="157">
        <f>ROUND(E183*N183,2)</f>
        <v>0</v>
      </c>
      <c r="P183" s="157">
        <v>0</v>
      </c>
      <c r="Q183" s="157">
        <f>ROUND(E183*P183,2)</f>
        <v>0</v>
      </c>
      <c r="R183" s="158" t="s">
        <v>261</v>
      </c>
      <c r="S183" s="158" t="s">
        <v>124</v>
      </c>
      <c r="T183" s="158" t="s">
        <v>124</v>
      </c>
      <c r="U183" s="158">
        <v>0</v>
      </c>
      <c r="V183" s="158">
        <f>ROUND(E183*U183,2)</f>
        <v>0</v>
      </c>
      <c r="W183" s="158"/>
      <c r="X183" s="158" t="s">
        <v>262</v>
      </c>
      <c r="Y183" s="158" t="s">
        <v>126</v>
      </c>
      <c r="Z183" s="147"/>
      <c r="AA183" s="147"/>
      <c r="AB183" s="147"/>
      <c r="AC183" s="147"/>
      <c r="AD183" s="147"/>
      <c r="AE183" s="147"/>
      <c r="AF183" s="147"/>
      <c r="AG183" s="147" t="s">
        <v>263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6" t="s">
        <v>293</v>
      </c>
      <c r="D184" s="160"/>
      <c r="E184" s="161">
        <v>1E-3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129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1">
        <v>41</v>
      </c>
      <c r="B185" s="172" t="s">
        <v>294</v>
      </c>
      <c r="C185" s="185" t="s">
        <v>295</v>
      </c>
      <c r="D185" s="173" t="s">
        <v>142</v>
      </c>
      <c r="E185" s="174">
        <v>2.2000000000000002</v>
      </c>
      <c r="F185" s="175"/>
      <c r="G185" s="176">
        <f>ROUND(E185*F185,2)</f>
        <v>0</v>
      </c>
      <c r="H185" s="159"/>
      <c r="I185" s="158">
        <f>ROUND(E185*H185,2)</f>
        <v>0</v>
      </c>
      <c r="J185" s="159"/>
      <c r="K185" s="158">
        <f>ROUND(E185*J185,2)</f>
        <v>0</v>
      </c>
      <c r="L185" s="158">
        <v>21</v>
      </c>
      <c r="M185" s="158">
        <f>G185*(1+L185/100)</f>
        <v>0</v>
      </c>
      <c r="N185" s="157">
        <v>1.0500000000000001E-2</v>
      </c>
      <c r="O185" s="157">
        <f>ROUND(E185*N185,2)</f>
        <v>0.02</v>
      </c>
      <c r="P185" s="157">
        <v>0</v>
      </c>
      <c r="Q185" s="157">
        <f>ROUND(E185*P185,2)</f>
        <v>0</v>
      </c>
      <c r="R185" s="158" t="s">
        <v>261</v>
      </c>
      <c r="S185" s="158" t="s">
        <v>124</v>
      </c>
      <c r="T185" s="158" t="s">
        <v>124</v>
      </c>
      <c r="U185" s="158">
        <v>0</v>
      </c>
      <c r="V185" s="158">
        <f>ROUND(E185*U185,2)</f>
        <v>0</v>
      </c>
      <c r="W185" s="158"/>
      <c r="X185" s="158" t="s">
        <v>262</v>
      </c>
      <c r="Y185" s="158" t="s">
        <v>126</v>
      </c>
      <c r="Z185" s="147"/>
      <c r="AA185" s="147"/>
      <c r="AB185" s="147"/>
      <c r="AC185" s="147"/>
      <c r="AD185" s="147"/>
      <c r="AE185" s="147"/>
      <c r="AF185" s="147"/>
      <c r="AG185" s="147" t="s">
        <v>263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6" t="s">
        <v>296</v>
      </c>
      <c r="D186" s="160"/>
      <c r="E186" s="161">
        <v>2.2000000000000002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129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>
        <v>42</v>
      </c>
      <c r="B187" s="155" t="s">
        <v>297</v>
      </c>
      <c r="C187" s="188" t="s">
        <v>298</v>
      </c>
      <c r="D187" s="156" t="s">
        <v>0</v>
      </c>
      <c r="E187" s="183"/>
      <c r="F187" s="159"/>
      <c r="G187" s="158">
        <f>ROUND(E187*F187,2)</f>
        <v>0</v>
      </c>
      <c r="H187" s="159"/>
      <c r="I187" s="158">
        <f>ROUND(E187*H187,2)</f>
        <v>0</v>
      </c>
      <c r="J187" s="159"/>
      <c r="K187" s="158">
        <f>ROUND(E187*J187,2)</f>
        <v>0</v>
      </c>
      <c r="L187" s="158">
        <v>21</v>
      </c>
      <c r="M187" s="158">
        <f>G187*(1+L187/100)</f>
        <v>0</v>
      </c>
      <c r="N187" s="157">
        <v>0</v>
      </c>
      <c r="O187" s="157">
        <f>ROUND(E187*N187,2)</f>
        <v>0</v>
      </c>
      <c r="P187" s="157">
        <v>0</v>
      </c>
      <c r="Q187" s="157">
        <f>ROUND(E187*P187,2)</f>
        <v>0</v>
      </c>
      <c r="R187" s="158"/>
      <c r="S187" s="158" t="s">
        <v>124</v>
      </c>
      <c r="T187" s="158" t="s">
        <v>124</v>
      </c>
      <c r="U187" s="158">
        <v>0</v>
      </c>
      <c r="V187" s="158">
        <f>ROUND(E187*U187,2)</f>
        <v>0</v>
      </c>
      <c r="W187" s="158"/>
      <c r="X187" s="158" t="s">
        <v>235</v>
      </c>
      <c r="Y187" s="158" t="s">
        <v>126</v>
      </c>
      <c r="Z187" s="147"/>
      <c r="AA187" s="147"/>
      <c r="AB187" s="147"/>
      <c r="AC187" s="147"/>
      <c r="AD187" s="147"/>
      <c r="AE187" s="147"/>
      <c r="AF187" s="147"/>
      <c r="AG187" s="147" t="s">
        <v>236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">
      <c r="A188" s="164" t="s">
        <v>119</v>
      </c>
      <c r="B188" s="165" t="s">
        <v>82</v>
      </c>
      <c r="C188" s="184" t="s">
        <v>83</v>
      </c>
      <c r="D188" s="166"/>
      <c r="E188" s="167"/>
      <c r="F188" s="168"/>
      <c r="G188" s="169">
        <f>SUMIF(AG189:AG244,"&lt;&gt;NOR",G189:G244)</f>
        <v>0</v>
      </c>
      <c r="H188" s="163"/>
      <c r="I188" s="163">
        <f>SUM(I189:I244)</f>
        <v>0</v>
      </c>
      <c r="J188" s="163"/>
      <c r="K188" s="163">
        <f>SUM(K189:K244)</f>
        <v>0</v>
      </c>
      <c r="L188" s="163"/>
      <c r="M188" s="163">
        <f>SUM(M189:M244)</f>
        <v>0</v>
      </c>
      <c r="N188" s="162"/>
      <c r="O188" s="162">
        <f>SUM(O189:O244)</f>
        <v>7.0000000000000007E-2</v>
      </c>
      <c r="P188" s="162"/>
      <c r="Q188" s="162">
        <f>SUM(Q189:Q244)</f>
        <v>0</v>
      </c>
      <c r="R188" s="163"/>
      <c r="S188" s="163"/>
      <c r="T188" s="163"/>
      <c r="U188" s="163"/>
      <c r="V188" s="163">
        <f>SUM(V189:V244)</f>
        <v>23.8</v>
      </c>
      <c r="W188" s="163"/>
      <c r="X188" s="163"/>
      <c r="Y188" s="163"/>
      <c r="AG188" t="s">
        <v>120</v>
      </c>
    </row>
    <row r="189" spans="1:60" outlineLevel="1" x14ac:dyDescent="0.2">
      <c r="A189" s="171">
        <v>43</v>
      </c>
      <c r="B189" s="172" t="s">
        <v>299</v>
      </c>
      <c r="C189" s="185" t="s">
        <v>300</v>
      </c>
      <c r="D189" s="173" t="s">
        <v>142</v>
      </c>
      <c r="E189" s="174">
        <v>177.07249999999999</v>
      </c>
      <c r="F189" s="175"/>
      <c r="G189" s="176">
        <f>ROUND(E189*F189,2)</f>
        <v>0</v>
      </c>
      <c r="H189" s="159"/>
      <c r="I189" s="158">
        <f>ROUND(E189*H189,2)</f>
        <v>0</v>
      </c>
      <c r="J189" s="159"/>
      <c r="K189" s="158">
        <f>ROUND(E189*J189,2)</f>
        <v>0</v>
      </c>
      <c r="L189" s="158">
        <v>21</v>
      </c>
      <c r="M189" s="158">
        <f>G189*(1+L189/100)</f>
        <v>0</v>
      </c>
      <c r="N189" s="157">
        <v>1E-4</v>
      </c>
      <c r="O189" s="157">
        <f>ROUND(E189*N189,2)</f>
        <v>0.02</v>
      </c>
      <c r="P189" s="157">
        <v>0</v>
      </c>
      <c r="Q189" s="157">
        <f>ROUND(E189*P189,2)</f>
        <v>0</v>
      </c>
      <c r="R189" s="158"/>
      <c r="S189" s="158" t="s">
        <v>124</v>
      </c>
      <c r="T189" s="158" t="s">
        <v>124</v>
      </c>
      <c r="U189" s="158">
        <v>3.2480000000000002E-2</v>
      </c>
      <c r="V189" s="158">
        <f>ROUND(E189*U189,2)</f>
        <v>5.75</v>
      </c>
      <c r="W189" s="158"/>
      <c r="X189" s="158" t="s">
        <v>125</v>
      </c>
      <c r="Y189" s="158" t="s">
        <v>126</v>
      </c>
      <c r="Z189" s="147"/>
      <c r="AA189" s="147"/>
      <c r="AB189" s="147"/>
      <c r="AC189" s="147"/>
      <c r="AD189" s="147"/>
      <c r="AE189" s="147"/>
      <c r="AF189" s="147"/>
      <c r="AG189" s="147" t="s">
        <v>127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86" t="s">
        <v>301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129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6" t="s">
        <v>302</v>
      </c>
      <c r="D191" s="160"/>
      <c r="E191" s="161">
        <v>3.5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129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6" t="s">
        <v>303</v>
      </c>
      <c r="D192" s="160"/>
      <c r="E192" s="161">
        <v>5.0999999999999996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129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6" t="s">
        <v>304</v>
      </c>
      <c r="D193" s="160"/>
      <c r="E193" s="161">
        <v>5.3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129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6" t="s">
        <v>305</v>
      </c>
      <c r="D194" s="160"/>
      <c r="E194" s="161">
        <v>4.8250000000000002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129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6" t="s">
        <v>306</v>
      </c>
      <c r="D195" s="160"/>
      <c r="E195" s="161">
        <v>17.875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129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6" t="s">
        <v>307</v>
      </c>
      <c r="D196" s="160"/>
      <c r="E196" s="161">
        <v>18.75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129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6" t="s">
        <v>308</v>
      </c>
      <c r="D197" s="160"/>
      <c r="E197" s="161">
        <v>9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129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6" t="s">
        <v>309</v>
      </c>
      <c r="D198" s="160"/>
      <c r="E198" s="161">
        <v>28.16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129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6" t="s">
        <v>310</v>
      </c>
      <c r="D199" s="160"/>
      <c r="E199" s="161">
        <v>28.65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129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6" t="s">
        <v>311</v>
      </c>
      <c r="D200" s="160"/>
      <c r="E200" s="161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129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6" t="s">
        <v>143</v>
      </c>
      <c r="D201" s="160"/>
      <c r="E201" s="161">
        <v>2.6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129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6" t="s">
        <v>144</v>
      </c>
      <c r="D202" s="160"/>
      <c r="E202" s="161">
        <v>4.5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129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3" x14ac:dyDescent="0.2">
      <c r="A203" s="154"/>
      <c r="B203" s="155"/>
      <c r="C203" s="186" t="s">
        <v>145</v>
      </c>
      <c r="D203" s="160"/>
      <c r="E203" s="161">
        <v>7.56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129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6" t="s">
        <v>146</v>
      </c>
      <c r="D204" s="160"/>
      <c r="E204" s="161">
        <v>2.52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129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6" t="s">
        <v>147</v>
      </c>
      <c r="D205" s="160"/>
      <c r="E205" s="161">
        <v>1.8425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129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6" t="s">
        <v>148</v>
      </c>
      <c r="D206" s="160"/>
      <c r="E206" s="161">
        <v>4.55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129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6" t="s">
        <v>312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129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6" t="s">
        <v>188</v>
      </c>
      <c r="D208" s="160"/>
      <c r="E208" s="161">
        <v>1.575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129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3" x14ac:dyDescent="0.2">
      <c r="A209" s="154"/>
      <c r="B209" s="155"/>
      <c r="C209" s="186" t="s">
        <v>189</v>
      </c>
      <c r="D209" s="160"/>
      <c r="E209" s="161">
        <v>0.64500000000000002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129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3" x14ac:dyDescent="0.2">
      <c r="A210" s="154"/>
      <c r="B210" s="155"/>
      <c r="C210" s="186" t="s">
        <v>190</v>
      </c>
      <c r="D210" s="160"/>
      <c r="E210" s="161">
        <v>2.74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129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6" t="s">
        <v>191</v>
      </c>
      <c r="D211" s="160"/>
      <c r="E211" s="161">
        <v>2.06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129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6" t="s">
        <v>313</v>
      </c>
      <c r="D212" s="160"/>
      <c r="E212" s="161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129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6" t="s">
        <v>151</v>
      </c>
      <c r="D213" s="160"/>
      <c r="E213" s="161">
        <v>1.28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129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86" t="s">
        <v>152</v>
      </c>
      <c r="D214" s="160"/>
      <c r="E214" s="161">
        <v>3.98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129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86" t="s">
        <v>153</v>
      </c>
      <c r="D215" s="160"/>
      <c r="E215" s="161">
        <v>4.0199999999999996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129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6" t="s">
        <v>154</v>
      </c>
      <c r="D216" s="160"/>
      <c r="E216" s="161">
        <v>16.04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129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1">
        <v>44</v>
      </c>
      <c r="B217" s="172" t="s">
        <v>314</v>
      </c>
      <c r="C217" s="185" t="s">
        <v>315</v>
      </c>
      <c r="D217" s="173" t="s">
        <v>142</v>
      </c>
      <c r="E217" s="174">
        <v>177.07249999999999</v>
      </c>
      <c r="F217" s="175"/>
      <c r="G217" s="176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3.1E-4</v>
      </c>
      <c r="O217" s="157">
        <f>ROUND(E217*N217,2)</f>
        <v>0.05</v>
      </c>
      <c r="P217" s="157">
        <v>0</v>
      </c>
      <c r="Q217" s="157">
        <f>ROUND(E217*P217,2)</f>
        <v>0</v>
      </c>
      <c r="R217" s="158"/>
      <c r="S217" s="158" t="s">
        <v>124</v>
      </c>
      <c r="T217" s="158" t="s">
        <v>124</v>
      </c>
      <c r="U217" s="158">
        <v>0.10191</v>
      </c>
      <c r="V217" s="158">
        <f>ROUND(E217*U217,2)</f>
        <v>18.05</v>
      </c>
      <c r="W217" s="158"/>
      <c r="X217" s="158" t="s">
        <v>125</v>
      </c>
      <c r="Y217" s="158" t="s">
        <v>126</v>
      </c>
      <c r="Z217" s="147"/>
      <c r="AA217" s="147"/>
      <c r="AB217" s="147"/>
      <c r="AC217" s="147"/>
      <c r="AD217" s="147"/>
      <c r="AE217" s="147"/>
      <c r="AF217" s="147"/>
      <c r="AG217" s="147" t="s">
        <v>127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86" t="s">
        <v>301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129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6" t="s">
        <v>302</v>
      </c>
      <c r="D219" s="160"/>
      <c r="E219" s="161">
        <v>3.5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129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6" t="s">
        <v>303</v>
      </c>
      <c r="D220" s="160"/>
      <c r="E220" s="161">
        <v>5.0999999999999996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129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6" t="s">
        <v>304</v>
      </c>
      <c r="D221" s="160"/>
      <c r="E221" s="161">
        <v>5.3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129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86" t="s">
        <v>305</v>
      </c>
      <c r="D222" s="160"/>
      <c r="E222" s="161">
        <v>4.8250000000000002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129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86" t="s">
        <v>306</v>
      </c>
      <c r="D223" s="160"/>
      <c r="E223" s="161">
        <v>17.875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129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6" t="s">
        <v>307</v>
      </c>
      <c r="D224" s="160"/>
      <c r="E224" s="161">
        <v>18.75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129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6" t="s">
        <v>308</v>
      </c>
      <c r="D225" s="160"/>
      <c r="E225" s="161">
        <v>9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129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6" t="s">
        <v>309</v>
      </c>
      <c r="D226" s="160"/>
      <c r="E226" s="161">
        <v>28.16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129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6" t="s">
        <v>310</v>
      </c>
      <c r="D227" s="160"/>
      <c r="E227" s="161">
        <v>28.65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129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6" t="s">
        <v>311</v>
      </c>
      <c r="D228" s="160"/>
      <c r="E228" s="161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129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6" t="s">
        <v>143</v>
      </c>
      <c r="D229" s="160"/>
      <c r="E229" s="161">
        <v>2.6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129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6" t="s">
        <v>144</v>
      </c>
      <c r="D230" s="160"/>
      <c r="E230" s="161">
        <v>4.5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129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3" x14ac:dyDescent="0.2">
      <c r="A231" s="154"/>
      <c r="B231" s="155"/>
      <c r="C231" s="186" t="s">
        <v>145</v>
      </c>
      <c r="D231" s="160"/>
      <c r="E231" s="161">
        <v>7.56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129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6" t="s">
        <v>146</v>
      </c>
      <c r="D232" s="160"/>
      <c r="E232" s="161">
        <v>2.52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129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6" t="s">
        <v>147</v>
      </c>
      <c r="D233" s="160"/>
      <c r="E233" s="161">
        <v>1.8425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129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6" t="s">
        <v>148</v>
      </c>
      <c r="D234" s="160"/>
      <c r="E234" s="161">
        <v>4.55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129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6" t="s">
        <v>312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129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6" t="s">
        <v>188</v>
      </c>
      <c r="D236" s="160"/>
      <c r="E236" s="161">
        <v>1.575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129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3" x14ac:dyDescent="0.2">
      <c r="A237" s="154"/>
      <c r="B237" s="155"/>
      <c r="C237" s="186" t="s">
        <v>189</v>
      </c>
      <c r="D237" s="160"/>
      <c r="E237" s="161">
        <v>0.64500000000000002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129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3" x14ac:dyDescent="0.2">
      <c r="A238" s="154"/>
      <c r="B238" s="155"/>
      <c r="C238" s="186" t="s">
        <v>190</v>
      </c>
      <c r="D238" s="160"/>
      <c r="E238" s="161">
        <v>2.74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129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6" t="s">
        <v>191</v>
      </c>
      <c r="D239" s="160"/>
      <c r="E239" s="161">
        <v>2.06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129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6" t="s">
        <v>313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129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6" t="s">
        <v>151</v>
      </c>
      <c r="D241" s="160"/>
      <c r="E241" s="161">
        <v>1.28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129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6" t="s">
        <v>152</v>
      </c>
      <c r="D242" s="160"/>
      <c r="E242" s="161">
        <v>3.98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129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6" t="s">
        <v>153</v>
      </c>
      <c r="D243" s="160"/>
      <c r="E243" s="161">
        <v>4.0199999999999996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129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6" t="s">
        <v>154</v>
      </c>
      <c r="D244" s="160"/>
      <c r="E244" s="161">
        <v>16.04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129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x14ac:dyDescent="0.2">
      <c r="A245" s="164" t="s">
        <v>119</v>
      </c>
      <c r="B245" s="165" t="s">
        <v>88</v>
      </c>
      <c r="C245" s="184" t="s">
        <v>89</v>
      </c>
      <c r="D245" s="166"/>
      <c r="E245" s="167"/>
      <c r="F245" s="168"/>
      <c r="G245" s="169">
        <f>SUMIF(AG246:AG254,"&lt;&gt;NOR",G246:G254)</f>
        <v>0</v>
      </c>
      <c r="H245" s="163"/>
      <c r="I245" s="163">
        <f>SUM(I246:I254)</f>
        <v>0</v>
      </c>
      <c r="J245" s="163"/>
      <c r="K245" s="163">
        <f>SUM(K246:K254)</f>
        <v>0</v>
      </c>
      <c r="L245" s="163"/>
      <c r="M245" s="163">
        <f>SUM(M246:M254)</f>
        <v>0</v>
      </c>
      <c r="N245" s="162"/>
      <c r="O245" s="162">
        <f>SUM(O246:O254)</f>
        <v>0</v>
      </c>
      <c r="P245" s="162"/>
      <c r="Q245" s="162">
        <f>SUM(Q246:Q254)</f>
        <v>0</v>
      </c>
      <c r="R245" s="163"/>
      <c r="S245" s="163"/>
      <c r="T245" s="163"/>
      <c r="U245" s="163"/>
      <c r="V245" s="163">
        <f>SUM(V246:V254)</f>
        <v>5.33</v>
      </c>
      <c r="W245" s="163"/>
      <c r="X245" s="163"/>
      <c r="Y245" s="163"/>
      <c r="AG245" t="s">
        <v>120</v>
      </c>
    </row>
    <row r="246" spans="1:60" outlineLevel="1" x14ac:dyDescent="0.2">
      <c r="A246" s="177">
        <v>47</v>
      </c>
      <c r="B246" s="178" t="s">
        <v>317</v>
      </c>
      <c r="C246" s="187" t="s">
        <v>318</v>
      </c>
      <c r="D246" s="179" t="s">
        <v>234</v>
      </c>
      <c r="E246" s="180">
        <v>1.5669999999999999</v>
      </c>
      <c r="F246" s="181"/>
      <c r="G246" s="182">
        <f t="shared" ref="G246:G254" si="0">ROUND(E246*F246,2)</f>
        <v>0</v>
      </c>
      <c r="H246" s="159"/>
      <c r="I246" s="158">
        <f t="shared" ref="I246:I254" si="1">ROUND(E246*H246,2)</f>
        <v>0</v>
      </c>
      <c r="J246" s="159"/>
      <c r="K246" s="158">
        <f t="shared" ref="K246:K254" si="2">ROUND(E246*J246,2)</f>
        <v>0</v>
      </c>
      <c r="L246" s="158">
        <v>21</v>
      </c>
      <c r="M246" s="158">
        <f t="shared" ref="M246:M254" si="3">G246*(1+L246/100)</f>
        <v>0</v>
      </c>
      <c r="N246" s="157">
        <v>0</v>
      </c>
      <c r="O246" s="157">
        <f t="shared" ref="O246:O254" si="4">ROUND(E246*N246,2)</f>
        <v>0</v>
      </c>
      <c r="P246" s="157">
        <v>0</v>
      </c>
      <c r="Q246" s="157">
        <f t="shared" ref="Q246:Q254" si="5">ROUND(E246*P246,2)</f>
        <v>0</v>
      </c>
      <c r="R246" s="158"/>
      <c r="S246" s="158" t="s">
        <v>124</v>
      </c>
      <c r="T246" s="158" t="s">
        <v>124</v>
      </c>
      <c r="U246" s="158">
        <v>0.749</v>
      </c>
      <c r="V246" s="158">
        <f t="shared" ref="V246:V254" si="6">ROUND(E246*U246,2)</f>
        <v>1.17</v>
      </c>
      <c r="W246" s="158"/>
      <c r="X246" s="158" t="s">
        <v>319</v>
      </c>
      <c r="Y246" s="158" t="s">
        <v>126</v>
      </c>
      <c r="Z246" s="147"/>
      <c r="AA246" s="147"/>
      <c r="AB246" s="147"/>
      <c r="AC246" s="147"/>
      <c r="AD246" s="147"/>
      <c r="AE246" s="147"/>
      <c r="AF246" s="147"/>
      <c r="AG246" s="147" t="s">
        <v>320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7">
        <v>48</v>
      </c>
      <c r="B247" s="178" t="s">
        <v>321</v>
      </c>
      <c r="C247" s="187" t="s">
        <v>322</v>
      </c>
      <c r="D247" s="179" t="s">
        <v>234</v>
      </c>
      <c r="E247" s="180">
        <v>1.5669999999999999</v>
      </c>
      <c r="F247" s="181"/>
      <c r="G247" s="182">
        <f t="shared" si="0"/>
        <v>0</v>
      </c>
      <c r="H247" s="159"/>
      <c r="I247" s="158">
        <f t="shared" si="1"/>
        <v>0</v>
      </c>
      <c r="J247" s="159"/>
      <c r="K247" s="158">
        <f t="shared" si="2"/>
        <v>0</v>
      </c>
      <c r="L247" s="158">
        <v>21</v>
      </c>
      <c r="M247" s="158">
        <f t="shared" si="3"/>
        <v>0</v>
      </c>
      <c r="N247" s="157">
        <v>0</v>
      </c>
      <c r="O247" s="157">
        <f t="shared" si="4"/>
        <v>0</v>
      </c>
      <c r="P247" s="157">
        <v>0</v>
      </c>
      <c r="Q247" s="157">
        <f t="shared" si="5"/>
        <v>0</v>
      </c>
      <c r="R247" s="158"/>
      <c r="S247" s="158" t="s">
        <v>124</v>
      </c>
      <c r="T247" s="158" t="s">
        <v>124</v>
      </c>
      <c r="U247" s="158">
        <v>0.49</v>
      </c>
      <c r="V247" s="158">
        <f t="shared" si="6"/>
        <v>0.77</v>
      </c>
      <c r="W247" s="158"/>
      <c r="X247" s="158" t="s">
        <v>319</v>
      </c>
      <c r="Y247" s="158" t="s">
        <v>126</v>
      </c>
      <c r="Z247" s="147"/>
      <c r="AA247" s="147"/>
      <c r="AB247" s="147"/>
      <c r="AC247" s="147"/>
      <c r="AD247" s="147"/>
      <c r="AE247" s="147"/>
      <c r="AF247" s="147"/>
      <c r="AG247" s="147" t="s">
        <v>320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7">
        <v>49</v>
      </c>
      <c r="B248" s="178" t="s">
        <v>323</v>
      </c>
      <c r="C248" s="187" t="s">
        <v>324</v>
      </c>
      <c r="D248" s="179" t="s">
        <v>234</v>
      </c>
      <c r="E248" s="180">
        <v>1.5669999999999999</v>
      </c>
      <c r="F248" s="181"/>
      <c r="G248" s="182">
        <f t="shared" si="0"/>
        <v>0</v>
      </c>
      <c r="H248" s="159"/>
      <c r="I248" s="158">
        <f t="shared" si="1"/>
        <v>0</v>
      </c>
      <c r="J248" s="159"/>
      <c r="K248" s="158">
        <f t="shared" si="2"/>
        <v>0</v>
      </c>
      <c r="L248" s="158">
        <v>21</v>
      </c>
      <c r="M248" s="158">
        <f t="shared" si="3"/>
        <v>0</v>
      </c>
      <c r="N248" s="157">
        <v>0</v>
      </c>
      <c r="O248" s="157">
        <f t="shared" si="4"/>
        <v>0</v>
      </c>
      <c r="P248" s="157">
        <v>0</v>
      </c>
      <c r="Q248" s="157">
        <f t="shared" si="5"/>
        <v>0</v>
      </c>
      <c r="R248" s="158"/>
      <c r="S248" s="158" t="s">
        <v>124</v>
      </c>
      <c r="T248" s="158" t="s">
        <v>124</v>
      </c>
      <c r="U248" s="158">
        <v>0</v>
      </c>
      <c r="V248" s="158">
        <f t="shared" si="6"/>
        <v>0</v>
      </c>
      <c r="W248" s="158"/>
      <c r="X248" s="158" t="s">
        <v>319</v>
      </c>
      <c r="Y248" s="158" t="s">
        <v>126</v>
      </c>
      <c r="Z248" s="147"/>
      <c r="AA248" s="147"/>
      <c r="AB248" s="147"/>
      <c r="AC248" s="147"/>
      <c r="AD248" s="147"/>
      <c r="AE248" s="147"/>
      <c r="AF248" s="147"/>
      <c r="AG248" s="147" t="s">
        <v>320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7">
        <v>50</v>
      </c>
      <c r="B249" s="178" t="s">
        <v>325</v>
      </c>
      <c r="C249" s="187" t="s">
        <v>326</v>
      </c>
      <c r="D249" s="179" t="s">
        <v>234</v>
      </c>
      <c r="E249" s="180">
        <v>1.5669999999999999</v>
      </c>
      <c r="F249" s="181"/>
      <c r="G249" s="182">
        <f t="shared" si="0"/>
        <v>0</v>
      </c>
      <c r="H249" s="159"/>
      <c r="I249" s="158">
        <f t="shared" si="1"/>
        <v>0</v>
      </c>
      <c r="J249" s="159"/>
      <c r="K249" s="158">
        <f t="shared" si="2"/>
        <v>0</v>
      </c>
      <c r="L249" s="158">
        <v>21</v>
      </c>
      <c r="M249" s="158">
        <f t="shared" si="3"/>
        <v>0</v>
      </c>
      <c r="N249" s="157">
        <v>0</v>
      </c>
      <c r="O249" s="157">
        <f t="shared" si="4"/>
        <v>0</v>
      </c>
      <c r="P249" s="157">
        <v>0</v>
      </c>
      <c r="Q249" s="157">
        <f t="shared" si="5"/>
        <v>0</v>
      </c>
      <c r="R249" s="158"/>
      <c r="S249" s="158" t="s">
        <v>124</v>
      </c>
      <c r="T249" s="158" t="s">
        <v>124</v>
      </c>
      <c r="U249" s="158">
        <v>0.94199999999999995</v>
      </c>
      <c r="V249" s="158">
        <f t="shared" si="6"/>
        <v>1.48</v>
      </c>
      <c r="W249" s="158"/>
      <c r="X249" s="158" t="s">
        <v>319</v>
      </c>
      <c r="Y249" s="158" t="s">
        <v>126</v>
      </c>
      <c r="Z249" s="147"/>
      <c r="AA249" s="147"/>
      <c r="AB249" s="147"/>
      <c r="AC249" s="147"/>
      <c r="AD249" s="147"/>
      <c r="AE249" s="147"/>
      <c r="AF249" s="147"/>
      <c r="AG249" s="147" t="s">
        <v>320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77">
        <v>51</v>
      </c>
      <c r="B250" s="178" t="s">
        <v>327</v>
      </c>
      <c r="C250" s="187" t="s">
        <v>328</v>
      </c>
      <c r="D250" s="179" t="s">
        <v>234</v>
      </c>
      <c r="E250" s="180">
        <v>1.5669999999999999</v>
      </c>
      <c r="F250" s="181"/>
      <c r="G250" s="182">
        <f t="shared" si="0"/>
        <v>0</v>
      </c>
      <c r="H250" s="159"/>
      <c r="I250" s="158">
        <f t="shared" si="1"/>
        <v>0</v>
      </c>
      <c r="J250" s="159"/>
      <c r="K250" s="158">
        <f t="shared" si="2"/>
        <v>0</v>
      </c>
      <c r="L250" s="158">
        <v>21</v>
      </c>
      <c r="M250" s="158">
        <f t="shared" si="3"/>
        <v>0</v>
      </c>
      <c r="N250" s="157">
        <v>0</v>
      </c>
      <c r="O250" s="157">
        <f t="shared" si="4"/>
        <v>0</v>
      </c>
      <c r="P250" s="157">
        <v>0</v>
      </c>
      <c r="Q250" s="157">
        <f t="shared" si="5"/>
        <v>0</v>
      </c>
      <c r="R250" s="158"/>
      <c r="S250" s="158" t="s">
        <v>124</v>
      </c>
      <c r="T250" s="158" t="s">
        <v>124</v>
      </c>
      <c r="U250" s="158">
        <v>0</v>
      </c>
      <c r="V250" s="158">
        <f t="shared" si="6"/>
        <v>0</v>
      </c>
      <c r="W250" s="158"/>
      <c r="X250" s="158" t="s">
        <v>319</v>
      </c>
      <c r="Y250" s="158" t="s">
        <v>126</v>
      </c>
      <c r="Z250" s="147"/>
      <c r="AA250" s="147"/>
      <c r="AB250" s="147"/>
      <c r="AC250" s="147"/>
      <c r="AD250" s="147"/>
      <c r="AE250" s="147"/>
      <c r="AF250" s="147"/>
      <c r="AG250" s="147" t="s">
        <v>320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7">
        <v>52</v>
      </c>
      <c r="B251" s="178" t="s">
        <v>329</v>
      </c>
      <c r="C251" s="187" t="s">
        <v>330</v>
      </c>
      <c r="D251" s="179" t="s">
        <v>234</v>
      </c>
      <c r="E251" s="180">
        <v>1.5669999999999999</v>
      </c>
      <c r="F251" s="181"/>
      <c r="G251" s="182">
        <f t="shared" si="0"/>
        <v>0</v>
      </c>
      <c r="H251" s="159"/>
      <c r="I251" s="158">
        <f t="shared" si="1"/>
        <v>0</v>
      </c>
      <c r="J251" s="159"/>
      <c r="K251" s="158">
        <f t="shared" si="2"/>
        <v>0</v>
      </c>
      <c r="L251" s="158">
        <v>21</v>
      </c>
      <c r="M251" s="158">
        <f t="shared" si="3"/>
        <v>0</v>
      </c>
      <c r="N251" s="157">
        <v>0</v>
      </c>
      <c r="O251" s="157">
        <f t="shared" si="4"/>
        <v>0</v>
      </c>
      <c r="P251" s="157">
        <v>0</v>
      </c>
      <c r="Q251" s="157">
        <f t="shared" si="5"/>
        <v>0</v>
      </c>
      <c r="R251" s="158"/>
      <c r="S251" s="158" t="s">
        <v>124</v>
      </c>
      <c r="T251" s="158" t="s">
        <v>124</v>
      </c>
      <c r="U251" s="158">
        <v>0.752</v>
      </c>
      <c r="V251" s="158">
        <f t="shared" si="6"/>
        <v>1.18</v>
      </c>
      <c r="W251" s="158"/>
      <c r="X251" s="158" t="s">
        <v>319</v>
      </c>
      <c r="Y251" s="158" t="s">
        <v>126</v>
      </c>
      <c r="Z251" s="147"/>
      <c r="AA251" s="147"/>
      <c r="AB251" s="147"/>
      <c r="AC251" s="147"/>
      <c r="AD251" s="147"/>
      <c r="AE251" s="147"/>
      <c r="AF251" s="147"/>
      <c r="AG251" s="147" t="s">
        <v>320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7">
        <v>53</v>
      </c>
      <c r="B252" s="178" t="s">
        <v>331</v>
      </c>
      <c r="C252" s="187" t="s">
        <v>332</v>
      </c>
      <c r="D252" s="179" t="s">
        <v>234</v>
      </c>
      <c r="E252" s="180">
        <v>1.5669999999999999</v>
      </c>
      <c r="F252" s="181"/>
      <c r="G252" s="182">
        <f t="shared" si="0"/>
        <v>0</v>
      </c>
      <c r="H252" s="159"/>
      <c r="I252" s="158">
        <f t="shared" si="1"/>
        <v>0</v>
      </c>
      <c r="J252" s="159"/>
      <c r="K252" s="158">
        <f t="shared" si="2"/>
        <v>0</v>
      </c>
      <c r="L252" s="158">
        <v>21</v>
      </c>
      <c r="M252" s="158">
        <f t="shared" si="3"/>
        <v>0</v>
      </c>
      <c r="N252" s="157">
        <v>0</v>
      </c>
      <c r="O252" s="157">
        <f t="shared" si="4"/>
        <v>0</v>
      </c>
      <c r="P252" s="157">
        <v>0</v>
      </c>
      <c r="Q252" s="157">
        <f t="shared" si="5"/>
        <v>0</v>
      </c>
      <c r="R252" s="158"/>
      <c r="S252" s="158" t="s">
        <v>124</v>
      </c>
      <c r="T252" s="158" t="s">
        <v>124</v>
      </c>
      <c r="U252" s="158">
        <v>0.36</v>
      </c>
      <c r="V252" s="158">
        <f t="shared" si="6"/>
        <v>0.56000000000000005</v>
      </c>
      <c r="W252" s="158"/>
      <c r="X252" s="158" t="s">
        <v>319</v>
      </c>
      <c r="Y252" s="158" t="s">
        <v>126</v>
      </c>
      <c r="Z252" s="147"/>
      <c r="AA252" s="147"/>
      <c r="AB252" s="147"/>
      <c r="AC252" s="147"/>
      <c r="AD252" s="147"/>
      <c r="AE252" s="147"/>
      <c r="AF252" s="147"/>
      <c r="AG252" s="147" t="s">
        <v>320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7">
        <v>54</v>
      </c>
      <c r="B253" s="178" t="s">
        <v>333</v>
      </c>
      <c r="C253" s="187" t="s">
        <v>334</v>
      </c>
      <c r="D253" s="179" t="s">
        <v>234</v>
      </c>
      <c r="E253" s="180">
        <v>1.5669999999999999</v>
      </c>
      <c r="F253" s="181"/>
      <c r="G253" s="182">
        <f t="shared" si="0"/>
        <v>0</v>
      </c>
      <c r="H253" s="159"/>
      <c r="I253" s="158">
        <f t="shared" si="1"/>
        <v>0</v>
      </c>
      <c r="J253" s="159"/>
      <c r="K253" s="158">
        <f t="shared" si="2"/>
        <v>0</v>
      </c>
      <c r="L253" s="158">
        <v>21</v>
      </c>
      <c r="M253" s="158">
        <f t="shared" si="3"/>
        <v>0</v>
      </c>
      <c r="N253" s="157">
        <v>0</v>
      </c>
      <c r="O253" s="157">
        <f t="shared" si="4"/>
        <v>0</v>
      </c>
      <c r="P253" s="157">
        <v>0</v>
      </c>
      <c r="Q253" s="157">
        <f t="shared" si="5"/>
        <v>0</v>
      </c>
      <c r="R253" s="158"/>
      <c r="S253" s="158" t="s">
        <v>124</v>
      </c>
      <c r="T253" s="158" t="s">
        <v>124</v>
      </c>
      <c r="U253" s="158">
        <v>9.9000000000000005E-2</v>
      </c>
      <c r="V253" s="158">
        <f t="shared" si="6"/>
        <v>0.16</v>
      </c>
      <c r="W253" s="158"/>
      <c r="X253" s="158" t="s">
        <v>319</v>
      </c>
      <c r="Y253" s="158" t="s">
        <v>126</v>
      </c>
      <c r="Z253" s="147"/>
      <c r="AA253" s="147"/>
      <c r="AB253" s="147"/>
      <c r="AC253" s="147"/>
      <c r="AD253" s="147"/>
      <c r="AE253" s="147"/>
      <c r="AF253" s="147"/>
      <c r="AG253" s="147" t="s">
        <v>320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7">
        <v>55</v>
      </c>
      <c r="B254" s="178" t="s">
        <v>335</v>
      </c>
      <c r="C254" s="187" t="s">
        <v>336</v>
      </c>
      <c r="D254" s="179" t="s">
        <v>234</v>
      </c>
      <c r="E254" s="180">
        <v>1.5669999999999999</v>
      </c>
      <c r="F254" s="181"/>
      <c r="G254" s="182">
        <f t="shared" si="0"/>
        <v>0</v>
      </c>
      <c r="H254" s="159"/>
      <c r="I254" s="158">
        <f t="shared" si="1"/>
        <v>0</v>
      </c>
      <c r="J254" s="159"/>
      <c r="K254" s="158">
        <f t="shared" si="2"/>
        <v>0</v>
      </c>
      <c r="L254" s="158">
        <v>21</v>
      </c>
      <c r="M254" s="158">
        <f t="shared" si="3"/>
        <v>0</v>
      </c>
      <c r="N254" s="157">
        <v>0</v>
      </c>
      <c r="O254" s="157">
        <f t="shared" si="4"/>
        <v>0</v>
      </c>
      <c r="P254" s="157">
        <v>0</v>
      </c>
      <c r="Q254" s="157">
        <f t="shared" si="5"/>
        <v>0</v>
      </c>
      <c r="R254" s="158"/>
      <c r="S254" s="158" t="s">
        <v>124</v>
      </c>
      <c r="T254" s="158" t="s">
        <v>124</v>
      </c>
      <c r="U254" s="158">
        <v>6.0000000000000001E-3</v>
      </c>
      <c r="V254" s="158">
        <f t="shared" si="6"/>
        <v>0.01</v>
      </c>
      <c r="W254" s="158"/>
      <c r="X254" s="158" t="s">
        <v>319</v>
      </c>
      <c r="Y254" s="158" t="s">
        <v>126</v>
      </c>
      <c r="Z254" s="147"/>
      <c r="AA254" s="147"/>
      <c r="AB254" s="147"/>
      <c r="AC254" s="147"/>
      <c r="AD254" s="147"/>
      <c r="AE254" s="147"/>
      <c r="AF254" s="147"/>
      <c r="AG254" s="147" t="s">
        <v>320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">
      <c r="A255" s="164" t="s">
        <v>119</v>
      </c>
      <c r="B255" s="165" t="s">
        <v>91</v>
      </c>
      <c r="C255" s="184" t="s">
        <v>29</v>
      </c>
      <c r="D255" s="166"/>
      <c r="E255" s="167"/>
      <c r="F255" s="168"/>
      <c r="G255" s="169">
        <f>SUMIF(AG256:AG258,"&lt;&gt;NOR",G256:G258)</f>
        <v>0</v>
      </c>
      <c r="H255" s="163"/>
      <c r="I255" s="163">
        <f>SUM(I256:I258)</f>
        <v>0</v>
      </c>
      <c r="J255" s="163"/>
      <c r="K255" s="163">
        <f>SUM(K256:K258)</f>
        <v>0</v>
      </c>
      <c r="L255" s="163"/>
      <c r="M255" s="163">
        <f>SUM(M256:M258)</f>
        <v>0</v>
      </c>
      <c r="N255" s="162"/>
      <c r="O255" s="162">
        <f>SUM(O256:O258)</f>
        <v>0</v>
      </c>
      <c r="P255" s="162"/>
      <c r="Q255" s="162">
        <f>SUM(Q256:Q258)</f>
        <v>0</v>
      </c>
      <c r="R255" s="163"/>
      <c r="S255" s="163"/>
      <c r="T255" s="163"/>
      <c r="U255" s="163"/>
      <c r="V255" s="163">
        <f>SUM(V256:V258)</f>
        <v>0</v>
      </c>
      <c r="W255" s="163"/>
      <c r="X255" s="163"/>
      <c r="Y255" s="163"/>
      <c r="AG255" t="s">
        <v>120</v>
      </c>
    </row>
    <row r="256" spans="1:60" outlineLevel="1" x14ac:dyDescent="0.2">
      <c r="A256" s="177">
        <v>56</v>
      </c>
      <c r="B256" s="178" t="s">
        <v>337</v>
      </c>
      <c r="C256" s="187" t="s">
        <v>338</v>
      </c>
      <c r="D256" s="179" t="s">
        <v>339</v>
      </c>
      <c r="E256" s="180">
        <v>1</v>
      </c>
      <c r="F256" s="181"/>
      <c r="G256" s="182">
        <f>ROUND(E256*F256,2)</f>
        <v>0</v>
      </c>
      <c r="H256" s="159"/>
      <c r="I256" s="158">
        <f>ROUND(E256*H256,2)</f>
        <v>0</v>
      </c>
      <c r="J256" s="159"/>
      <c r="K256" s="158">
        <f>ROUND(E256*J256,2)</f>
        <v>0</v>
      </c>
      <c r="L256" s="158">
        <v>21</v>
      </c>
      <c r="M256" s="158">
        <f>G256*(1+L256/100)</f>
        <v>0</v>
      </c>
      <c r="N256" s="157">
        <v>0</v>
      </c>
      <c r="O256" s="157">
        <f>ROUND(E256*N256,2)</f>
        <v>0</v>
      </c>
      <c r="P256" s="157">
        <v>0</v>
      </c>
      <c r="Q256" s="157">
        <f>ROUND(E256*P256,2)</f>
        <v>0</v>
      </c>
      <c r="R256" s="158"/>
      <c r="S256" s="158" t="s">
        <v>124</v>
      </c>
      <c r="T256" s="158" t="s">
        <v>133</v>
      </c>
      <c r="U256" s="158">
        <v>0</v>
      </c>
      <c r="V256" s="158">
        <f>ROUND(E256*U256,2)</f>
        <v>0</v>
      </c>
      <c r="W256" s="158"/>
      <c r="X256" s="158" t="s">
        <v>340</v>
      </c>
      <c r="Y256" s="158" t="s">
        <v>126</v>
      </c>
      <c r="Z256" s="147"/>
      <c r="AA256" s="147"/>
      <c r="AB256" s="147"/>
      <c r="AC256" s="147"/>
      <c r="AD256" s="147"/>
      <c r="AE256" s="147"/>
      <c r="AF256" s="147"/>
      <c r="AG256" s="147" t="s">
        <v>341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7">
        <v>57</v>
      </c>
      <c r="B257" s="178" t="s">
        <v>342</v>
      </c>
      <c r="C257" s="187" t="s">
        <v>343</v>
      </c>
      <c r="D257" s="179" t="s">
        <v>339</v>
      </c>
      <c r="E257" s="180">
        <v>1</v>
      </c>
      <c r="F257" s="181"/>
      <c r="G257" s="182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7">
        <v>0</v>
      </c>
      <c r="O257" s="157">
        <f>ROUND(E257*N257,2)</f>
        <v>0</v>
      </c>
      <c r="P257" s="157">
        <v>0</v>
      </c>
      <c r="Q257" s="157">
        <f>ROUND(E257*P257,2)</f>
        <v>0</v>
      </c>
      <c r="R257" s="158"/>
      <c r="S257" s="158" t="s">
        <v>316</v>
      </c>
      <c r="T257" s="158" t="s">
        <v>133</v>
      </c>
      <c r="U257" s="158">
        <v>0</v>
      </c>
      <c r="V257" s="158">
        <f>ROUND(E257*U257,2)</f>
        <v>0</v>
      </c>
      <c r="W257" s="158"/>
      <c r="X257" s="158" t="s">
        <v>340</v>
      </c>
      <c r="Y257" s="158" t="s">
        <v>126</v>
      </c>
      <c r="Z257" s="147"/>
      <c r="AA257" s="147"/>
      <c r="AB257" s="147"/>
      <c r="AC257" s="147"/>
      <c r="AD257" s="147"/>
      <c r="AE257" s="147"/>
      <c r="AF257" s="147"/>
      <c r="AG257" s="147" t="s">
        <v>341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1">
        <v>58</v>
      </c>
      <c r="B258" s="172" t="s">
        <v>344</v>
      </c>
      <c r="C258" s="185" t="s">
        <v>345</v>
      </c>
      <c r="D258" s="173" t="s">
        <v>339</v>
      </c>
      <c r="E258" s="174">
        <v>1</v>
      </c>
      <c r="F258" s="175"/>
      <c r="G258" s="176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7">
        <v>0</v>
      </c>
      <c r="O258" s="157">
        <f>ROUND(E258*N258,2)</f>
        <v>0</v>
      </c>
      <c r="P258" s="157">
        <v>0</v>
      </c>
      <c r="Q258" s="157">
        <f>ROUND(E258*P258,2)</f>
        <v>0</v>
      </c>
      <c r="R258" s="158"/>
      <c r="S258" s="158" t="s">
        <v>124</v>
      </c>
      <c r="T258" s="158" t="s">
        <v>133</v>
      </c>
      <c r="U258" s="158">
        <v>0</v>
      </c>
      <c r="V258" s="158">
        <f>ROUND(E258*U258,2)</f>
        <v>0</v>
      </c>
      <c r="W258" s="158"/>
      <c r="X258" s="158" t="s">
        <v>340</v>
      </c>
      <c r="Y258" s="158" t="s">
        <v>126</v>
      </c>
      <c r="Z258" s="147"/>
      <c r="AA258" s="147"/>
      <c r="AB258" s="147"/>
      <c r="AC258" s="147"/>
      <c r="AD258" s="147"/>
      <c r="AE258" s="147"/>
      <c r="AF258" s="147"/>
      <c r="AG258" s="147" t="s">
        <v>346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">
      <c r="A259" s="3"/>
      <c r="B259" s="4"/>
      <c r="C259" s="189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v>12</v>
      </c>
      <c r="AF259">
        <v>21</v>
      </c>
      <c r="AG259" t="s">
        <v>105</v>
      </c>
    </row>
    <row r="260" spans="1:60" x14ac:dyDescent="0.2">
      <c r="A260" s="150"/>
      <c r="B260" s="151" t="s">
        <v>31</v>
      </c>
      <c r="C260" s="190"/>
      <c r="D260" s="152"/>
      <c r="E260" s="153"/>
      <c r="F260" s="153"/>
      <c r="G260" s="170">
        <f>G8+G11+G26+G75+G81+G84+G117+G128+G130+G134+G139+G153+G174+G188+G245+G255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E260">
        <f>SUMIF(L7:L258,AE259,G7:G258)</f>
        <v>0</v>
      </c>
      <c r="AF260">
        <f>SUMIF(L7:L258,AF259,G7:G258)</f>
        <v>0</v>
      </c>
      <c r="AG260" t="s">
        <v>347</v>
      </c>
    </row>
    <row r="261" spans="1:60" x14ac:dyDescent="0.2">
      <c r="A261" s="3"/>
      <c r="B261" s="4"/>
      <c r="C261" s="189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60" x14ac:dyDescent="0.2">
      <c r="A262" s="3"/>
      <c r="B262" s="4"/>
      <c r="C262" s="189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60" x14ac:dyDescent="0.2">
      <c r="A263" s="268" t="s">
        <v>348</v>
      </c>
      <c r="B263" s="268"/>
      <c r="C263" s="269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60" x14ac:dyDescent="0.2">
      <c r="A264" s="249"/>
      <c r="B264" s="250"/>
      <c r="C264" s="251"/>
      <c r="D264" s="250"/>
      <c r="E264" s="250"/>
      <c r="F264" s="250"/>
      <c r="G264" s="25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AG264" t="s">
        <v>349</v>
      </c>
    </row>
    <row r="265" spans="1:60" x14ac:dyDescent="0.2">
      <c r="A265" s="253"/>
      <c r="B265" s="254"/>
      <c r="C265" s="255"/>
      <c r="D265" s="254"/>
      <c r="E265" s="254"/>
      <c r="F265" s="254"/>
      <c r="G265" s="25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60" x14ac:dyDescent="0.2">
      <c r="A266" s="253"/>
      <c r="B266" s="254"/>
      <c r="C266" s="255"/>
      <c r="D266" s="254"/>
      <c r="E266" s="254"/>
      <c r="F266" s="254"/>
      <c r="G266" s="25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60" x14ac:dyDescent="0.2">
      <c r="A267" s="253"/>
      <c r="B267" s="254"/>
      <c r="C267" s="255"/>
      <c r="D267" s="254"/>
      <c r="E267" s="254"/>
      <c r="F267" s="254"/>
      <c r="G267" s="25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60" x14ac:dyDescent="0.2">
      <c r="A268" s="257"/>
      <c r="B268" s="258"/>
      <c r="C268" s="259"/>
      <c r="D268" s="258"/>
      <c r="E268" s="258"/>
      <c r="F268" s="258"/>
      <c r="G268" s="26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60" x14ac:dyDescent="0.2">
      <c r="A269" s="3"/>
      <c r="B269" s="4"/>
      <c r="C269" s="189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60" x14ac:dyDescent="0.2">
      <c r="C270" s="191"/>
      <c r="D270" s="10"/>
      <c r="AG270" t="s">
        <v>350</v>
      </c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</sheetData>
  <mergeCells count="6">
    <mergeCell ref="A264:G268"/>
    <mergeCell ref="A1:G1"/>
    <mergeCell ref="C2:G2"/>
    <mergeCell ref="C3:G3"/>
    <mergeCell ref="C4:G4"/>
    <mergeCell ref="A263:C2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'so01 101 Pol'!Názvy_tisku</vt:lpstr>
      <vt:lpstr>oadresa</vt:lpstr>
      <vt:lpstr>Stavba!Objednatel</vt:lpstr>
      <vt:lpstr>Stavba!Objekt</vt:lpstr>
      <vt:lpstr>'so01 101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Dobeš</dc:creator>
  <cp:lastModifiedBy>Ježková Daniela (PKN-PTU)</cp:lastModifiedBy>
  <cp:lastPrinted>2019-03-19T12:27:02Z</cp:lastPrinted>
  <dcterms:created xsi:type="dcterms:W3CDTF">2009-04-08T07:15:50Z</dcterms:created>
  <dcterms:modified xsi:type="dcterms:W3CDTF">2024-10-23T09:12:01Z</dcterms:modified>
</cp:coreProperties>
</file>