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ZAKÁZKY\2024\Brandys\ROZPOCET\"/>
    </mc:Choice>
  </mc:AlternateContent>
  <bookViews>
    <workbookView xWindow="0" yWindow="0" windowWidth="0" windowHeight="0"/>
  </bookViews>
  <sheets>
    <sheet name="Rekapitulace stavby" sheetId="1" r:id="rId1"/>
    <sheet name="1.1 - Kanalizační potrubí" sheetId="2" r:id="rId2"/>
    <sheet name="1.2 - Akumulační a čerpac..." sheetId="3" r:id="rId3"/>
    <sheet name="1.3 - Výtlačné potrubí, r..." sheetId="4" r:id="rId4"/>
    <sheet name="1.4 - Elektropřívod" sheetId="5" r:id="rId5"/>
    <sheet name="VRN -  Vedlejší náklady s...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'1.1 - Kanalizační potrubí'!$C$125:$K$388</definedName>
    <definedName name="_xlnm.Print_Area" localSheetId="1">'1.1 - Kanalizační potrubí'!$C$4:$J$76,'1.1 - Kanalizační potrubí'!$C$82:$J$107,'1.1 - Kanalizační potrubí'!$C$113:$K$388</definedName>
    <definedName name="_xlnm.Print_Titles" localSheetId="1">'1.1 - Kanalizační potrubí'!$125:$125</definedName>
    <definedName name="_xlnm._FilterDatabase" localSheetId="2" hidden="1">'1.2 - Akumulační a čerpac...'!$C$123:$K$370</definedName>
    <definedName name="_xlnm.Print_Area" localSheetId="2">'1.2 - Akumulační a čerpac...'!$C$4:$J$76,'1.2 - Akumulační a čerpac...'!$C$82:$J$105,'1.2 - Akumulační a čerpac...'!$C$111:$K$370</definedName>
    <definedName name="_xlnm.Print_Titles" localSheetId="2">'1.2 - Akumulační a čerpac...'!$123:$123</definedName>
    <definedName name="_xlnm._FilterDatabase" localSheetId="3" hidden="1">'1.3 - Výtlačné potrubí, r...'!$C$123:$K$469</definedName>
    <definedName name="_xlnm.Print_Area" localSheetId="3">'1.3 - Výtlačné potrubí, r...'!$C$4:$J$76,'1.3 - Výtlačné potrubí, r...'!$C$82:$J$105,'1.3 - Výtlačné potrubí, r...'!$C$111:$K$469</definedName>
    <definedName name="_xlnm.Print_Titles" localSheetId="3">'1.3 - Výtlačné potrubí, r...'!$123:$123</definedName>
    <definedName name="_xlnm._FilterDatabase" localSheetId="4" hidden="1">'1.4 - Elektropřívod'!$C$124:$K$279</definedName>
    <definedName name="_xlnm.Print_Area" localSheetId="4">'1.4 - Elektropřívod'!$C$4:$J$76,'1.4 - Elektropřívod'!$C$82:$J$106,'1.4 - Elektropřívod'!$C$112:$K$279</definedName>
    <definedName name="_xlnm.Print_Titles" localSheetId="4">'1.4 - Elektropřívod'!$124:$124</definedName>
    <definedName name="_xlnm._FilterDatabase" localSheetId="5" hidden="1">'VRN -  Vedlejší náklady s...'!$C$119:$K$157</definedName>
    <definedName name="_xlnm.Print_Area" localSheetId="5">'VRN -  Vedlejší náklady s...'!$C$4:$J$76,'VRN -  Vedlejší náklady s...'!$C$82:$J$101,'VRN -  Vedlejší náklady s...'!$C$107:$K$157</definedName>
    <definedName name="_xlnm.Print_Titles" localSheetId="5">'VRN -  Vedlejší náklady s...'!$119:$119</definedName>
    <definedName name="_xlnm.Print_Area" localSheetId="6">'Seznam figur'!$C$4:$G$438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156"/>
  <c r="BH156"/>
  <c r="BG156"/>
  <c r="BF156"/>
  <c r="T156"/>
  <c r="R156"/>
  <c r="P156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J117"/>
  <c r="J116"/>
  <c r="F114"/>
  <c r="E112"/>
  <c r="J92"/>
  <c r="J91"/>
  <c r="F89"/>
  <c r="E87"/>
  <c r="J18"/>
  <c r="E18"/>
  <c r="F92"/>
  <c r="J17"/>
  <c r="J15"/>
  <c r="E15"/>
  <c r="F116"/>
  <c r="J14"/>
  <c r="J12"/>
  <c r="J89"/>
  <c r="E7"/>
  <c r="E85"/>
  <c i="5" r="J37"/>
  <c r="J36"/>
  <c i="1" r="AY98"/>
  <c i="5" r="J35"/>
  <c i="1" r="AX98"/>
  <c i="5"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49"/>
  <c r="BH249"/>
  <c r="BG249"/>
  <c r="BF249"/>
  <c r="T249"/>
  <c r="R249"/>
  <c r="P249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37"/>
  <c r="BH137"/>
  <c r="BG137"/>
  <c r="BF137"/>
  <c r="T137"/>
  <c r="R137"/>
  <c r="P137"/>
  <c r="BI128"/>
  <c r="BH128"/>
  <c r="BG128"/>
  <c r="BF128"/>
  <c r="T128"/>
  <c r="R128"/>
  <c r="P128"/>
  <c r="J122"/>
  <c r="J121"/>
  <c r="F119"/>
  <c r="E117"/>
  <c r="J92"/>
  <c r="J91"/>
  <c r="F89"/>
  <c r="E87"/>
  <c r="J18"/>
  <c r="E18"/>
  <c r="F92"/>
  <c r="J17"/>
  <c r="J15"/>
  <c r="E15"/>
  <c r="F121"/>
  <c r="J14"/>
  <c r="J12"/>
  <c r="J119"/>
  <c r="E7"/>
  <c r="E115"/>
  <c i="4" r="J37"/>
  <c r="J36"/>
  <c i="1" r="AY97"/>
  <c i="4" r="J35"/>
  <c i="1" r="AX97"/>
  <c i="4" r="BI468"/>
  <c r="BH468"/>
  <c r="BG468"/>
  <c r="BF468"/>
  <c r="T468"/>
  <c r="T467"/>
  <c r="R468"/>
  <c r="R467"/>
  <c r="P468"/>
  <c r="P467"/>
  <c r="BI465"/>
  <c r="BH465"/>
  <c r="BG465"/>
  <c r="BF465"/>
  <c r="T465"/>
  <c r="R465"/>
  <c r="P465"/>
  <c r="BI463"/>
  <c r="BH463"/>
  <c r="BG463"/>
  <c r="BF463"/>
  <c r="T463"/>
  <c r="R463"/>
  <c r="P463"/>
  <c r="BI459"/>
  <c r="BH459"/>
  <c r="BG459"/>
  <c r="BF459"/>
  <c r="T459"/>
  <c r="R459"/>
  <c r="P459"/>
  <c r="BI456"/>
  <c r="BH456"/>
  <c r="BG456"/>
  <c r="BF456"/>
  <c r="T456"/>
  <c r="R456"/>
  <c r="P456"/>
  <c r="BI452"/>
  <c r="BH452"/>
  <c r="BG452"/>
  <c r="BF452"/>
  <c r="T452"/>
  <c r="R452"/>
  <c r="P452"/>
  <c r="BI449"/>
  <c r="BH449"/>
  <c r="BG449"/>
  <c r="BF449"/>
  <c r="T449"/>
  <c r="T448"/>
  <c r="R449"/>
  <c r="R448"/>
  <c r="P449"/>
  <c r="P448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2"/>
  <c r="BH432"/>
  <c r="BG432"/>
  <c r="BF432"/>
  <c r="T432"/>
  <c r="R432"/>
  <c r="P432"/>
  <c r="BI429"/>
  <c r="BH429"/>
  <c r="BG429"/>
  <c r="BF429"/>
  <c r="T429"/>
  <c r="R429"/>
  <c r="P429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19"/>
  <c r="BH319"/>
  <c r="BG319"/>
  <c r="BF319"/>
  <c r="T319"/>
  <c r="R319"/>
  <c r="P319"/>
  <c r="BI315"/>
  <c r="BH315"/>
  <c r="BG315"/>
  <c r="BF315"/>
  <c r="T315"/>
  <c r="R315"/>
  <c r="P315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1"/>
  <c r="BH261"/>
  <c r="BG261"/>
  <c r="BF261"/>
  <c r="T261"/>
  <c r="R261"/>
  <c r="P261"/>
  <c r="BI255"/>
  <c r="BH255"/>
  <c r="BG255"/>
  <c r="BF255"/>
  <c r="T255"/>
  <c r="R255"/>
  <c r="P255"/>
  <c r="BI253"/>
  <c r="BH253"/>
  <c r="BG253"/>
  <c r="BF253"/>
  <c r="T253"/>
  <c r="R253"/>
  <c r="P253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00"/>
  <c r="BH200"/>
  <c r="BG200"/>
  <c r="BF200"/>
  <c r="T200"/>
  <c r="R200"/>
  <c r="P200"/>
  <c r="BI195"/>
  <c r="BH195"/>
  <c r="BG195"/>
  <c r="BF195"/>
  <c r="T195"/>
  <c r="R195"/>
  <c r="P195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3" r="J37"/>
  <c r="J36"/>
  <c i="1" r="AY96"/>
  <c i="3" r="J35"/>
  <c i="1" r="AX96"/>
  <c i="3" r="BI369"/>
  <c r="BH369"/>
  <c r="BG369"/>
  <c r="BF369"/>
  <c r="T369"/>
  <c r="T368"/>
  <c r="R369"/>
  <c r="R368"/>
  <c r="P369"/>
  <c r="P368"/>
  <c r="BI365"/>
  <c r="BH365"/>
  <c r="BG365"/>
  <c r="BF365"/>
  <c r="T365"/>
  <c r="T364"/>
  <c r="R365"/>
  <c r="R364"/>
  <c r="P365"/>
  <c r="P364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39"/>
  <c r="BH339"/>
  <c r="BG339"/>
  <c r="BF339"/>
  <c r="T339"/>
  <c r="R339"/>
  <c r="P339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2"/>
  <c r="BH292"/>
  <c r="BG292"/>
  <c r="BF292"/>
  <c r="T292"/>
  <c r="R292"/>
  <c r="P292"/>
  <c r="BI286"/>
  <c r="BH286"/>
  <c r="BG286"/>
  <c r="BF286"/>
  <c r="T286"/>
  <c r="R286"/>
  <c r="P286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T256"/>
  <c r="R257"/>
  <c r="R256"/>
  <c r="P257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18"/>
  <c r="E116"/>
  <c r="J92"/>
  <c r="J91"/>
  <c r="F89"/>
  <c r="E87"/>
  <c r="J18"/>
  <c r="E18"/>
  <c r="F92"/>
  <c r="J17"/>
  <c r="J15"/>
  <c r="E15"/>
  <c r="F120"/>
  <c r="J14"/>
  <c r="J12"/>
  <c r="J118"/>
  <c r="E7"/>
  <c r="E85"/>
  <c i="2" r="J37"/>
  <c r="J36"/>
  <c i="1" r="AY95"/>
  <c i="2" r="J35"/>
  <c i="1" r="AX95"/>
  <c i="2" r="BI387"/>
  <c r="BH387"/>
  <c r="BG387"/>
  <c r="BF387"/>
  <c r="T387"/>
  <c r="T386"/>
  <c r="R387"/>
  <c r="R386"/>
  <c r="P387"/>
  <c r="P386"/>
  <c r="BI384"/>
  <c r="BH384"/>
  <c r="BG384"/>
  <c r="BF384"/>
  <c r="T384"/>
  <c r="R384"/>
  <c r="P384"/>
  <c r="BI382"/>
  <c r="BH382"/>
  <c r="BG382"/>
  <c r="BF382"/>
  <c r="T382"/>
  <c r="R382"/>
  <c r="P382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8"/>
  <c r="BH368"/>
  <c r="BG368"/>
  <c r="BF368"/>
  <c r="T368"/>
  <c r="T367"/>
  <c r="R368"/>
  <c r="R367"/>
  <c r="P368"/>
  <c r="P367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71"/>
  <c r="BH271"/>
  <c r="BG271"/>
  <c r="BF271"/>
  <c r="T271"/>
  <c r="T270"/>
  <c r="R271"/>
  <c r="R270"/>
  <c r="P271"/>
  <c r="P270"/>
  <c r="BI267"/>
  <c r="BH267"/>
  <c r="BG267"/>
  <c r="BF267"/>
  <c r="T267"/>
  <c r="T266"/>
  <c r="R267"/>
  <c r="R266"/>
  <c r="P267"/>
  <c r="P266"/>
  <c r="BI264"/>
  <c r="BH264"/>
  <c r="BG264"/>
  <c r="BF264"/>
  <c r="T264"/>
  <c r="R264"/>
  <c r="P264"/>
  <c r="BI262"/>
  <c r="BH262"/>
  <c r="BG262"/>
  <c r="BF262"/>
  <c r="T262"/>
  <c r="R262"/>
  <c r="P262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192"/>
  <c r="BH192"/>
  <c r="BG192"/>
  <c r="BF192"/>
  <c r="T192"/>
  <c r="R192"/>
  <c r="P192"/>
  <c r="BI190"/>
  <c r="BH190"/>
  <c r="BG190"/>
  <c r="BF190"/>
  <c r="T190"/>
  <c r="R190"/>
  <c r="P190"/>
  <c r="BI182"/>
  <c r="BH182"/>
  <c r="BG182"/>
  <c r="BF182"/>
  <c r="T182"/>
  <c r="R182"/>
  <c r="P182"/>
  <c r="BI180"/>
  <c r="BH180"/>
  <c r="BG180"/>
  <c r="BF180"/>
  <c r="T180"/>
  <c r="R180"/>
  <c r="P18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3"/>
  <c r="J122"/>
  <c r="F120"/>
  <c r="E118"/>
  <c r="J92"/>
  <c r="J91"/>
  <c r="F89"/>
  <c r="E87"/>
  <c r="J18"/>
  <c r="E18"/>
  <c r="F123"/>
  <c r="J17"/>
  <c r="J15"/>
  <c r="E15"/>
  <c r="F91"/>
  <c r="J14"/>
  <c r="J12"/>
  <c r="J120"/>
  <c r="E7"/>
  <c r="E116"/>
  <c i="1" r="L90"/>
  <c r="AM90"/>
  <c r="AM89"/>
  <c r="L89"/>
  <c r="AM87"/>
  <c r="L87"/>
  <c r="L85"/>
  <c r="L84"/>
  <c i="2" r="J384"/>
  <c r="BK368"/>
  <c r="J338"/>
  <c r="BK302"/>
  <c r="J267"/>
  <c r="BK246"/>
  <c r="BK230"/>
  <c r="J214"/>
  <c r="BK167"/>
  <c r="J152"/>
  <c r="J354"/>
  <c r="J326"/>
  <c r="BK311"/>
  <c r="BK286"/>
  <c r="J246"/>
  <c r="J224"/>
  <c r="BK152"/>
  <c r="J129"/>
  <c r="BK344"/>
  <c r="BK274"/>
  <c r="J155"/>
  <c r="BK384"/>
  <c r="BK371"/>
  <c r="J357"/>
  <c r="BK338"/>
  <c r="J311"/>
  <c r="BK297"/>
  <c r="BK267"/>
  <c r="BK244"/>
  <c r="BK220"/>
  <c r="BK212"/>
  <c r="J180"/>
  <c r="BK146"/>
  <c r="J132"/>
  <c i="3" r="BK319"/>
  <c r="J277"/>
  <c r="BK251"/>
  <c r="J199"/>
  <c r="BK170"/>
  <c r="BK142"/>
  <c r="J306"/>
  <c r="J261"/>
  <c r="BK207"/>
  <c r="J154"/>
  <c r="J136"/>
  <c r="BK354"/>
  <c r="J328"/>
  <c r="BK280"/>
  <c r="J238"/>
  <c r="J213"/>
  <c r="J197"/>
  <c r="J170"/>
  <c r="J145"/>
  <c r="BK127"/>
  <c r="J354"/>
  <c r="BK323"/>
  <c r="J301"/>
  <c r="J280"/>
  <c r="BK261"/>
  <c r="J249"/>
  <c r="BK219"/>
  <c i="4" r="J459"/>
  <c r="J432"/>
  <c r="BK411"/>
  <c r="J355"/>
  <c r="J301"/>
  <c r="J268"/>
  <c r="BK232"/>
  <c r="BK153"/>
  <c r="BK420"/>
  <c r="BK388"/>
  <c r="BK364"/>
  <c r="J349"/>
  <c r="J343"/>
  <c r="J340"/>
  <c r="J319"/>
  <c r="J276"/>
  <c r="J261"/>
  <c r="J165"/>
  <c r="BK138"/>
  <c r="BK465"/>
  <c r="BK452"/>
  <c r="BK432"/>
  <c r="BK408"/>
  <c r="J391"/>
  <c r="BK367"/>
  <c r="BK349"/>
  <c r="BK319"/>
  <c r="J298"/>
  <c r="J282"/>
  <c r="BK248"/>
  <c r="J232"/>
  <c r="J222"/>
  <c r="J181"/>
  <c r="J147"/>
  <c r="BK126"/>
  <c r="J429"/>
  <c r="J404"/>
  <c r="BK379"/>
  <c r="BK333"/>
  <c r="BK298"/>
  <c r="J279"/>
  <c r="BK238"/>
  <c r="J187"/>
  <c r="J159"/>
  <c i="5" r="BK221"/>
  <c r="BK195"/>
  <c r="J158"/>
  <c r="J271"/>
  <c r="J235"/>
  <c r="BK201"/>
  <c r="J128"/>
  <c r="J249"/>
  <c r="BK224"/>
  <c r="BK154"/>
  <c r="BK265"/>
  <c r="BK228"/>
  <c r="J213"/>
  <c r="J181"/>
  <c r="J160"/>
  <c r="J150"/>
  <c i="6" r="J144"/>
  <c r="BK144"/>
  <c r="BK130"/>
  <c i="2" r="BK382"/>
  <c r="J362"/>
  <c r="BK332"/>
  <c r="J305"/>
  <c r="J271"/>
  <c r="J253"/>
  <c r="BK236"/>
  <c r="J220"/>
  <c r="J212"/>
  <c r="BK182"/>
  <c r="BK158"/>
  <c r="J347"/>
  <c r="J323"/>
  <c r="BK314"/>
  <c r="J297"/>
  <c r="J279"/>
  <c r="J244"/>
  <c r="BK190"/>
  <c r="BK149"/>
  <c r="BK135"/>
  <c r="BK350"/>
  <c r="J332"/>
  <c r="BK289"/>
  <c r="BK262"/>
  <c r="BK129"/>
  <c r="BK378"/>
  <c r="BK362"/>
  <c r="J350"/>
  <c r="BK329"/>
  <c r="BK320"/>
  <c r="J302"/>
  <c r="J274"/>
  <c r="BK253"/>
  <c r="J230"/>
  <c r="BK214"/>
  <c r="J182"/>
  <c r="J158"/>
  <c r="J143"/>
  <c i="3" r="J339"/>
  <c r="BK298"/>
  <c r="BK269"/>
  <c r="J226"/>
  <c r="J201"/>
  <c r="J193"/>
  <c r="BK168"/>
  <c r="J148"/>
  <c r="BK361"/>
  <c r="J269"/>
  <c r="J217"/>
  <c r="J162"/>
  <c r="J142"/>
  <c r="BK133"/>
  <c r="J369"/>
  <c r="BK357"/>
  <c r="BK331"/>
  <c r="BK286"/>
  <c r="J244"/>
  <c r="BK226"/>
  <c r="J211"/>
  <c r="BK199"/>
  <c r="BK173"/>
  <c r="BK154"/>
  <c r="J130"/>
  <c r="BK369"/>
  <c r="BK349"/>
  <c r="J331"/>
  <c r="J319"/>
  <c r="BK277"/>
  <c r="J257"/>
  <c r="BK241"/>
  <c r="J224"/>
  <c r="BK211"/>
  <c i="4" r="J452"/>
  <c r="BK417"/>
  <c r="J379"/>
  <c r="BK361"/>
  <c r="J325"/>
  <c r="J289"/>
  <c r="BK255"/>
  <c r="BK222"/>
  <c r="J135"/>
  <c r="BK129"/>
  <c r="J411"/>
  <c r="J376"/>
  <c r="J270"/>
  <c r="BK236"/>
  <c r="BK156"/>
  <c r="BK135"/>
  <c r="BK463"/>
  <c r="BK456"/>
  <c r="BK429"/>
  <c r="BK404"/>
  <c r="J394"/>
  <c r="J370"/>
  <c r="J358"/>
  <c r="BK346"/>
  <c r="J337"/>
  <c r="BK301"/>
  <c r="BK289"/>
  <c r="BK276"/>
  <c r="J266"/>
  <c r="BK246"/>
  <c r="BK226"/>
  <c r="J200"/>
  <c r="J162"/>
  <c r="J153"/>
  <c r="BK141"/>
  <c r="J463"/>
  <c r="J414"/>
  <c r="J397"/>
  <c r="J373"/>
  <c r="BK315"/>
  <c r="J285"/>
  <c r="BK266"/>
  <c r="BK230"/>
  <c r="BK195"/>
  <c r="BK181"/>
  <c r="J132"/>
  <c i="5" r="BK217"/>
  <c r="J201"/>
  <c r="BK173"/>
  <c r="BK150"/>
  <c r="BK261"/>
  <c r="J232"/>
  <c r="J185"/>
  <c r="J171"/>
  <c r="J275"/>
  <c r="BK255"/>
  <c r="J228"/>
  <c r="J192"/>
  <c r="BK278"/>
  <c r="BK249"/>
  <c r="BK232"/>
  <c r="J205"/>
  <c r="BK192"/>
  <c r="J173"/>
  <c r="BK158"/>
  <c r="BK137"/>
  <c i="6" r="J130"/>
  <c r="J123"/>
  <c r="J154"/>
  <c r="BK135"/>
  <c r="J135"/>
  <c i="2" r="J378"/>
  <c r="J375"/>
  <c r="BK357"/>
  <c r="J335"/>
  <c r="BK308"/>
  <c r="J292"/>
  <c r="BK264"/>
  <c r="J251"/>
  <c r="J234"/>
  <c r="BK224"/>
  <c r="BK216"/>
  <c r="J192"/>
  <c r="BK164"/>
  <c r="J135"/>
  <c i="1" r="AS94"/>
  <c i="2" r="J289"/>
  <c r="BK257"/>
  <c r="J236"/>
  <c r="J210"/>
  <c r="J164"/>
  <c r="BK143"/>
  <c r="BK132"/>
  <c r="J341"/>
  <c r="J314"/>
  <c r="BK279"/>
  <c r="J264"/>
  <c r="J387"/>
  <c r="J382"/>
  <c r="J368"/>
  <c r="BK354"/>
  <c r="J344"/>
  <c r="BK326"/>
  <c r="BK323"/>
  <c r="J308"/>
  <c r="BK284"/>
  <c r="BK251"/>
  <c r="BK242"/>
  <c r="J228"/>
  <c r="J216"/>
  <c r="J190"/>
  <c r="J161"/>
  <c r="BK155"/>
  <c r="J140"/>
  <c i="3" r="BK334"/>
  <c r="BK292"/>
  <c r="J265"/>
  <c r="J230"/>
  <c r="BK203"/>
  <c r="BK197"/>
  <c r="J175"/>
  <c r="BK162"/>
  <c r="BK139"/>
  <c r="J349"/>
  <c r="BK273"/>
  <c r="BK249"/>
  <c r="BK201"/>
  <c r="BK160"/>
  <c r="J139"/>
  <c r="J127"/>
  <c r="J361"/>
  <c r="J344"/>
  <c r="J316"/>
  <c r="BK306"/>
  <c r="J241"/>
  <c r="BK235"/>
  <c r="J219"/>
  <c r="J207"/>
  <c r="J195"/>
  <c r="BK175"/>
  <c r="J168"/>
  <c r="BK151"/>
  <c r="BK136"/>
  <c r="J357"/>
  <c r="BK344"/>
  <c r="BK328"/>
  <c r="BK311"/>
  <c r="J298"/>
  <c r="J273"/>
  <c r="BK253"/>
  <c r="BK244"/>
  <c r="J235"/>
  <c r="BK217"/>
  <c i="4" r="J465"/>
  <c r="BK449"/>
  <c r="J420"/>
  <c r="BK385"/>
  <c r="BK376"/>
  <c r="BK358"/>
  <c r="J346"/>
  <c r="J315"/>
  <c r="J246"/>
  <c r="J238"/>
  <c r="J230"/>
  <c r="J144"/>
  <c r="BK132"/>
  <c r="J443"/>
  <c r="BK391"/>
  <c r="J382"/>
  <c r="J367"/>
  <c r="J329"/>
  <c r="BK325"/>
  <c r="BK285"/>
  <c r="BK273"/>
  <c r="J248"/>
  <c r="J226"/>
  <c r="BK159"/>
  <c r="BK147"/>
  <c r="J468"/>
  <c r="BK459"/>
  <c r="J449"/>
  <c r="J437"/>
  <c r="J417"/>
  <c r="BK397"/>
  <c r="BK382"/>
  <c r="J361"/>
  <c r="BK352"/>
  <c r="BK340"/>
  <c r="J333"/>
  <c r="J304"/>
  <c r="J295"/>
  <c r="BK279"/>
  <c r="BK268"/>
  <c r="BK253"/>
  <c r="BK244"/>
  <c r="J224"/>
  <c r="J193"/>
  <c r="J156"/>
  <c r="BK144"/>
  <c r="J129"/>
  <c r="BK443"/>
  <c r="BK423"/>
  <c r="J400"/>
  <c r="BK394"/>
  <c r="BK337"/>
  <c r="BK304"/>
  <c r="BK295"/>
  <c r="J273"/>
  <c r="BK261"/>
  <c r="BK224"/>
  <c r="BK193"/>
  <c r="BK165"/>
  <c r="J141"/>
  <c i="5" r="J265"/>
  <c r="J210"/>
  <c r="J190"/>
  <c r="BK171"/>
  <c r="BK275"/>
  <c r="J268"/>
  <c r="J238"/>
  <c r="BK213"/>
  <c r="BK181"/>
  <c r="J164"/>
  <c r="BK268"/>
  <c r="J258"/>
  <c r="BK235"/>
  <c r="J198"/>
  <c r="BK190"/>
  <c r="J152"/>
  <c r="BK258"/>
  <c r="BK238"/>
  <c r="J217"/>
  <c r="J195"/>
  <c r="BK179"/>
  <c r="BK164"/>
  <c r="BK152"/>
  <c r="BK128"/>
  <c i="6" r="J141"/>
  <c r="J149"/>
  <c r="J137"/>
  <c r="BK123"/>
  <c r="J156"/>
  <c r="BK126"/>
  <c r="BK156"/>
  <c r="BK154"/>
  <c r="BK147"/>
  <c r="BK137"/>
  <c i="2" r="BK387"/>
  <c r="J371"/>
  <c r="BK347"/>
  <c r="BK317"/>
  <c r="J286"/>
  <c r="J262"/>
  <c r="J242"/>
  <c r="J218"/>
  <c r="BK210"/>
  <c r="BK161"/>
  <c r="BK341"/>
  <c r="J320"/>
  <c r="BK305"/>
  <c r="J284"/>
  <c r="BK228"/>
  <c r="BK180"/>
  <c r="BK140"/>
  <c r="J360"/>
  <c r="J329"/>
  <c r="BK271"/>
  <c r="J146"/>
  <c r="BK375"/>
  <c r="BK360"/>
  <c r="BK335"/>
  <c r="J317"/>
  <c r="BK292"/>
  <c r="J257"/>
  <c r="BK234"/>
  <c r="BK218"/>
  <c r="BK192"/>
  <c r="J167"/>
  <c r="J149"/>
  <c i="3" r="J323"/>
  <c r="J286"/>
  <c r="J253"/>
  <c r="BK213"/>
  <c r="BK195"/>
  <c r="J151"/>
  <c r="J133"/>
  <c r="BK301"/>
  <c r="BK224"/>
  <c r="J173"/>
  <c r="BK145"/>
  <c r="BK130"/>
  <c r="J365"/>
  <c r="BK339"/>
  <c r="J311"/>
  <c r="BK257"/>
  <c r="BK230"/>
  <c r="J203"/>
  <c r="BK193"/>
  <c r="J160"/>
  <c r="BK148"/>
  <c r="BK365"/>
  <c r="J334"/>
  <c r="BK316"/>
  <c r="J292"/>
  <c r="BK265"/>
  <c r="J251"/>
  <c r="BK238"/>
  <c i="4" r="BK468"/>
  <c r="BK437"/>
  <c r="BK414"/>
  <c r="BK373"/>
  <c r="J352"/>
  <c r="BK308"/>
  <c r="BK282"/>
  <c r="J244"/>
  <c r="J195"/>
  <c r="J456"/>
  <c r="J385"/>
  <c r="BK370"/>
  <c r="J150"/>
  <c r="J126"/>
  <c r="J440"/>
  <c r="J423"/>
  <c r="BK400"/>
  <c r="J388"/>
  <c r="J364"/>
  <c r="BK343"/>
  <c r="BK329"/>
  <c r="BK292"/>
  <c r="BK270"/>
  <c r="J255"/>
  <c r="J236"/>
  <c r="BK187"/>
  <c r="BK150"/>
  <c r="J138"/>
  <c r="BK440"/>
  <c r="J408"/>
  <c r="BK355"/>
  <c r="J308"/>
  <c r="J292"/>
  <c r="J253"/>
  <c r="BK200"/>
  <c r="BK162"/>
  <c i="5" r="J278"/>
  <c r="BK205"/>
  <c r="BK185"/>
  <c r="J137"/>
  <c r="J255"/>
  <c r="J221"/>
  <c r="J179"/>
  <c r="BK160"/>
  <c r="J261"/>
  <c r="J243"/>
  <c r="BK210"/>
  <c r="BK166"/>
  <c r="BK271"/>
  <c r="BK243"/>
  <c r="J224"/>
  <c r="BK198"/>
  <c r="J166"/>
  <c r="J154"/>
  <c i="6" r="J147"/>
  <c r="BK149"/>
  <c r="BK141"/>
  <c r="J126"/>
  <c i="2" l="1" r="P128"/>
  <c r="R273"/>
  <c r="T288"/>
  <c r="R370"/>
  <c i="3" r="P126"/>
  <c r="R260"/>
  <c r="P297"/>
  <c r="T322"/>
  <c i="4" r="P125"/>
  <c r="P288"/>
  <c r="P294"/>
  <c r="P303"/>
  <c r="P428"/>
  <c r="P451"/>
  <c i="5" r="P127"/>
  <c r="P126"/>
  <c r="P194"/>
  <c r="P204"/>
  <c r="P216"/>
  <c r="T231"/>
  <c r="T230"/>
  <c r="T264"/>
  <c r="T263"/>
  <c i="6" r="BK122"/>
  <c i="2" r="BK128"/>
  <c r="BK273"/>
  <c r="J273"/>
  <c r="J101"/>
  <c r="T273"/>
  <c r="P288"/>
  <c r="BK353"/>
  <c r="J353"/>
  <c r="J103"/>
  <c r="T353"/>
  <c r="T370"/>
  <c i="3" r="T126"/>
  <c r="T125"/>
  <c r="T124"/>
  <c r="T260"/>
  <c r="T297"/>
  <c r="P322"/>
  <c i="4" r="R125"/>
  <c r="BK288"/>
  <c r="J288"/>
  <c r="J98"/>
  <c r="BK294"/>
  <c r="J294"/>
  <c r="J99"/>
  <c r="T294"/>
  <c r="R303"/>
  <c r="BK428"/>
  <c r="J428"/>
  <c r="J101"/>
  <c r="T451"/>
  <c i="5" r="T127"/>
  <c r="T194"/>
  <c r="T204"/>
  <c r="T216"/>
  <c r="R231"/>
  <c r="R230"/>
  <c r="P264"/>
  <c r="P263"/>
  <c i="6" r="P122"/>
  <c i="2" r="T128"/>
  <c r="T127"/>
  <c r="T126"/>
  <c r="BK288"/>
  <c r="J288"/>
  <c r="J102"/>
  <c r="P353"/>
  <c r="P370"/>
  <c i="3" r="BK126"/>
  <c r="P260"/>
  <c r="R297"/>
  <c r="R322"/>
  <c i="4" r="BK125"/>
  <c r="J125"/>
  <c r="J97"/>
  <c r="T288"/>
  <c r="BK303"/>
  <c r="J303"/>
  <c r="J100"/>
  <c r="R428"/>
  <c r="R451"/>
  <c i="5" r="BK127"/>
  <c r="J127"/>
  <c r="J98"/>
  <c r="BK194"/>
  <c r="J194"/>
  <c r="J99"/>
  <c r="BK204"/>
  <c r="J204"/>
  <c r="J100"/>
  <c r="BK216"/>
  <c r="J216"/>
  <c r="J101"/>
  <c r="BK231"/>
  <c r="J231"/>
  <c r="J103"/>
  <c r="BK264"/>
  <c r="J264"/>
  <c r="J105"/>
  <c i="6" r="T122"/>
  <c r="T146"/>
  <c i="2" r="R128"/>
  <c r="R127"/>
  <c r="R126"/>
  <c r="P273"/>
  <c r="R288"/>
  <c r="R353"/>
  <c r="BK370"/>
  <c r="J370"/>
  <c r="J105"/>
  <c i="3" r="R126"/>
  <c r="R125"/>
  <c r="R124"/>
  <c r="BK260"/>
  <c r="J260"/>
  <c r="J100"/>
  <c r="BK297"/>
  <c r="J297"/>
  <c r="J101"/>
  <c r="BK322"/>
  <c r="J322"/>
  <c r="J102"/>
  <c i="4" r="T125"/>
  <c r="R288"/>
  <c r="R294"/>
  <c r="T303"/>
  <c r="T428"/>
  <c r="BK451"/>
  <c r="J451"/>
  <c r="J103"/>
  <c i="5" r="R127"/>
  <c r="R194"/>
  <c r="R204"/>
  <c r="R216"/>
  <c r="P231"/>
  <c r="P230"/>
  <c r="R264"/>
  <c r="R263"/>
  <c i="6" r="R122"/>
  <c r="BK146"/>
  <c r="J146"/>
  <c r="J99"/>
  <c r="P146"/>
  <c r="R146"/>
  <c r="BK153"/>
  <c r="J153"/>
  <c r="J100"/>
  <c r="P153"/>
  <c r="R153"/>
  <c r="T153"/>
  <c i="2" r="BK367"/>
  <c r="J367"/>
  <c r="J104"/>
  <c i="3" r="BK256"/>
  <c r="J256"/>
  <c r="J99"/>
  <c r="BK368"/>
  <c r="J368"/>
  <c r="J104"/>
  <c i="2" r="BK266"/>
  <c r="J266"/>
  <c r="J99"/>
  <c i="3" r="BK364"/>
  <c r="J364"/>
  <c r="J103"/>
  <c i="4" r="BK448"/>
  <c r="J448"/>
  <c r="J102"/>
  <c i="2" r="BK270"/>
  <c r="J270"/>
  <c r="J100"/>
  <c r="BK386"/>
  <c r="J386"/>
  <c r="J106"/>
  <c i="4" r="BK467"/>
  <c r="J467"/>
  <c r="J104"/>
  <c i="6" r="F91"/>
  <c r="F117"/>
  <c r="BE126"/>
  <c r="BE130"/>
  <c r="BE141"/>
  <c r="BE154"/>
  <c r="E110"/>
  <c r="BE123"/>
  <c r="BE135"/>
  <c r="BE137"/>
  <c r="BE144"/>
  <c i="5" r="BK126"/>
  <c r="J126"/>
  <c r="J97"/>
  <c i="6" r="J114"/>
  <c r="BE147"/>
  <c r="BE149"/>
  <c r="BE156"/>
  <c i="5" r="E85"/>
  <c r="F122"/>
  <c r="BE166"/>
  <c r="BE192"/>
  <c r="BE201"/>
  <c r="BE210"/>
  <c r="BE213"/>
  <c r="BE228"/>
  <c r="BE238"/>
  <c r="BE249"/>
  <c r="BE275"/>
  <c r="F91"/>
  <c r="BE158"/>
  <c r="BE160"/>
  <c r="BE171"/>
  <c r="BE179"/>
  <c r="BE185"/>
  <c r="BE195"/>
  <c r="BE205"/>
  <c r="BE265"/>
  <c r="BE271"/>
  <c r="J89"/>
  <c r="BE137"/>
  <c r="BE150"/>
  <c r="BE154"/>
  <c r="BE173"/>
  <c r="BE190"/>
  <c r="BE217"/>
  <c r="BE221"/>
  <c r="BE232"/>
  <c r="BE243"/>
  <c r="BE278"/>
  <c r="BE128"/>
  <c r="BE152"/>
  <c r="BE164"/>
  <c r="BE181"/>
  <c r="BE198"/>
  <c r="BE224"/>
  <c r="BE235"/>
  <c r="BE255"/>
  <c r="BE258"/>
  <c r="BE261"/>
  <c r="BE268"/>
  <c i="3" r="J126"/>
  <c r="J98"/>
  <c i="4" r="F92"/>
  <c r="BE126"/>
  <c r="BE135"/>
  <c r="BE138"/>
  <c r="BE144"/>
  <c r="BE150"/>
  <c r="BE156"/>
  <c r="BE232"/>
  <c r="BE246"/>
  <c r="BE255"/>
  <c r="BE268"/>
  <c r="BE270"/>
  <c r="BE289"/>
  <c r="BE325"/>
  <c r="BE340"/>
  <c r="BE346"/>
  <c r="BE358"/>
  <c r="BE364"/>
  <c r="BE382"/>
  <c r="BE388"/>
  <c r="BE417"/>
  <c r="BE432"/>
  <c r="BE456"/>
  <c r="BE459"/>
  <c r="E85"/>
  <c r="J89"/>
  <c r="BE132"/>
  <c r="BE159"/>
  <c r="BE195"/>
  <c r="BE222"/>
  <c r="BE226"/>
  <c r="BE238"/>
  <c r="BE244"/>
  <c r="BE248"/>
  <c r="BE285"/>
  <c r="BE298"/>
  <c r="BE301"/>
  <c r="BE308"/>
  <c r="BE315"/>
  <c r="BE319"/>
  <c r="BE337"/>
  <c r="BE349"/>
  <c r="BE361"/>
  <c r="BE376"/>
  <c r="BE385"/>
  <c r="BE397"/>
  <c r="BE411"/>
  <c r="BE420"/>
  <c r="BE437"/>
  <c r="BE443"/>
  <c r="BE449"/>
  <c r="BE465"/>
  <c r="BE129"/>
  <c r="BE141"/>
  <c r="BE153"/>
  <c r="BE181"/>
  <c r="BE200"/>
  <c r="BE230"/>
  <c r="BE253"/>
  <c r="BE279"/>
  <c r="BE282"/>
  <c r="BE304"/>
  <c r="BE333"/>
  <c r="BE352"/>
  <c r="BE355"/>
  <c r="BE373"/>
  <c r="BE379"/>
  <c r="BE394"/>
  <c r="BE400"/>
  <c r="BE408"/>
  <c r="BE414"/>
  <c r="BE452"/>
  <c r="BE147"/>
  <c r="BE162"/>
  <c r="BE165"/>
  <c r="BE187"/>
  <c r="BE193"/>
  <c r="BE224"/>
  <c r="BE236"/>
  <c r="BE261"/>
  <c r="BE266"/>
  <c r="BE273"/>
  <c r="BE276"/>
  <c r="BE292"/>
  <c r="BE295"/>
  <c r="BE329"/>
  <c r="BE343"/>
  <c r="BE367"/>
  <c r="BE370"/>
  <c r="BE391"/>
  <c r="BE404"/>
  <c r="BE423"/>
  <c r="BE429"/>
  <c r="BE440"/>
  <c r="BE463"/>
  <c r="BE468"/>
  <c i="3" r="BE217"/>
  <c r="BE251"/>
  <c r="BE261"/>
  <c r="BE273"/>
  <c r="BE301"/>
  <c r="BE323"/>
  <c r="BE331"/>
  <c r="BE339"/>
  <c r="BE354"/>
  <c r="J89"/>
  <c r="F91"/>
  <c r="E114"/>
  <c r="BE133"/>
  <c r="BE136"/>
  <c r="BE142"/>
  <c r="BE148"/>
  <c r="BE151"/>
  <c r="BE175"/>
  <c r="BE197"/>
  <c r="BE201"/>
  <c r="BE211"/>
  <c r="BE249"/>
  <c r="BE269"/>
  <c r="BE292"/>
  <c r="BE298"/>
  <c r="BE319"/>
  <c r="BE369"/>
  <c i="2" r="J128"/>
  <c r="J98"/>
  <c i="3" r="F121"/>
  <c r="BE127"/>
  <c r="BE154"/>
  <c r="BE168"/>
  <c r="BE170"/>
  <c r="BE203"/>
  <c r="BE213"/>
  <c r="BE230"/>
  <c r="BE238"/>
  <c r="BE253"/>
  <c r="BE265"/>
  <c r="BE277"/>
  <c r="BE286"/>
  <c r="BE306"/>
  <c r="BE316"/>
  <c r="BE334"/>
  <c r="BE357"/>
  <c r="BE130"/>
  <c r="BE139"/>
  <c r="BE145"/>
  <c r="BE160"/>
  <c r="BE162"/>
  <c r="BE173"/>
  <c r="BE193"/>
  <c r="BE195"/>
  <c r="BE199"/>
  <c r="BE207"/>
  <c r="BE219"/>
  <c r="BE224"/>
  <c r="BE226"/>
  <c r="BE235"/>
  <c r="BE241"/>
  <c r="BE244"/>
  <c r="BE257"/>
  <c r="BE280"/>
  <c r="BE311"/>
  <c r="BE328"/>
  <c r="BE344"/>
  <c r="BE349"/>
  <c r="BE361"/>
  <c r="BE365"/>
  <c i="2" r="F92"/>
  <c r="BE155"/>
  <c r="BE167"/>
  <c r="BE182"/>
  <c r="BE192"/>
  <c r="BE218"/>
  <c r="BE220"/>
  <c r="BE224"/>
  <c r="BE228"/>
  <c r="BE230"/>
  <c r="BE234"/>
  <c r="BE244"/>
  <c r="BE246"/>
  <c r="BE251"/>
  <c r="BE264"/>
  <c r="BE271"/>
  <c r="BE274"/>
  <c r="BE279"/>
  <c r="BE297"/>
  <c r="BE305"/>
  <c r="BE308"/>
  <c r="BE311"/>
  <c r="BE326"/>
  <c r="BE335"/>
  <c r="BE347"/>
  <c r="BE360"/>
  <c r="BE362"/>
  <c r="BE368"/>
  <c r="BE371"/>
  <c r="BE378"/>
  <c r="BE384"/>
  <c r="BE387"/>
  <c r="J89"/>
  <c r="F122"/>
  <c r="BE132"/>
  <c r="BE135"/>
  <c r="BE140"/>
  <c r="BE143"/>
  <c r="BE146"/>
  <c r="BE152"/>
  <c r="BE257"/>
  <c r="BE284"/>
  <c r="BE286"/>
  <c r="BE292"/>
  <c r="BE314"/>
  <c r="BE317"/>
  <c r="BE323"/>
  <c r="BE329"/>
  <c r="BE338"/>
  <c r="BE354"/>
  <c r="BE357"/>
  <c r="E85"/>
  <c r="BE158"/>
  <c r="BE161"/>
  <c r="BE164"/>
  <c r="BE180"/>
  <c r="BE210"/>
  <c r="BE236"/>
  <c r="BE242"/>
  <c r="BE253"/>
  <c r="BE262"/>
  <c r="BE267"/>
  <c r="BE302"/>
  <c r="BE332"/>
  <c r="BE344"/>
  <c r="BE129"/>
  <c r="BE149"/>
  <c r="BE190"/>
  <c r="BE212"/>
  <c r="BE214"/>
  <c r="BE216"/>
  <c r="BE289"/>
  <c r="BE320"/>
  <c r="BE341"/>
  <c r="BE350"/>
  <c r="BE375"/>
  <c r="BE382"/>
  <c r="F35"/>
  <c i="1" r="BB95"/>
  <c i="2" r="F36"/>
  <c i="1" r="BC95"/>
  <c i="3" r="F35"/>
  <c i="1" r="BB96"/>
  <c i="4" r="F37"/>
  <c i="1" r="BD97"/>
  <c i="5" r="F37"/>
  <c i="1" r="BD98"/>
  <c i="5" r="F35"/>
  <c i="1" r="BB98"/>
  <c i="2" r="F34"/>
  <c i="1" r="BA95"/>
  <c i="3" r="F34"/>
  <c i="1" r="BA96"/>
  <c i="3" r="F37"/>
  <c i="1" r="BD96"/>
  <c i="4" r="F35"/>
  <c i="1" r="BB97"/>
  <c i="4" r="F36"/>
  <c i="1" r="BC97"/>
  <c i="5" r="F36"/>
  <c i="1" r="BC98"/>
  <c i="6" r="F35"/>
  <c i="1" r="BB99"/>
  <c i="2" r="J34"/>
  <c i="1" r="AW95"/>
  <c i="3" r="J34"/>
  <c i="1" r="AW96"/>
  <c i="4" r="F34"/>
  <c i="1" r="BA97"/>
  <c i="5" r="F34"/>
  <c i="1" r="BA98"/>
  <c i="6" r="F37"/>
  <c i="1" r="BD99"/>
  <c i="6" r="F36"/>
  <c i="1" r="BC99"/>
  <c i="2" r="F37"/>
  <c i="1" r="BD95"/>
  <c i="3" r="F36"/>
  <c i="1" r="BC96"/>
  <c i="4" r="J34"/>
  <c i="1" r="AW97"/>
  <c i="5" r="J34"/>
  <c i="1" r="AW98"/>
  <c i="6" r="F34"/>
  <c i="1" r="BA99"/>
  <c i="6" r="J34"/>
  <c i="1" r="AW99"/>
  <c i="5" l="1" r="R126"/>
  <c r="R125"/>
  <c i="6" r="T121"/>
  <c r="T120"/>
  <c r="P121"/>
  <c r="P120"/>
  <c i="1" r="AU99"/>
  <c i="5" r="T126"/>
  <c r="T125"/>
  <c i="2" r="BK127"/>
  <c r="J127"/>
  <c r="J97"/>
  <c i="5" r="P125"/>
  <c i="1" r="AU98"/>
  <c i="3" r="P125"/>
  <c r="P124"/>
  <c i="1" r="AU96"/>
  <c i="6" r="BK121"/>
  <c r="J121"/>
  <c r="J97"/>
  <c i="4" r="R124"/>
  <c i="6" r="R121"/>
  <c r="R120"/>
  <c i="4" r="T124"/>
  <c i="3" r="BK125"/>
  <c r="J125"/>
  <c r="J97"/>
  <c i="4" r="P124"/>
  <c i="1" r="AU97"/>
  <c i="2" r="P127"/>
  <c r="P126"/>
  <c i="1" r="AU95"/>
  <c i="6" r="J122"/>
  <c r="J98"/>
  <c i="4" r="BK124"/>
  <c r="J124"/>
  <c r="J96"/>
  <c i="5" r="BK230"/>
  <c r="J230"/>
  <c r="J102"/>
  <c r="BK263"/>
  <c r="J263"/>
  <c r="J104"/>
  <c i="3" r="F33"/>
  <c i="1" r="AZ96"/>
  <c i="4" r="F33"/>
  <c i="1" r="AZ97"/>
  <c i="2" r="F33"/>
  <c i="1" r="AZ95"/>
  <c i="5" r="J33"/>
  <c i="1" r="AV98"/>
  <c r="AT98"/>
  <c i="6" r="F33"/>
  <c i="1" r="AZ99"/>
  <c r="BC94"/>
  <c r="W32"/>
  <c r="BD94"/>
  <c r="W33"/>
  <c i="3" r="J33"/>
  <c i="1" r="AV96"/>
  <c r="AT96"/>
  <c i="4" r="J33"/>
  <c i="1" r="AV97"/>
  <c r="AT97"/>
  <c i="2" r="J33"/>
  <c i="1" r="AV95"/>
  <c r="AT95"/>
  <c i="5" r="F33"/>
  <c i="1" r="AZ98"/>
  <c r="BA94"/>
  <c r="W30"/>
  <c i="6" r="J33"/>
  <c i="1" r="AV99"/>
  <c r="AT99"/>
  <c r="BB94"/>
  <c r="W31"/>
  <c i="5" l="1" r="BK125"/>
  <c r="J125"/>
  <c i="3" r="BK124"/>
  <c r="J124"/>
  <c i="2" r="BK126"/>
  <c r="J126"/>
  <c r="J96"/>
  <c i="6" r="BK120"/>
  <c r="J120"/>
  <c i="5" r="J96"/>
  <c i="1" r="AU94"/>
  <c i="3" r="J30"/>
  <c i="1" r="AG96"/>
  <c i="4" r="J30"/>
  <c i="1" r="AG97"/>
  <c r="AX94"/>
  <c i="5" r="J30"/>
  <c i="1" r="AG98"/>
  <c r="AZ94"/>
  <c r="W29"/>
  <c i="6" r="J30"/>
  <c i="1" r="AG99"/>
  <c r="AW94"/>
  <c r="AK30"/>
  <c r="AY94"/>
  <c i="4" l="1" r="J39"/>
  <c i="1" r="AN98"/>
  <c i="5" r="J39"/>
  <c i="3" r="J39"/>
  <c i="6" r="J39"/>
  <c r="J96"/>
  <c i="3" r="J96"/>
  <c i="1" r="AN96"/>
  <c r="AN97"/>
  <c r="AN99"/>
  <c i="2" r="J30"/>
  <c i="1" r="AG95"/>
  <c r="AN95"/>
  <c r="AV94"/>
  <c r="AK29"/>
  <c i="2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<sst xmlns="http://schemas.openxmlformats.org/spreadsheetml/2006/main">
  <si>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</si>
  <si>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</si>
  <si>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</si>
  <si>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</si>
  <si>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</si>
  <si>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{03b03042-b0a9-40b2-b3d3-c7be356332ef}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</si>
  <si>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</si>
  <si>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</si>
  <si>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</si>
  <si>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</si>
  <si>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</si>
  <si>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</si>
  <si>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</si>
  <si>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</si>
  <si>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</si>
  <si>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</si>
  <si>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</si>
  <si>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Rehabilitační ústav Brandýs nad Orlicí, akumulační podzemní nádrže na zachytávání srážkových vod a jejich opětovné využi</t>
  </si>
  <si>
    <t>KSO:</t>
  </si>
  <si>
    <t>CC-CZ:</t>
  </si>
  <si>
    <t>Místo:</t>
  </si>
  <si>
    <t>Brandýs nad Orlicí</t>
  </si>
  <si>
    <t>Datum:</t>
  </si>
  <si>
    <t>16. 5. 2024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</si>
  <si>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</si>
  <si>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</si>
  <si>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</si>
  <si>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</si>
  <si>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</si>
  <si>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</si>
  <si>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</si>
  <si>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Pravec František</t>
  </si>
  <si>
    <t>True</t>
  </si>
  <si>
    <t>Zpracovatel:</t>
  </si>
  <si>
    <t>Kašparová Věra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</si>
  <si>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</si>
  <si>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</si>
  <si>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</si>
  <si>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</si>
  <si>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</si>
  <si>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</si>
  <si>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</si>
  <si>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</si>
  <si>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</si>
  <si>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</si>
  <si>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</si>
  <si>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</si>
  <si>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</si>
  <si>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</si>
  <si>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</si>
  <si>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</si>
  <si>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</si>
  <si>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</si>
  <si>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</si>
  <si>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</si>
  <si>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</si>
  <si>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</si>
  <si>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</si>
  <si>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</si>
  <si>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</si>
  <si>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</si>
  <si>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</si>
  <si>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</si>
  <si>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</si>
  <si>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</si>
  <si>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</si>
  <si>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</si>
  <si>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</si>
  <si>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</si>
  <si>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</si>
  <si>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</si>
  <si>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</si>
  <si>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</si>
  <si>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</si>
  <si>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</si>
  <si>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</si>
  <si>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</si>
  <si>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</si>
  <si>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</si>
  <si>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</si>
  <si>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</si>
  <si>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</si>
  <si>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Kanalizační potrubí</t>
  </si>
  <si>
    <t>ING</t>
  </si>
  <si>
    <t>1</t>
  </si>
  <si>
    <t>{928d6d6f-fe8e-4561-9e70-50c51dc72eb2}</t>
  </si>
  <si>
    <t>827 21</t>
  </si>
  <si>
    <t>2</t>
  </si>
  <si>
    <t>1.2</t>
  </si>
  <si>
    <t>Akumulační a čerpací šachta</t>
  </si>
  <si>
    <t>{6e5f126c-bb02-4ef4-afe4-00ebe1f601df}</t>
  </si>
  <si>
    <t>1.3</t>
  </si>
  <si>
    <t>Výtlačné potrubí, rozvod dešťové vody</t>
  </si>
  <si>
    <t>STA</t>
  </si>
  <si>
    <t>{db82afae-b074-48e6-abd3-08aa1c81634b}</t>
  </si>
  <si>
    <t>827 11</t>
  </si>
  <si>
    <t>1.4</t>
  </si>
  <si>
    <t>Elektropřívod</t>
  </si>
  <si>
    <t>{4cf1b856-3172-49f4-8285-e5d8ed4cb658}</t>
  </si>
  <si>
    <t>VRN</t>
  </si>
  <si>
    <t xml:space="preserve"> Vedlejší náklady stavby </t>
  </si>
  <si>
    <t>VON</t>
  </si>
  <si>
    <t>{9a62409e-d458-4b2d-9d60-5a51034fbb6b}</t>
  </si>
  <si>
    <t>dlažba</t>
  </si>
  <si>
    <t>8,1</t>
  </si>
  <si>
    <t>kostky</t>
  </si>
  <si>
    <t>37,62</t>
  </si>
  <si>
    <t>KRYCÍ LIST SOUPISU PRACÍ</t>
  </si>
  <si>
    <t>loze_</t>
  </si>
  <si>
    <t>4,68</t>
  </si>
  <si>
    <t>obsyp_</t>
  </si>
  <si>
    <t>14,04</t>
  </si>
  <si>
    <t>odvoz_suti</t>
  </si>
  <si>
    <t>8,949</t>
  </si>
  <si>
    <t>pazeni_1_2</t>
  </si>
  <si>
    <t>117</t>
  </si>
  <si>
    <t>Objekt:</t>
  </si>
  <si>
    <t>sypanina</t>
  </si>
  <si>
    <t>20,084</t>
  </si>
  <si>
    <t>1.1 - Kanalizační potrubí</t>
  </si>
  <si>
    <t>štěrk</t>
  </si>
  <si>
    <t>13,296</t>
  </si>
  <si>
    <t>štěrk_kom</t>
  </si>
  <si>
    <t>2,108</t>
  </si>
  <si>
    <t>22231</t>
  </si>
  <si>
    <t>tráva</t>
  </si>
  <si>
    <t>3,52</t>
  </si>
  <si>
    <t>vod_přem</t>
  </si>
  <si>
    <t>20,828</t>
  </si>
  <si>
    <t>vytlač</t>
  </si>
  <si>
    <t>18,72</t>
  </si>
  <si>
    <t>zásyp_zem</t>
  </si>
  <si>
    <t>5,768</t>
  </si>
  <si>
    <t>zepráce</t>
  </si>
  <si>
    <t>26,596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</si>
  <si>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</si>
  <si>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</si>
  <si>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</si>
  <si>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</si>
  <si>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</si>
  <si>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</si>
  <si>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</si>
  <si>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</si>
  <si>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</si>
  <si>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</si>
  <si>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</si>
  <si>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</si>
  <si>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99 - Přesun hmot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</si>
  <si>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</si>
  <si>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</si>
  <si>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</si>
  <si>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</si>
  <si>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</si>
  <si>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</si>
  <si>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</si>
  <si>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</si>
  <si>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</si>
  <si>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</si>
  <si>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</si>
  <si>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</si>
  <si>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</si>
  <si>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</si>
  <si>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</si>
  <si>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</si>
  <si>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</si>
  <si>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</si>
  <si>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</si>
  <si>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</si>
  <si>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</si>
  <si>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</si>
  <si>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</si>
  <si>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2023 01</t>
  </si>
  <si>
    <t>4</t>
  </si>
  <si>
    <t>1660128852</t>
  </si>
  <si>
    <t>VV</t>
  </si>
  <si>
    <t xml:space="preserve">"viz příloha D.1  - Technická zpráva"</t>
  </si>
  <si>
    <t>"dlažba" 4,5*1,8</t>
  </si>
  <si>
    <t>113106221</t>
  </si>
  <si>
    <t>Rozebrání dlažeb vozovek z drobných kostek s ložem z kameniva strojně pl přes 50 do 200 m2</t>
  </si>
  <si>
    <t>-615430966</t>
  </si>
  <si>
    <t>"kostky" 20,9*1,8</t>
  </si>
  <si>
    <t>3</t>
  </si>
  <si>
    <t>113107163</t>
  </si>
  <si>
    <t>Odstranění podkladu z kameniva drceného tl přes 200 do 300 mm strojně pl přes 50 do 200 m2</t>
  </si>
  <si>
    <t>-971795431</t>
  </si>
  <si>
    <t xml:space="preserve">"dlažba"  4,5*0,80</t>
  </si>
  <si>
    <t>"kostky" 20,9*0,80</t>
  </si>
  <si>
    <t>Součet</t>
  </si>
  <si>
    <t>113203111</t>
  </si>
  <si>
    <t>Vytrhání obrub z dlažebních kostek</t>
  </si>
  <si>
    <t>m</t>
  </si>
  <si>
    <t>1004037586</t>
  </si>
  <si>
    <t>"dvoulinka" (2,0+7,0+2,0)*2</t>
  </si>
  <si>
    <t>5</t>
  </si>
  <si>
    <t>115101201</t>
  </si>
  <si>
    <t>Čerpání vody na dopravní výšku do 10 m průměrný přítok do 500 l/min</t>
  </si>
  <si>
    <t>hod</t>
  </si>
  <si>
    <t>777471894</t>
  </si>
  <si>
    <t>20</t>
  </si>
  <si>
    <t>115101301</t>
  </si>
  <si>
    <t>Pohotovost čerpací soupravy pro dopravní výšku do 10 m přítok do 500 l/min</t>
  </si>
  <si>
    <t>den</t>
  </si>
  <si>
    <t>-1318719203</t>
  </si>
  <si>
    <t>2,0</t>
  </si>
  <si>
    <t>7</t>
  </si>
  <si>
    <t>119003131</t>
  </si>
  <si>
    <t>Výstražná páska pro zabezpečení výkopu zřízení</t>
  </si>
  <si>
    <t>1073916802</t>
  </si>
  <si>
    <t>24+5+10</t>
  </si>
  <si>
    <t>8</t>
  </si>
  <si>
    <t>119003132</t>
  </si>
  <si>
    <t>Výstražná páska pro zabezpečení výkopu odstranění</t>
  </si>
  <si>
    <t>805824858</t>
  </si>
  <si>
    <t>9</t>
  </si>
  <si>
    <t>119003227</t>
  </si>
  <si>
    <t>Mobilní plotová zábrana vyplněná dráty výšky do 2,2 m pro zabezpečení výkopu zřízení</t>
  </si>
  <si>
    <t>-504882141</t>
  </si>
  <si>
    <t>10</t>
  </si>
  <si>
    <t>119003228</t>
  </si>
  <si>
    <t>Mobilní plotová zábrana vyplněná dráty výšky do 2,2 m pro zabezpečení výkopu odstranění</t>
  </si>
  <si>
    <t>468255912</t>
  </si>
  <si>
    <t>11</t>
  </si>
  <si>
    <t>119004111</t>
  </si>
  <si>
    <t>Bezpečný vstup nebo výstup z výkopu pomocí žebříku zřízení</t>
  </si>
  <si>
    <t>-992382687</t>
  </si>
  <si>
    <t>1,5</t>
  </si>
  <si>
    <t>119004112</t>
  </si>
  <si>
    <t>Bezpečný vstup nebo výstup z výkopu pomocí žebříku odstranění</t>
  </si>
  <si>
    <t>1454829322</t>
  </si>
  <si>
    <t>13</t>
  </si>
  <si>
    <t>132254104</t>
  </si>
  <si>
    <t>Hloubení rýh zapažených š do 800 mm v hornině třídy těžitelnosti I skupiny 3 objem přes 100 m3 strojně</t>
  </si>
  <si>
    <t>m3</t>
  </si>
  <si>
    <t>-1116438583</t>
  </si>
  <si>
    <t>"výpis objemu zemních prací"</t>
  </si>
  <si>
    <t>"přítok do akumulační nádrže" 24,0*0,80*1,5</t>
  </si>
  <si>
    <t>-"v rámci jámy" 1,8*0,80*1,5</t>
  </si>
  <si>
    <t>"napojení dešťového svodu" 5,0*0,80*1,5</t>
  </si>
  <si>
    <t>"odpad z akumulační nádrže" 10,0*0,80*1,5</t>
  </si>
  <si>
    <t>-"v rámci jámy" 6,6*0,80*1,5</t>
  </si>
  <si>
    <t>-"tráva" 13,6*0,80*0,20</t>
  </si>
  <si>
    <t>-"kostky" 20,9*0,80*0,40</t>
  </si>
  <si>
    <t>-"dlažba" 4,5*0,80*0,35</t>
  </si>
  <si>
    <t>zepráce*0,50</t>
  </si>
  <si>
    <t>14</t>
  </si>
  <si>
    <t>132354104</t>
  </si>
  <si>
    <t>Hloubení rýh zapažených š do 800 mm v hornině třídy těžitelnosti II skupiny 4 objem přes 100 m3 strojně</t>
  </si>
  <si>
    <t>-1898880149</t>
  </si>
  <si>
    <t>15</t>
  </si>
  <si>
    <t>151811131</t>
  </si>
  <si>
    <t>Osazení pažicího boxu hl výkopu do 4 m š do 1,2 m</t>
  </si>
  <si>
    <t>-503671318</t>
  </si>
  <si>
    <t xml:space="preserve">"přítok do akumulační nádrže"  24,0*1,5*2</t>
  </si>
  <si>
    <t>"napojení dešťového svodu" 5,0*1,5*2</t>
  </si>
  <si>
    <t>"odpad z akumulační nádrže" 10,0*1,5*2</t>
  </si>
  <si>
    <t>16</t>
  </si>
  <si>
    <t>151811231</t>
  </si>
  <si>
    <t>Odstranění pažicího boxu hl výkopu do 4 m š do 1,2 m</t>
  </si>
  <si>
    <t>204395920</t>
  </si>
  <si>
    <t>17</t>
  </si>
  <si>
    <t>162451106</t>
  </si>
  <si>
    <t>Vodorovné přemístění přes 1 500 do 2000 m výkopku/sypaniny z horniny třídy těžitelnosti I skupiny 1 až 3</t>
  </si>
  <si>
    <t>-642097657</t>
  </si>
  <si>
    <t>"Vytlačená kubatura :"</t>
  </si>
  <si>
    <t xml:space="preserve">"lože pod potrubí" </t>
  </si>
  <si>
    <t>"přítok do akumulační nádrže" 24,0*0,80*0,15</t>
  </si>
  <si>
    <t>"napojení dešťového svodu" 5,0*0,80*0,15</t>
  </si>
  <si>
    <t>"odpad z akumulační nádrže" 10,0*0,80*0,15</t>
  </si>
  <si>
    <t>Mezisoučet</t>
  </si>
  <si>
    <t xml:space="preserve">"obsyp potrubí" </t>
  </si>
  <si>
    <t>"přítok do akumulační nádrže" 24,0*0,80*0,45</t>
  </si>
  <si>
    <t>"napojení dešťového svodu" 5,0*0,80*0,45</t>
  </si>
  <si>
    <t>"odpad z akumulační nádrže" 10,0*0,80*0,45</t>
  </si>
  <si>
    <t>"zásyp zeminou" 10,3*0,80*0,7</t>
  </si>
  <si>
    <t>zepráce-vytlač-zásyp_zem</t>
  </si>
  <si>
    <t>zepráce-zásyp_zem</t>
  </si>
  <si>
    <t>"přemístění výkopku na meziskládku" vod_přem*0,50</t>
  </si>
  <si>
    <t>18</t>
  </si>
  <si>
    <t>162451126</t>
  </si>
  <si>
    <t>Vodorovné přemístění přes 1 500 do 2000 m výkopku/sypaniny z horniny třídy těžitelnosti II skupiny 4 a 5</t>
  </si>
  <si>
    <t>-1295562153</t>
  </si>
  <si>
    <t>19</t>
  </si>
  <si>
    <t>162751117</t>
  </si>
  <si>
    <t>Vodorovné přemístění přes 9 000 do 10000 m výkopku/sypaniny z horniny třídy těžitelnosti I skupiny 1 až 3</t>
  </si>
  <si>
    <t>718891202</t>
  </si>
  <si>
    <t>"přemístění výkopku na skládku určenou investorem" vod_přem*0,50</t>
  </si>
  <si>
    <t>162751119</t>
  </si>
  <si>
    <t>Příplatek k vodorovnému přemístění výkopku/sypaniny z horniny třídy těžitelnosti I skupiny 1 až 3 ZKD 1000 m přes 10000 m</t>
  </si>
  <si>
    <t>837907030</t>
  </si>
  <si>
    <t>vod_přem*0,50*5</t>
  </si>
  <si>
    <t>162751137</t>
  </si>
  <si>
    <t>Vodorovné přemístění přes 9 000 do 10000 m výkopku/sypaniny z horniny třídy těžitelnosti II skupiny 4 a 5</t>
  </si>
  <si>
    <t>314285042</t>
  </si>
  <si>
    <t>22</t>
  </si>
  <si>
    <t>162751139</t>
  </si>
  <si>
    <t>Příplatek k vodorovnému přemístění výkopku/sypaniny z horniny třídy těžitelnosti II skupiny 4 a 5 ZKD 1000 m přes 10000 m</t>
  </si>
  <si>
    <t>-834405349</t>
  </si>
  <si>
    <t>23</t>
  </si>
  <si>
    <t>167151111</t>
  </si>
  <si>
    <t>Nakládání výkopku z hornin třídy těžitelnosti I, skupiny 1 až 3 přes 100 m3</t>
  </si>
  <si>
    <t>2002500034</t>
  </si>
  <si>
    <t>"nakládání výkopku - odvoz na meziskládku" vod_přem*0,50</t>
  </si>
  <si>
    <t>"nakládání výkopku z meziskládky" vod_přem*0,50</t>
  </si>
  <si>
    <t>24</t>
  </si>
  <si>
    <t>167151112</t>
  </si>
  <si>
    <t>Nakládání výkopku z hornin třídy těžitelnosti II skupiny 4 a 5 přes 100 m3</t>
  </si>
  <si>
    <t>1379568325</t>
  </si>
  <si>
    <t>25</t>
  </si>
  <si>
    <t>17120123111111</t>
  </si>
  <si>
    <t>Poplatek za uložení zeminy a kamení na recyklační skládce (skládkovné) kód odpadu 17 05 04</t>
  </si>
  <si>
    <t>t</t>
  </si>
  <si>
    <t>878474416</t>
  </si>
  <si>
    <t>vod_přem*1,8</t>
  </si>
  <si>
    <t>26</t>
  </si>
  <si>
    <t>171251201</t>
  </si>
  <si>
    <t>Uložení sypaniny na skládky nebo meziskládky</t>
  </si>
  <si>
    <t>-1985203380</t>
  </si>
  <si>
    <t>"uložení sypaniny na meziskládku" vod_přem</t>
  </si>
  <si>
    <t>"uložení sypaniny na skládku určenou investorem" vod_přem</t>
  </si>
  <si>
    <t>27</t>
  </si>
  <si>
    <t>174151101</t>
  </si>
  <si>
    <t>Zásyp jam, šachet rýh nebo kolem objektů sypaninou se zhutněním</t>
  </si>
  <si>
    <t>536522066</t>
  </si>
  <si>
    <t>zepráce-vytlač</t>
  </si>
  <si>
    <t>28</t>
  </si>
  <si>
    <t>175151101</t>
  </si>
  <si>
    <t>Obsypání potrubí strojně sypaninou bez prohození, uloženou do 3 m</t>
  </si>
  <si>
    <t>-1395771225</t>
  </si>
  <si>
    <t>3,14*(0,160)^2/4*(24,0+10,0)</t>
  </si>
  <si>
    <t>3,14*(0,125)^2/4*5,0</t>
  </si>
  <si>
    <t>obsyp_-0,744</t>
  </si>
  <si>
    <t>29</t>
  </si>
  <si>
    <t>M</t>
  </si>
  <si>
    <t>58344171111</t>
  </si>
  <si>
    <t>štěrkodrť frakce 0/32</t>
  </si>
  <si>
    <t>1700997527</t>
  </si>
  <si>
    <t>štěrk_kom*1,8</t>
  </si>
  <si>
    <t>30</t>
  </si>
  <si>
    <t>58343872111</t>
  </si>
  <si>
    <t>kamenivo drcené hrubé frakce 8/16</t>
  </si>
  <si>
    <t>1856249992</t>
  </si>
  <si>
    <t>štěrk*1,8</t>
  </si>
  <si>
    <t>31</t>
  </si>
  <si>
    <t>-1165046462</t>
  </si>
  <si>
    <t>"přesun sypaniny, netýká se přesunu hmot"</t>
  </si>
  <si>
    <t>štěrk+loze_+štěrk_kom</t>
  </si>
  <si>
    <t>32</t>
  </si>
  <si>
    <t>162351103</t>
  </si>
  <si>
    <t>Vodorovné přemístění do 500 m výkopku/sypaniny z horniny třídy těžitelnosti I, skupiny 1 až 3</t>
  </si>
  <si>
    <t>1331712711</t>
  </si>
  <si>
    <t>33</t>
  </si>
  <si>
    <t>121151113</t>
  </si>
  <si>
    <t>Sejmutí ornice plochy do 500 m2 tl vrstvy do 200 mm strojně</t>
  </si>
  <si>
    <t>-322260523</t>
  </si>
  <si>
    <t xml:space="preserve">"v rámci jámy pro akumulační nádrž  9,2*0,80"</t>
  </si>
  <si>
    <t>4,4*0,80</t>
  </si>
  <si>
    <t>34</t>
  </si>
  <si>
    <t>181351103</t>
  </si>
  <si>
    <t>Rozprostření ornice tl vrstvy do 200 mm pl přes 100 do 500 m2 v rovině nebo ve svahu do 1:5 strojně</t>
  </si>
  <si>
    <t>-1422656822</t>
  </si>
  <si>
    <t>"v rámci jámy pro akumulační nádrž - 9,2*0,80"</t>
  </si>
  <si>
    <t>4,40*0,80</t>
  </si>
  <si>
    <t>35</t>
  </si>
  <si>
    <t>00572470</t>
  </si>
  <si>
    <t>osivo směs travní univerzál</t>
  </si>
  <si>
    <t>kg</t>
  </si>
  <si>
    <t>334941007</t>
  </si>
  <si>
    <t>tráva*0,03</t>
  </si>
  <si>
    <t>36</t>
  </si>
  <si>
    <t>181411131</t>
  </si>
  <si>
    <t>Založení parkového trávníku výsevem pl do 1000 m2 v rovině a ve svahu do 1:5</t>
  </si>
  <si>
    <t>-41662439</t>
  </si>
  <si>
    <t>Svislé a kompletní konstrukce</t>
  </si>
  <si>
    <t>37</t>
  </si>
  <si>
    <t>359901211</t>
  </si>
  <si>
    <t>Monitoring stoky jakékoli výšky na nové kanalizaci</t>
  </si>
  <si>
    <t>748142289</t>
  </si>
  <si>
    <t>Vodorovné konstrukce</t>
  </si>
  <si>
    <t>38</t>
  </si>
  <si>
    <t>451541111</t>
  </si>
  <si>
    <t>Lože pod potrubí otevřený výkop ze štěrkodrtě</t>
  </si>
  <si>
    <t>-45858876</t>
  </si>
  <si>
    <t>Komunikace</t>
  </si>
  <si>
    <t>39</t>
  </si>
  <si>
    <t>564851011</t>
  </si>
  <si>
    <t>Podklad ze štěrkodrtě ŠD plochy do 100 m2 tl 150 mm</t>
  </si>
  <si>
    <t>1163309905</t>
  </si>
  <si>
    <t xml:space="preserve">"viz příloha D.1  - Technická zpráva, D.5 - Uložení potrubí"</t>
  </si>
  <si>
    <t>"dlažba" 4,5*0,80</t>
  </si>
  <si>
    <t>40</t>
  </si>
  <si>
    <t>567123114</t>
  </si>
  <si>
    <t>Podklad ze směsi stmelené cementem SC C 5/6 (KSC II) tl 150 mm</t>
  </si>
  <si>
    <t>1139176049</t>
  </si>
  <si>
    <t>41</t>
  </si>
  <si>
    <t>591211111</t>
  </si>
  <si>
    <t>Kladení dlažby z kostek drobných z kamene do lože z kameniva těženého tl 50 mm</t>
  </si>
  <si>
    <t>820631648</t>
  </si>
  <si>
    <t>42</t>
  </si>
  <si>
    <t>596811120</t>
  </si>
  <si>
    <t>Kladení betonové dlažby komunikací pro pěší do lože z kameniva velikosti do 0,09 m2 pl do 50 m2</t>
  </si>
  <si>
    <t>63432140</t>
  </si>
  <si>
    <t>Trubní vedení</t>
  </si>
  <si>
    <t>43</t>
  </si>
  <si>
    <t>871275211</t>
  </si>
  <si>
    <t>Kanalizační potrubí z tvrdého PVC jednovrstvé tuhost třídy SN4 DN 125</t>
  </si>
  <si>
    <t>1271150162</t>
  </si>
  <si>
    <t>"napojení dešťového svodu" 5,0</t>
  </si>
  <si>
    <t>44</t>
  </si>
  <si>
    <t>871315221</t>
  </si>
  <si>
    <t>Kanalizační potrubí z tvrdého PVC jednovrstvé tuhost třídy SN8 DN 160</t>
  </si>
  <si>
    <t>-884933584</t>
  </si>
  <si>
    <t>"přítok do akumulační nádrže" 24,0</t>
  </si>
  <si>
    <t>"odpad z akumulační nádrže" 10,0</t>
  </si>
  <si>
    <t>45</t>
  </si>
  <si>
    <t>8713152211</t>
  </si>
  <si>
    <t>Oprava stávající kanalizace</t>
  </si>
  <si>
    <t>VLASTNÍ</t>
  </si>
  <si>
    <t>-4812365</t>
  </si>
  <si>
    <t>"oprava stávající kanalizace DN150"</t>
  </si>
  <si>
    <t>"včetně zemních prací, materiálu, 6 ks UNI spojek"</t>
  </si>
  <si>
    <t>3*3,0</t>
  </si>
  <si>
    <t>46</t>
  </si>
  <si>
    <t>8713152212</t>
  </si>
  <si>
    <t>Napojení na stávající kanalizaci PVC160</t>
  </si>
  <si>
    <t>kus</t>
  </si>
  <si>
    <t>-1572165733</t>
  </si>
  <si>
    <t>47</t>
  </si>
  <si>
    <t>877275211</t>
  </si>
  <si>
    <t>Montáž tvarovek z tvrdého PVC-systém KG nebo z polypropylenu-systém KG 2000 jednoosé DN 125</t>
  </si>
  <si>
    <t>-1808909702</t>
  </si>
  <si>
    <t>1+2+1</t>
  </si>
  <si>
    <t>48</t>
  </si>
  <si>
    <t>28611356</t>
  </si>
  <si>
    <t>koleno kanalizační PVC KG 125x45°</t>
  </si>
  <si>
    <t>-1564784626</t>
  </si>
  <si>
    <t>2*1,015</t>
  </si>
  <si>
    <t>49</t>
  </si>
  <si>
    <t>28611354</t>
  </si>
  <si>
    <t>koleno kanalizace PVC KG 125x15°</t>
  </si>
  <si>
    <t>-1769077842</t>
  </si>
  <si>
    <t>1*1,015</t>
  </si>
  <si>
    <t>50</t>
  </si>
  <si>
    <t>28611502</t>
  </si>
  <si>
    <t>redukce kanalizační PVC 125/110</t>
  </si>
  <si>
    <t>-369631864</t>
  </si>
  <si>
    <t>51</t>
  </si>
  <si>
    <t>877315211</t>
  </si>
  <si>
    <t>Montáž tvarovek z tvrdého PVC-systém KG nebo z polypropylenu-systém KG 2000 jednoosé DN 150</t>
  </si>
  <si>
    <t>282325386</t>
  </si>
  <si>
    <t>1+11+7</t>
  </si>
  <si>
    <t>52</t>
  </si>
  <si>
    <t>28611362</t>
  </si>
  <si>
    <t>koleno kanalizace PVC KG 160x67°</t>
  </si>
  <si>
    <t>-1000445242</t>
  </si>
  <si>
    <t>53</t>
  </si>
  <si>
    <t>28611361</t>
  </si>
  <si>
    <t>koleno kanalizační PVC KG 160x45°</t>
  </si>
  <si>
    <t>1752675123</t>
  </si>
  <si>
    <t>11*1,015</t>
  </si>
  <si>
    <t>54</t>
  </si>
  <si>
    <t>28611359</t>
  </si>
  <si>
    <t>koleno kanalizace PVC KG 160x15°</t>
  </si>
  <si>
    <t>557073455</t>
  </si>
  <si>
    <t>7*1,015</t>
  </si>
  <si>
    <t>55</t>
  </si>
  <si>
    <t>877315221</t>
  </si>
  <si>
    <t>Montáž tvarovek z tvrdého PVC-systém KG nebo z polypropylenu-systém KG 2000 dvouosé DN 160</t>
  </si>
  <si>
    <t>-1244417211</t>
  </si>
  <si>
    <t>56</t>
  </si>
  <si>
    <t>WVN.SF662100W</t>
  </si>
  <si>
    <t>Odbočka kanalizační plastová KGEA-160/125/45°</t>
  </si>
  <si>
    <t>-155949724</t>
  </si>
  <si>
    <t>57</t>
  </si>
  <si>
    <t>8773751211</t>
  </si>
  <si>
    <t>Výřez na potrubí z kanalizačních trub z PVC DN 300</t>
  </si>
  <si>
    <t>-332515680</t>
  </si>
  <si>
    <t>"napojení na stávající kanalizaci PVC300" 1</t>
  </si>
  <si>
    <t>58</t>
  </si>
  <si>
    <t>877375221</t>
  </si>
  <si>
    <t>Montáž tvarovek z tvrdého PVC-systém KG nebo z polypropylenu-systém KG 2000 dvouosé DN 315</t>
  </si>
  <si>
    <t>420471579</t>
  </si>
  <si>
    <t>59</t>
  </si>
  <si>
    <t>28612227</t>
  </si>
  <si>
    <t>odbočka kanalizační plastová PVC KG DN 315x160/45° SN12/16</t>
  </si>
  <si>
    <t>387304788</t>
  </si>
  <si>
    <t>60</t>
  </si>
  <si>
    <t>877375211</t>
  </si>
  <si>
    <t>Montáž tvarovek z tvrdého PVC-systém KG nebo z polypropylenu-systém KG 2000 jednoosé DN 315</t>
  </si>
  <si>
    <t>1738694325</t>
  </si>
  <si>
    <t>61</t>
  </si>
  <si>
    <t>28611574</t>
  </si>
  <si>
    <t>objímka převlečná kanalizace plastové KG DN 300</t>
  </si>
  <si>
    <t>1024380510</t>
  </si>
  <si>
    <t>62</t>
  </si>
  <si>
    <t>892312121</t>
  </si>
  <si>
    <t>Tlaková zkouška vzduchem potrubí DN 150 těsnícím vakem ucpávkovým</t>
  </si>
  <si>
    <t>úsek</t>
  </si>
  <si>
    <t>717476712</t>
  </si>
  <si>
    <t>Ostatní konstrukce a práce-bourání</t>
  </si>
  <si>
    <t>63</t>
  </si>
  <si>
    <t>916111122</t>
  </si>
  <si>
    <t>Osazení obruby z drobných kostek bez boční opěry do lože z betonu prostého</t>
  </si>
  <si>
    <t>674644971</t>
  </si>
  <si>
    <t>"dvoulinka" 11,0*2</t>
  </si>
  <si>
    <t>64</t>
  </si>
  <si>
    <t>977151125</t>
  </si>
  <si>
    <t>Jádrové vrty diamantovými korunkami do stavebních materiálů D přes 180 do 200 mm</t>
  </si>
  <si>
    <t>1766522848</t>
  </si>
  <si>
    <t xml:space="preserve">"viz.příloha D.1  Technická zpráva"</t>
  </si>
  <si>
    <t>"stávající šachta - včetně utěsnění" 0,12</t>
  </si>
  <si>
    <t>65</t>
  </si>
  <si>
    <t>979054441</t>
  </si>
  <si>
    <t>Očištění vybouraných z desek nebo dlaždic s původním spárováním z kameniva těženého</t>
  </si>
  <si>
    <t>-1630268700</t>
  </si>
  <si>
    <t>66</t>
  </si>
  <si>
    <t>979071121</t>
  </si>
  <si>
    <t>Očištění dlažebních kostek drobných s původním spárováním kamenivem těženým</t>
  </si>
  <si>
    <t>229349108</t>
  </si>
  <si>
    <t>"silniční obruba" 11,0*0,20</t>
  </si>
  <si>
    <t>99</t>
  </si>
  <si>
    <t>Přesun hmot</t>
  </si>
  <si>
    <t>67</t>
  </si>
  <si>
    <t>998276101</t>
  </si>
  <si>
    <t>Přesun hmot pro trubní vedení z trub z plastických hmot otevřený výkop</t>
  </si>
  <si>
    <t>1652074996</t>
  </si>
  <si>
    <t>33,855-31,987</t>
  </si>
  <si>
    <t>997</t>
  </si>
  <si>
    <t>Přesun sutě</t>
  </si>
  <si>
    <t>68</t>
  </si>
  <si>
    <t>997221551</t>
  </si>
  <si>
    <t>Vodorovná doprava suti ze sypkých materiálů do 1 km</t>
  </si>
  <si>
    <t>-1070455969</t>
  </si>
  <si>
    <t>"odvoz suti na meziskládku" 8,941+0,008</t>
  </si>
  <si>
    <t>"odvoz suti na skládku určenou investorem" odvoz_suti</t>
  </si>
  <si>
    <t>69</t>
  </si>
  <si>
    <t>997221559</t>
  </si>
  <si>
    <t>Příplatek ZKD 1 km u vodorovné dopravy suti ze sypkých materiálů</t>
  </si>
  <si>
    <t>-2093895646</t>
  </si>
  <si>
    <t>"odvoz suti na skládku určenou investorem"</t>
  </si>
  <si>
    <t>odvoz_suti*14</t>
  </si>
  <si>
    <t>70</t>
  </si>
  <si>
    <t>997221611</t>
  </si>
  <si>
    <t>Nakládání suti na dopravní prostředky pro vodorovnou dopravu</t>
  </si>
  <si>
    <t>-1902015120</t>
  </si>
  <si>
    <t>"nakládání suti - odvoz na meziskládku" odvoz_suti</t>
  </si>
  <si>
    <t>"nakládání suti - odvoz na skládku určenou investorem" odvoz_suti</t>
  </si>
  <si>
    <t>71</t>
  </si>
  <si>
    <t>997221861</t>
  </si>
  <si>
    <t>Poplatek za uložení stavebního odpadu na recyklační skládce (skládkovné) z prostého betonu pod kódem 17 01 01</t>
  </si>
  <si>
    <t>CS ÚRS 2021 02</t>
  </si>
  <si>
    <t>-856125978</t>
  </si>
  <si>
    <t>0,008</t>
  </si>
  <si>
    <t>72</t>
  </si>
  <si>
    <t>9972218731</t>
  </si>
  <si>
    <t>Poplatek za uložení stavebního odpadu na recyklační skládce (skládkovné) zeminy a kamení zatříděného do Katalogu odpadů pod kódem 17 05 04</t>
  </si>
  <si>
    <t>-1910211325</t>
  </si>
  <si>
    <t>8,941</t>
  </si>
  <si>
    <t>998</t>
  </si>
  <si>
    <t>73</t>
  </si>
  <si>
    <t>998223011</t>
  </si>
  <si>
    <t>Přesun hmot pro pozemní komunikace s krytem dlážděným</t>
  </si>
  <si>
    <t>30254867</t>
  </si>
  <si>
    <t>31,987</t>
  </si>
  <si>
    <t>lože</t>
  </si>
  <si>
    <t>7,5</t>
  </si>
  <si>
    <t>mulčování</t>
  </si>
  <si>
    <t>118,43</t>
  </si>
  <si>
    <t>pazeni</t>
  </si>
  <si>
    <t>55,994</t>
  </si>
  <si>
    <t>4,57</t>
  </si>
  <si>
    <t>1.2 - Akumulační a čerpací šachta</t>
  </si>
  <si>
    <t>zepráce_j</t>
  </si>
  <si>
    <t>104,4</t>
  </si>
  <si>
    <t xml:space="preserve">    2 - Zakládání</t>
  </si>
  <si>
    <t>111212215</t>
  </si>
  <si>
    <t>Odstranění nevhodných dřevin přes 100 do 500 m2 v do 1 m s odstraněním pařezů v rovině nebo svahu do 1:5</t>
  </si>
  <si>
    <t>868910027</t>
  </si>
  <si>
    <t xml:space="preserve">"viz příloha D.1  - Technická zpráva, D.4 - Schema osazení akumulační nádrže"</t>
  </si>
  <si>
    <t>120,0</t>
  </si>
  <si>
    <t>30*5</t>
  </si>
  <si>
    <t>3,0</t>
  </si>
  <si>
    <t>131251204</t>
  </si>
  <si>
    <t>Hloubení jam zapažených v hornině třídy těžitelnosti I skupiny 3 objem do 500 m3 strojně</t>
  </si>
  <si>
    <t>"výkop pro nádrže" 36,0*3,1</t>
  </si>
  <si>
    <t>-"tráva" 36,0*0,20</t>
  </si>
  <si>
    <t>zepráce_j*0,50</t>
  </si>
  <si>
    <t>131351204</t>
  </si>
  <si>
    <t>Hloubení jam zapažených v hornině třídy těžitelnosti II skupiny 4 objem do 500 m3 strojně</t>
  </si>
  <si>
    <t>167955617</t>
  </si>
  <si>
    <t>132251104</t>
  </si>
  <si>
    <t>Hloubení rýh nezapažených š do 800 mm v hornině třídy těžitelnosti I skupiny 3 objem přes 100 m3 strojně</t>
  </si>
  <si>
    <t>563476190</t>
  </si>
  <si>
    <t>"drenáž" 0,4*0,4*27,0</t>
  </si>
  <si>
    <t>"čerpací jímka" 0,5*0,5*1,0</t>
  </si>
  <si>
    <t>132351104</t>
  </si>
  <si>
    <t>Hloubení rýh nezapažených š do 800 mm v hornině třídy těžitelnosti II skupiny 4 objem přes 100 m3 strojně</t>
  </si>
  <si>
    <t>-1222904629</t>
  </si>
  <si>
    <t>151101201</t>
  </si>
  <si>
    <t>Zřízení příložného pažení stěn výkopu hl do 4 m</t>
  </si>
  <si>
    <t>-1101835114</t>
  </si>
  <si>
    <t>18,0*3,0</t>
  </si>
  <si>
    <t>151101211</t>
  </si>
  <si>
    <t>Odstranění příložného pažení stěn hl do 4 m</t>
  </si>
  <si>
    <t>1722398860</t>
  </si>
  <si>
    <t>"akumulační nádrž" 3,14*(3,67)^2/4*2,37</t>
  </si>
  <si>
    <t>"čerpací šachta" 3,14*(2,24)^2/4*2,16</t>
  </si>
  <si>
    <t>"lože" 30,0*0,25</t>
  </si>
  <si>
    <t>"podkladní deska akumulační nádrž" 3,14*(3,87)^2/4*0,15</t>
  </si>
  <si>
    <t>"podkladní deska čerpací jímka" 3,14*(2,44)^2/4*0,15</t>
  </si>
  <si>
    <t>"čerpací jímka" 3,14*(0,500)^2/4*1,0</t>
  </si>
  <si>
    <t>"drenáž" 0,40*0,40*27,0</t>
  </si>
  <si>
    <t>"kanalizační potrubí (přítok + odpad) - lože+obsyp" 8,4*0,80*0,60</t>
  </si>
  <si>
    <t xml:space="preserve">"saci potrubí - lože + obsyp  v jámě" 5,0*0,50*0,45</t>
  </si>
  <si>
    <t>"přívod pitné vody - lože+obsyp v jámě" 3,6*0,50*0,45</t>
  </si>
  <si>
    <t>"výtlačné potrubí V1 - lože+obsyp v jámě" 7,2*0,50*0,45</t>
  </si>
  <si>
    <t>"elektropřívod v jámě" 3,0*0,30*0,40</t>
  </si>
  <si>
    <t>-2130149254</t>
  </si>
  <si>
    <t>1170682093</t>
  </si>
  <si>
    <t>-1891279606</t>
  </si>
  <si>
    <t>(zepráce_j+zepráce)-vytlač</t>
  </si>
  <si>
    <t>-"poklopy" 2*(3,14*(1,0)^2/4)</t>
  </si>
  <si>
    <t>182151111</t>
  </si>
  <si>
    <t>Svahování v zářezech v hornině třídy těžitelnosti I skupiny 1 až 3 strojně</t>
  </si>
  <si>
    <t>1368803023</t>
  </si>
  <si>
    <t>8,35*1,3</t>
  </si>
  <si>
    <t>184102211</t>
  </si>
  <si>
    <t>Výsadba keře bez balu v do 1 m do jamky se zalitím v rovině a svahu do 1:5</t>
  </si>
  <si>
    <t>1803714292</t>
  </si>
  <si>
    <t>026505301</t>
  </si>
  <si>
    <t xml:space="preserve">skalník  20-35cm</t>
  </si>
  <si>
    <t>523451114</t>
  </si>
  <si>
    <t>120</t>
  </si>
  <si>
    <t>184911311</t>
  </si>
  <si>
    <t>Položení mulčovací textilie v rovině a svahu do 1:5</t>
  </si>
  <si>
    <t>-625443110</t>
  </si>
  <si>
    <t>69311080</t>
  </si>
  <si>
    <t>geotextilie netkaná separační, ochranná, filtrační, drenážní PES 200g/m2</t>
  </si>
  <si>
    <t>2070248313</t>
  </si>
  <si>
    <t>mulčování*1,20</t>
  </si>
  <si>
    <t>184911421</t>
  </si>
  <si>
    <t>Mulčování rostlin kůrou tl do 0,1 m v rovině a svahu do 1:5</t>
  </si>
  <si>
    <t>1022845824</t>
  </si>
  <si>
    <t>10391100</t>
  </si>
  <si>
    <t>kůra mulčovací VL</t>
  </si>
  <si>
    <t>594067287</t>
  </si>
  <si>
    <t>mulčování*0,05</t>
  </si>
  <si>
    <t>5,922*0,103 'Přepočtené koeficientem množství</t>
  </si>
  <si>
    <t>Zakládání</t>
  </si>
  <si>
    <t>212751106</t>
  </si>
  <si>
    <t>Trativod z drenážních trubek flexibilních PVC-U SN 4 perforace 360° včetně lože otevřený výkop DN 160 pro meliorace</t>
  </si>
  <si>
    <t>-172007858</t>
  </si>
  <si>
    <t>27,0</t>
  </si>
  <si>
    <t>3881294151</t>
  </si>
  <si>
    <t>Doprava nádrží na stavbu</t>
  </si>
  <si>
    <t>-1905817728</t>
  </si>
  <si>
    <t>"cena za dopravné akumulační a čerpací šachty"</t>
  </si>
  <si>
    <t>3881294152</t>
  </si>
  <si>
    <t>Montáž a složení nádrží</t>
  </si>
  <si>
    <t>-21496450</t>
  </si>
  <si>
    <t>"práce jeřábem"</t>
  </si>
  <si>
    <t>2*3</t>
  </si>
  <si>
    <t>3881294153</t>
  </si>
  <si>
    <t>Demontáž ramenátů</t>
  </si>
  <si>
    <t>komplet</t>
  </si>
  <si>
    <t>-1568374380</t>
  </si>
  <si>
    <t>"demontáž ramenátú po vybetonování"</t>
  </si>
  <si>
    <t>3881294154</t>
  </si>
  <si>
    <t>Doprava ramenátů zpět do výroby</t>
  </si>
  <si>
    <t>-1420781717</t>
  </si>
  <si>
    <t>"doprava ramenátú zpět do výroby - Žarošice - cca 142 km"</t>
  </si>
  <si>
    <t>3881294155</t>
  </si>
  <si>
    <t>Demontáž a montáž lampy VO</t>
  </si>
  <si>
    <t>1106446363</t>
  </si>
  <si>
    <t>562416231</t>
  </si>
  <si>
    <t xml:space="preserve">nádrž akumulační podzemní dvouplášťová </t>
  </si>
  <si>
    <t>-1355444712</t>
  </si>
  <si>
    <t>"dvouplášťová válcová nádrž o objemu 18,0m3"</t>
  </si>
  <si>
    <t>"včetně technologického vystrojení"</t>
  </si>
  <si>
    <t>"včetně filtru, dopouštěcí soustavy pro pitnou vodu, sacího potrubí, sacího koše a zpětné klapky"</t>
  </si>
  <si>
    <t>562416232</t>
  </si>
  <si>
    <t xml:space="preserve">čerpací šachta </t>
  </si>
  <si>
    <t>-1670030440</t>
  </si>
  <si>
    <t>"dvouplášťová válcová nádrž o objemu 5,34m3"</t>
  </si>
  <si>
    <t>"čerpadlo 1,5-2 m3/hod a tlak 5 bar s frekvenčním měničem a tlakovou nádobou 24 l a filtr 125 micronů"</t>
  </si>
  <si>
    <t>562416233</t>
  </si>
  <si>
    <t>čerpací šachta - montážní a kotvící materiál</t>
  </si>
  <si>
    <t>-849965434</t>
  </si>
  <si>
    <t>"čerpací šachta - montážní a kotvící materiál"</t>
  </si>
  <si>
    <t>"těsnění, vsuvky, nátrubky, kotvy do stěny"</t>
  </si>
  <si>
    <t>30,0*0,25</t>
  </si>
  <si>
    <t>452112112</t>
  </si>
  <si>
    <t>Osazení betonových prstenců nebo rámů v do 100 mm</t>
  </si>
  <si>
    <t>1967518551</t>
  </si>
  <si>
    <t>"akumulační nádrž" 2</t>
  </si>
  <si>
    <t>"čerpací šachta" 2</t>
  </si>
  <si>
    <t>59224010</t>
  </si>
  <si>
    <t>prstenec šachtový vyrovnávací betonový 625x100x40mm</t>
  </si>
  <si>
    <t>-1152176005</t>
  </si>
  <si>
    <t>"akumulační nádrž" 2*1,01</t>
  </si>
  <si>
    <t>"čerpací šachta" 2*1,01</t>
  </si>
  <si>
    <t>452311161</t>
  </si>
  <si>
    <t>Podkladní desky z betonu prostého tř. C 25/30 otevřený výkop</t>
  </si>
  <si>
    <t>723098</t>
  </si>
  <si>
    <t>"akumulační nádrž" 3,14*(3,87)^2/4*0,15</t>
  </si>
  <si>
    <t>"čerpací jímka" 3,14*(2,44)^2/4*0,15</t>
  </si>
  <si>
    <t>452351101</t>
  </si>
  <si>
    <t>Bednění podkladních desek nebo bloků nebo sedlového lože otevřený výkop</t>
  </si>
  <si>
    <t>92172478</t>
  </si>
  <si>
    <t>3,14*3,87*0,15+3,14*2,44*0,15</t>
  </si>
  <si>
    <t>452368211</t>
  </si>
  <si>
    <t>Výztuž podkladních desek nebo bloků nebo pražců otevřený výkop ze svařovaných sítí Kari</t>
  </si>
  <si>
    <t>-1211734655</t>
  </si>
  <si>
    <t>(3,14*(3,87)^2/4+3,14*(2,44)^2/4)*0,0054</t>
  </si>
  <si>
    <t>8943021721</t>
  </si>
  <si>
    <t>Betonáž meziprostoru nádrže betonem C 35/45 , stupeň konzistence SF2</t>
  </si>
  <si>
    <t>2083910568</t>
  </si>
  <si>
    <t>"akumulační nádrž" 7,0</t>
  </si>
  <si>
    <t>"čerpací šachta" 3,5</t>
  </si>
  <si>
    <t>894411311</t>
  </si>
  <si>
    <t>Osazení betonových nebo železobetonových dílců pro šachty skruží rovných</t>
  </si>
  <si>
    <t>-2139660023</t>
  </si>
  <si>
    <t>"čerpací jímka" 2</t>
  </si>
  <si>
    <t>592240021</t>
  </si>
  <si>
    <t>skruž betonová pro šachty 50x50x9cm</t>
  </si>
  <si>
    <t>-1872284633</t>
  </si>
  <si>
    <t>"čerpací jímka" 2*1,01</t>
  </si>
  <si>
    <t>894412411</t>
  </si>
  <si>
    <t>Osazení betonových nebo železobetonových dílců pro šachty skruží přechodových</t>
  </si>
  <si>
    <t>729526681</t>
  </si>
  <si>
    <t>"akumulační nádrž"1</t>
  </si>
  <si>
    <t>"čerpací šachta" 1</t>
  </si>
  <si>
    <t>59224167</t>
  </si>
  <si>
    <t>skruž betonová přechodová 62,5/100x60x12cm, stupadla poplastovaná</t>
  </si>
  <si>
    <t>1144923440</t>
  </si>
  <si>
    <t>"akumulační nádrž" 1*1,01</t>
  </si>
  <si>
    <t>"čerpací šachta" 1*1,01</t>
  </si>
  <si>
    <t>899103112</t>
  </si>
  <si>
    <t>Osazení poklopů litinových nebo ocelových včetně rámů pro třídu zatížení B125, C250</t>
  </si>
  <si>
    <t>1584883311</t>
  </si>
  <si>
    <t>"akumulační nádrž" 1</t>
  </si>
  <si>
    <t>552410111</t>
  </si>
  <si>
    <t>poklop litinový, třída B125, kruhový rám, vstup 600mm, s panty</t>
  </si>
  <si>
    <t>2052609324</t>
  </si>
  <si>
    <t>"litinový poklop studniční průměr 600 mm"</t>
  </si>
  <si>
    <t xml:space="preserve">"s rámem a panty, uzamykatelný,  tř.B125,"</t>
  </si>
  <si>
    <t>1+1</t>
  </si>
  <si>
    <t>899501221</t>
  </si>
  <si>
    <t>Stupadla do šachet ocelová s PE povlakem vidlicová pro přímé zabudování do hmoždinek</t>
  </si>
  <si>
    <t>84531316</t>
  </si>
  <si>
    <t>5524378501</t>
  </si>
  <si>
    <t xml:space="preserve">ocelové oplastované stupadlo </t>
  </si>
  <si>
    <t>-80207753</t>
  </si>
  <si>
    <t>"š. 300mm"</t>
  </si>
  <si>
    <t>552438321</t>
  </si>
  <si>
    <t>hmoždinka pro jednořadová šachtová stupadla</t>
  </si>
  <si>
    <t>-575114380</t>
  </si>
  <si>
    <t>9*2</t>
  </si>
  <si>
    <t>916111121</t>
  </si>
  <si>
    <t>Osazení obruby z drobných kostek bez boční opěry do lože z kameniva těženého</t>
  </si>
  <si>
    <t>"dvoulinka - odláždění poklopu" (3,14*0,7)*2*2</t>
  </si>
  <si>
    <t>47,610</t>
  </si>
  <si>
    <t>114,3</t>
  </si>
  <si>
    <t>loze</t>
  </si>
  <si>
    <t>11,05</t>
  </si>
  <si>
    <t>obsyp</t>
  </si>
  <si>
    <t>38,675</t>
  </si>
  <si>
    <t>18,092</t>
  </si>
  <si>
    <t>pazeni_2</t>
  </si>
  <si>
    <t>39,65</t>
  </si>
  <si>
    <t>PE_32</t>
  </si>
  <si>
    <t>PE_40</t>
  </si>
  <si>
    <t>237</t>
  </si>
  <si>
    <t>1.3 - Výtlačné potrubí, rozvod dešťové vody</t>
  </si>
  <si>
    <t>podsyp_š</t>
  </si>
  <si>
    <t>0,075</t>
  </si>
  <si>
    <t>18,804</t>
  </si>
  <si>
    <t>22221</t>
  </si>
  <si>
    <t>obsyp_-0,294</t>
  </si>
  <si>
    <t>41,906</t>
  </si>
  <si>
    <t>7,679</t>
  </si>
  <si>
    <t>77,75</t>
  </si>
  <si>
    <t>57,532</t>
  </si>
  <si>
    <t>49,853</t>
  </si>
  <si>
    <t>14,558</t>
  </si>
  <si>
    <t>69,615</t>
  </si>
  <si>
    <t>zepráce_1</t>
  </si>
  <si>
    <t>2,475</t>
  </si>
  <si>
    <t>1 - Zemní práce</t>
  </si>
  <si>
    <t>4 - Vodorovné konstrukce</t>
  </si>
  <si>
    <t>5 - Komunikace</t>
  </si>
  <si>
    <t>8 - Trubní vedení</t>
  </si>
  <si>
    <t>9 - Ostatní konstrukce a práce-bourání</t>
  </si>
  <si>
    <t>99 - Přesun hmot</t>
  </si>
  <si>
    <t>997 - Přesun sutě</t>
  </si>
  <si>
    <t>998 - Přesun hmot</t>
  </si>
  <si>
    <t>1131061611</t>
  </si>
  <si>
    <t>Rozebrání dlažeb vozovek z drobných kostek s ložem z kameniva ručně</t>
  </si>
  <si>
    <t>-1062659972</t>
  </si>
  <si>
    <t>"kostky" (73,2*1,5)+(1,5*1,0)*3</t>
  </si>
  <si>
    <t>1131071231</t>
  </si>
  <si>
    <t>Odstranění podkladu z kameniva drceného tl přes 200 do 300 mm ručně</t>
  </si>
  <si>
    <t>64032672</t>
  </si>
  <si>
    <t>"kostky" (73,2*0,50)+(1,5*1,0)*3</t>
  </si>
  <si>
    <t>1838347120</t>
  </si>
  <si>
    <t>"dvoulinka" (7,5+2,0+2,0+8,0+4,0)*2</t>
  </si>
  <si>
    <t>-1366292931</t>
  </si>
  <si>
    <t>132</t>
  </si>
  <si>
    <t>1645759849</t>
  </si>
  <si>
    <t>13,2</t>
  </si>
  <si>
    <t>119001401</t>
  </si>
  <si>
    <t>Dočasné zajištění potrubí ocelového nebo litinového DN do 200 mm</t>
  </si>
  <si>
    <t>-1872572688</t>
  </si>
  <si>
    <t>2*0,50</t>
  </si>
  <si>
    <t>119001405</t>
  </si>
  <si>
    <t>Dočasné zajištění potrubí z PE DN do 200 mm</t>
  </si>
  <si>
    <t>-1592895026</t>
  </si>
  <si>
    <t>"viz. příloha D.1 Technická zpráva"</t>
  </si>
  <si>
    <t>1*0,50</t>
  </si>
  <si>
    <t>119001421</t>
  </si>
  <si>
    <t>Dočasné zajištění kabelů a kabelových tratí ze 3 volně ložených kabelů</t>
  </si>
  <si>
    <t>1818529250</t>
  </si>
  <si>
    <t>-1747745064</t>
  </si>
  <si>
    <t>(114,8+2+15+75+24)*2</t>
  </si>
  <si>
    <t>940396888</t>
  </si>
  <si>
    <t>-1269107502</t>
  </si>
  <si>
    <t>1,1*3</t>
  </si>
  <si>
    <t>-417547176</t>
  </si>
  <si>
    <t>129001101</t>
  </si>
  <si>
    <t>Příplatek za ztížení odkopávky nebo prokopávky v blízkosti inženýrských sítí</t>
  </si>
  <si>
    <t>1886952343</t>
  </si>
  <si>
    <t>(2*0,50*1,0)*2+(2*0,50*1,6)*2+(2*0,50*1,6)</t>
  </si>
  <si>
    <t>132212121</t>
  </si>
  <si>
    <t>Hloubení zapažených rýh šířky do 800 mm v soudržných horninách třídy těžitelnosti I skupiny 3 ručně</t>
  </si>
  <si>
    <t>-458810793</t>
  </si>
  <si>
    <t>"z výpisu objemu zem.prací"</t>
  </si>
  <si>
    <t>"sací potrubí" 5,0*0,50*0,80</t>
  </si>
  <si>
    <t>-" v rámci jámy" 5,0*0,50*0,80</t>
  </si>
  <si>
    <t>"výtlačné potrubí V1" (122,0-35,0)*0,50*0,80</t>
  </si>
  <si>
    <t>-"v rámci jámy" 7,2*0,50*0,80</t>
  </si>
  <si>
    <t>"výtlačné potrubí V1-2" 2,0*0,50*0,80</t>
  </si>
  <si>
    <t>"výtlačné potrubí V1-3" 15,0*0,50*0,80</t>
  </si>
  <si>
    <t>"výtlačné potrubí V2" (87,0-12,0)*0,50*0,80</t>
  </si>
  <si>
    <t>"výtlačné potrubí V2-1" (28,0-4,0)*0,50*0,80</t>
  </si>
  <si>
    <t>"jámy protlaku - rozšíření" ((1,5*1,5*1,3)-(1,5*0,5*0,80))*7</t>
  </si>
  <si>
    <t>-"tráva" (122,6*0,50*0,20)-(1,5*1,0*0,20)*4</t>
  </si>
  <si>
    <t>-"kostky" (73,2*0,50*0,40)-(1,5*1,0*0,40)*3</t>
  </si>
  <si>
    <t>132212221</t>
  </si>
  <si>
    <t>Hloubení zapažených rýh šířky do 2000 mm v soudržných horninách třídy těžitelnosti I skupiny 3 ručně</t>
  </si>
  <si>
    <t>1941214447</t>
  </si>
  <si>
    <t>"jáma pro protlak - řad V1-1" 1,5*1,5*1,3</t>
  </si>
  <si>
    <t>-"tráva" 1,5*1,5*0,20</t>
  </si>
  <si>
    <t>151101101</t>
  </si>
  <si>
    <t>Zřízení příložného pažení a rozepření stěn rýh hl do 2 m</t>
  </si>
  <si>
    <t>1990340693</t>
  </si>
  <si>
    <t xml:space="preserve">"jámy protlaku - rozšíření"  (1,5+2*1,0)*1,3*7</t>
  </si>
  <si>
    <t>"jáma protlaku - řad V1-1" 4*1,5*1,3</t>
  </si>
  <si>
    <t>151101111</t>
  </si>
  <si>
    <t>Odstranění příložného pažení a rozepření stěn rýh hl do 2 m</t>
  </si>
  <si>
    <t>1004004665</t>
  </si>
  <si>
    <t>141721211</t>
  </si>
  <si>
    <t>Řízený zemní protlak délky do 50 m hl do 6 m s protlačením potrubí vnějšího průměru vrtu do 90 mm v hornině třídy těžitelnosti I a II skupiny 1 až 4</t>
  </si>
  <si>
    <t>-1015608198</t>
  </si>
  <si>
    <t>"řízený protlak potrubí PE40" 35+12</t>
  </si>
  <si>
    <t>"řízený protlak potrubí PE32" 5+4</t>
  </si>
  <si>
    <t>-913803</t>
  </si>
  <si>
    <t>"sací potrubí" 5,0*0,50*0,10</t>
  </si>
  <si>
    <t>"výtlačné potrubí V1, V1-1, V1-2, V2, V2-1 - ve výkopu" (122+6+2+15+87+28-1,5*8)*0,50*0,10</t>
  </si>
  <si>
    <t>"výtlačné potrubí V1, V1-1, V2, V2-1 - v jámách" (1,5*8)*1,0*0,10</t>
  </si>
  <si>
    <t>-"řízený protlak" (35+12+5+4)*0,50*0,10</t>
  </si>
  <si>
    <t>"sací potrubí" 5,0*0,50*0,35</t>
  </si>
  <si>
    <t>"výtlačné potrubí V1, V1-1, V1-2, V2, V2-1 - ve výkopu" (122+6+2+15+87+28-1,5*8)*0,50*0,35</t>
  </si>
  <si>
    <t>"výtlačné potrubíV1, V1-1, V2, V2-1 - v jámách" (1,5*8)*1,0*0,35</t>
  </si>
  <si>
    <t>-"řízený protlak" (35+12+5+4)*0,50*0,35</t>
  </si>
  <si>
    <t>"zavlažovací šachtice" (3,14*(0,30)^2/4*0,25)*3</t>
  </si>
  <si>
    <t>"zavlažovací šachtice - podsyp" (3,14*(0,40)^2/4*0,20)*3</t>
  </si>
  <si>
    <t>"zásyp zeminou" (122,6*0,50*0,15)+(1,5*1,0*0,65)*4+(1,5*1,5*0,65)</t>
  </si>
  <si>
    <t>zepráce+zepráce_1-vytlač-zásyp_zem</t>
  </si>
  <si>
    <t>zepráce+zepráce_1-zásyp_zem</t>
  </si>
  <si>
    <t>"přemístění výkopku na meziskládku" vod_přem</t>
  </si>
  <si>
    <t>Vodorovné přemístění do 10000 m výkopku/sypaniny z horniny třídy těžitelnosti I, skupiny 1 až 3</t>
  </si>
  <si>
    <t>1698358472</t>
  </si>
  <si>
    <t>"přemístění výkopku na skládku určenou investorem" vod_přem</t>
  </si>
  <si>
    <t>Příplatek k vodorovnému přemístění výkopku/sypaniny z horniny třídy těžitelnosti I, skupiny 1 až 3 ZKD 1000 m přes 10000 m</t>
  </si>
  <si>
    <t>-1939863619</t>
  </si>
  <si>
    <t>vod_přem*5</t>
  </si>
  <si>
    <t>-1626825283</t>
  </si>
  <si>
    <t>"nakládání výkopku - odvoz na meziskládku" vod_přem</t>
  </si>
  <si>
    <t>"nakládání výkopku z meziskládky" vod_přem</t>
  </si>
  <si>
    <t>1712012311</t>
  </si>
  <si>
    <t>-118210007</t>
  </si>
  <si>
    <t>1532456763</t>
  </si>
  <si>
    <t>1741111011</t>
  </si>
  <si>
    <t>Zásyp jam, šachet rýh nebo kolem objektů sypaninou se zhutněním ručně</t>
  </si>
  <si>
    <t>970901809</t>
  </si>
  <si>
    <t>(zepráce+zepráce_1)-vytlač</t>
  </si>
  <si>
    <t>1751111011</t>
  </si>
  <si>
    <t>Obsypání potrubí ručně sypaninou bez prohození, uloženou do 3 m</t>
  </si>
  <si>
    <t>-520874911</t>
  </si>
  <si>
    <t>"PE40" 3,14*(0,040)^2/4*(87+75+24)</t>
  </si>
  <si>
    <t>"PE32" 3,14*(0,032)^2/4*(5+1+2+15)</t>
  </si>
  <si>
    <t>obsyp- 0,252</t>
  </si>
  <si>
    <t>175111109</t>
  </si>
  <si>
    <t>Příplatek k obsypání potrubí za ruční prohození sypaniny, uložené do 3 m</t>
  </si>
  <si>
    <t>-54515738</t>
  </si>
  <si>
    <t>58344171</t>
  </si>
  <si>
    <t>277102713</t>
  </si>
  <si>
    <t>-994376651</t>
  </si>
  <si>
    <t>štěrk_kom+loze+podsyp_š</t>
  </si>
  <si>
    <t>Vodorovné přemístění přes 50 do 500 m výkopku/sypaniny z horniny třídy těžitelnosti I skupiny 1 až 3</t>
  </si>
  <si>
    <t>-604301793</t>
  </si>
  <si>
    <t>1211120031</t>
  </si>
  <si>
    <t>Sejmutí ornice tl vrstvy do 200 mm ručně</t>
  </si>
  <si>
    <t>906247503</t>
  </si>
  <si>
    <t xml:space="preserve">"v rámci jámy pro akumulační nádrž  15,8*0,80"</t>
  </si>
  <si>
    <t>(122,6*0,50)+(1,5*1,0)*4+(1,5*1,5)</t>
  </si>
  <si>
    <t>-"stromy" 34,0*0,30</t>
  </si>
  <si>
    <t>1813111031</t>
  </si>
  <si>
    <t>Rozprostření ornice tl vrstvy do 200 mm v rovině nebo ve svahu do 1:5 ručně</t>
  </si>
  <si>
    <t>833977659</t>
  </si>
  <si>
    <t>"v rámci jámy pro akumulační nádrž - 15,8*0,50"</t>
  </si>
  <si>
    <t>-1242205818</t>
  </si>
  <si>
    <t>1557410224</t>
  </si>
  <si>
    <t>1821111111</t>
  </si>
  <si>
    <t>Dočasné zakrytí kořenové zóny</t>
  </si>
  <si>
    <t>-1831583637</t>
  </si>
  <si>
    <t>34,0*2,0</t>
  </si>
  <si>
    <t>69311049</t>
  </si>
  <si>
    <t>tkanina jutová přírodní 120g/m2</t>
  </si>
  <si>
    <t>-1172746670</t>
  </si>
  <si>
    <t>34,0*2,0*1,015</t>
  </si>
  <si>
    <t>183117215</t>
  </si>
  <si>
    <t>Hloubení rýh v kořenové zóně stromu ručně š do 0,3 m hl přes 0,8 do 1 m v rovině nebo svahu do 1:5</t>
  </si>
  <si>
    <t>823240363</t>
  </si>
  <si>
    <t>34,0</t>
  </si>
  <si>
    <t>183117412</t>
  </si>
  <si>
    <t>Plošné sejmutí zeminy v kořenové zóně stromu ručně hl přes 150 do 300 mm v rovině nebo svahu do 1:5</t>
  </si>
  <si>
    <t>-1985585554</t>
  </si>
  <si>
    <t>"tl.200mm" 34,0*0,30</t>
  </si>
  <si>
    <t>183911132</t>
  </si>
  <si>
    <t>Dendrologický průzkum stromu prováděný ze země přes 3 do 10 stromů</t>
  </si>
  <si>
    <t>1442503236</t>
  </si>
  <si>
    <t>1858043121</t>
  </si>
  <si>
    <t xml:space="preserve">Zalití stromů vodou </t>
  </si>
  <si>
    <t>-1474358665</t>
  </si>
  <si>
    <t>(7*400)/1000</t>
  </si>
  <si>
    <t>-608483869</t>
  </si>
  <si>
    <t>"podsyp zavlažovací šachtice" (3,14*(0,40)^2/4*0,20)*3</t>
  </si>
  <si>
    <t>451573111</t>
  </si>
  <si>
    <t>Lože pod potrubí otevřený výkop ze štěrkopísku</t>
  </si>
  <si>
    <t>M3</t>
  </si>
  <si>
    <t>259692334</t>
  </si>
  <si>
    <t>789454193</t>
  </si>
  <si>
    <t>-87512567</t>
  </si>
  <si>
    <t>23698405</t>
  </si>
  <si>
    <t>8573121221</t>
  </si>
  <si>
    <t>Spotřební materiál</t>
  </si>
  <si>
    <t>-466677742</t>
  </si>
  <si>
    <t>"ostatní spotřební materiál jinde neuvedený, spojovací materiál, šrouby, těsnění"</t>
  </si>
  <si>
    <t>871161141</t>
  </si>
  <si>
    <t>Montáž potrubí z PE100 SDR 11 otevřený výkop svařovaných na tupo D 32 x 3,0 mm</t>
  </si>
  <si>
    <t>-1612709780</t>
  </si>
  <si>
    <t>"viz. příloha D.1 Technická zpráva, příloha D.3 Kladečské schéma"</t>
  </si>
  <si>
    <t>"výtlačné potrubí V1-1" 6,0</t>
  </si>
  <si>
    <t>"výtlačné potrubí V1-2" 2,0</t>
  </si>
  <si>
    <t>"výtlačné potrubí V1-3"15,0</t>
  </si>
  <si>
    <t>"sací potrubí" 5,0</t>
  </si>
  <si>
    <t>ELM.199331</t>
  </si>
  <si>
    <t xml:space="preserve">potrubí vodovodní PE RC III, SDR 11  32x2,9 mm (typ 3 dle PAS 1075); návin</t>
  </si>
  <si>
    <t>-356443620</t>
  </si>
  <si>
    <t>"potrubí vodovodní PE 100 RC typ III, PN10 SDR11, 32x2,9 – návin – typ III dle PAS 1075, s ochranným pláštěm"</t>
  </si>
  <si>
    <t>PE_32*1,015</t>
  </si>
  <si>
    <t>871171141</t>
  </si>
  <si>
    <t>Montáž potrubí z PE100 SDR 11 otevřený výkop svařovaných na tupo D 40 x 3,7 mm</t>
  </si>
  <si>
    <t>-449860139</t>
  </si>
  <si>
    <t>"výtlačné potrubí V1" 122,0</t>
  </si>
  <si>
    <t>"výtlačné potrubí V2" 87,0</t>
  </si>
  <si>
    <t>"výtlačné potrubí V2-1" 28,0</t>
  </si>
  <si>
    <t>ELM.199361</t>
  </si>
  <si>
    <t xml:space="preserve">potrubí vodovodní PE RCIII, SDR 11  40x3,7 mm (typ 3 dle PAS 1075); 12 m</t>
  </si>
  <si>
    <t>-373110911</t>
  </si>
  <si>
    <t>"potrubí vodovodní PE 100 RC typ III, PN10 SDR11, 40x3,7 – návin – typ III dle PAS 1075, s ochranným pláštěm"</t>
  </si>
  <si>
    <t>PE_40*1,01</t>
  </si>
  <si>
    <t>8711611411</t>
  </si>
  <si>
    <t>Přeložka vodovodní přípojky PE32</t>
  </si>
  <si>
    <t>-1605977356</t>
  </si>
  <si>
    <t>"včetně zemních prací, materiálu, spojky 2 ks"</t>
  </si>
  <si>
    <t>10,0</t>
  </si>
  <si>
    <t>8711611412</t>
  </si>
  <si>
    <t>Oprava stávajícího vodovou PE40</t>
  </si>
  <si>
    <t>1863254528</t>
  </si>
  <si>
    <t>"včetně zemních prací, materiálu, spojky 6 ks"</t>
  </si>
  <si>
    <t>HWL.653003203216</t>
  </si>
  <si>
    <t>TVAROVKA ISO T KUS 32-32</t>
  </si>
  <si>
    <t>-2124516585</t>
  </si>
  <si>
    <t>1*1,01</t>
  </si>
  <si>
    <t>HWL.653004004016</t>
  </si>
  <si>
    <t>TVAROVKA ISO T KUS 40-40</t>
  </si>
  <si>
    <t>-509242007</t>
  </si>
  <si>
    <t>5*1,01</t>
  </si>
  <si>
    <t>HWL.6531040025161</t>
  </si>
  <si>
    <t>TVAROVKA ISO T KUS REDUKOVANÝ 40-32</t>
  </si>
  <si>
    <t>1708457537</t>
  </si>
  <si>
    <t>2*1,01</t>
  </si>
  <si>
    <t>HWL.644004004016</t>
  </si>
  <si>
    <t>TVAROVKA ISO SPOJKA KOLENO 45° 40-40</t>
  </si>
  <si>
    <t>305221882</t>
  </si>
  <si>
    <t>12*1,01</t>
  </si>
  <si>
    <t>HWL.612003200116</t>
  </si>
  <si>
    <t>TVAROVKA ISO VNĚJŠÍ ZÁVIT 32-1"</t>
  </si>
  <si>
    <t>680196221</t>
  </si>
  <si>
    <t>HWL.611003205411</t>
  </si>
  <si>
    <t>TVAROVKA ISO VNĚJŠÍ ZÁVIT 32-3/4"</t>
  </si>
  <si>
    <t>1006067490</t>
  </si>
  <si>
    <t>3*1,01</t>
  </si>
  <si>
    <t>HWL.611004000116</t>
  </si>
  <si>
    <t>TVAROVKA ISO VNĚJŠÍ ZÁVIT 40-1"</t>
  </si>
  <si>
    <t>667632307</t>
  </si>
  <si>
    <t>6*1,01</t>
  </si>
  <si>
    <t>HWL.630003203216</t>
  </si>
  <si>
    <t>TVAROVKA ISO SPOJKA 32-32</t>
  </si>
  <si>
    <t>-1657062394</t>
  </si>
  <si>
    <t>HWL.640003203216</t>
  </si>
  <si>
    <t>TVAROVKA ISO SPOJKA KOLENO 90° 32-32</t>
  </si>
  <si>
    <t>-1128821418</t>
  </si>
  <si>
    <t>HWL.640004004016</t>
  </si>
  <si>
    <t>TVAROVKA ISO SPOJKA KOLENO 90° 40-40</t>
  </si>
  <si>
    <t>11939328</t>
  </si>
  <si>
    <t>10*1,01</t>
  </si>
  <si>
    <t>HWL.633004003216</t>
  </si>
  <si>
    <t>TVAROVKA ISO SPOJKA REDUKOVANÁ 40-32</t>
  </si>
  <si>
    <t>-560474004</t>
  </si>
  <si>
    <t>(1+1)*1,01</t>
  </si>
  <si>
    <t>877161212</t>
  </si>
  <si>
    <t>Montáž kolen 90° svařovaných na tupo na vodovodním potrubí z PE trub d 32</t>
  </si>
  <si>
    <t>1336839686</t>
  </si>
  <si>
    <t>28614199</t>
  </si>
  <si>
    <t>koleno 90° SDR11 PE 100 PN16 D 32mm</t>
  </si>
  <si>
    <t>1671441730</t>
  </si>
  <si>
    <t>877161218</t>
  </si>
  <si>
    <t>Montáž záslepek svařovaných na tupo na vodovodním potrubí z PE trub d 32</t>
  </si>
  <si>
    <t>-1508696318</t>
  </si>
  <si>
    <t>28615310</t>
  </si>
  <si>
    <t>záslepka SDR11 PE 100 D 32mm</t>
  </si>
  <si>
    <t>-1555831639</t>
  </si>
  <si>
    <t>3*1,015</t>
  </si>
  <si>
    <t>877171212</t>
  </si>
  <si>
    <t>Montáž kolen 90° svařovaných na tupo na vodovodním potrubí z PE trub d 40</t>
  </si>
  <si>
    <t>512074341</t>
  </si>
  <si>
    <t>28614811</t>
  </si>
  <si>
    <t>koleno 90° SDR11 PE 100 PN16 D 40mm</t>
  </si>
  <si>
    <t>-1877181755</t>
  </si>
  <si>
    <t>8911531112</t>
  </si>
  <si>
    <t>Montáž kulového ventilu 1"</t>
  </si>
  <si>
    <t>-301926801</t>
  </si>
  <si>
    <t>4+3</t>
  </si>
  <si>
    <t>5511196002</t>
  </si>
  <si>
    <t xml:space="preserve">kulový ventil  1"</t>
  </si>
  <si>
    <t>-1379923169</t>
  </si>
  <si>
    <t>4*1,01</t>
  </si>
  <si>
    <t>5511196003</t>
  </si>
  <si>
    <t xml:space="preserve">kulový ventil  1" s vypouštěním</t>
  </si>
  <si>
    <t>1154544869</t>
  </si>
  <si>
    <t>31942666</t>
  </si>
  <si>
    <t>vsuvka mosaz 1"x1"</t>
  </si>
  <si>
    <t>1036239756</t>
  </si>
  <si>
    <t>74</t>
  </si>
  <si>
    <t>893812212</t>
  </si>
  <si>
    <t>Ventilová šachta standardní kruhového půdorysu velká do průměru 35 cm</t>
  </si>
  <si>
    <t>882271232</t>
  </si>
  <si>
    <t>"včetně ventilu 3/4""</t>
  </si>
  <si>
    <t>75</t>
  </si>
  <si>
    <t>40541031</t>
  </si>
  <si>
    <t>regulátor tlaku pro ventily</t>
  </si>
  <si>
    <t>628143793</t>
  </si>
  <si>
    <t>"regulátor tlaku 1" do 4bar - osazení na stávající kapkovou závlahu"</t>
  </si>
  <si>
    <t>76</t>
  </si>
  <si>
    <t>8712411000</t>
  </si>
  <si>
    <t>Montáž vodiče nad potrubím ve výk.</t>
  </si>
  <si>
    <t>2098182527</t>
  </si>
  <si>
    <t>5+122+6+2+15+87+28</t>
  </si>
  <si>
    <t>77</t>
  </si>
  <si>
    <t>3411101201</t>
  </si>
  <si>
    <t>kabel silový s Cu jádrem CYKY 6mm2</t>
  </si>
  <si>
    <t>1340974474</t>
  </si>
  <si>
    <t>(5+122+6+2+15+87+28)*1,13</t>
  </si>
  <si>
    <t>78</t>
  </si>
  <si>
    <t>899722114</t>
  </si>
  <si>
    <t>Krytí potrubí z plastů výstražnou fólií z PVC 40 cm</t>
  </si>
  <si>
    <t>309983283</t>
  </si>
  <si>
    <t>(5+87+1+2+15+75+24)*1,05</t>
  </si>
  <si>
    <t>79</t>
  </si>
  <si>
    <t>899924111</t>
  </si>
  <si>
    <t>Tlaková zkouška závlahového potrubí z LDPE nebo HDPE DN do 32</t>
  </si>
  <si>
    <t>616151884</t>
  </si>
  <si>
    <t>5+6+2+15</t>
  </si>
  <si>
    <t>80</t>
  </si>
  <si>
    <t>899924121</t>
  </si>
  <si>
    <t>Tlaková zkouška závlahového potrubí z LDPE nebo HDPE DN od 32 do DN 63</t>
  </si>
  <si>
    <t>2037570850</t>
  </si>
  <si>
    <t>122+87+28</t>
  </si>
  <si>
    <t>81</t>
  </si>
  <si>
    <t>8999242011</t>
  </si>
  <si>
    <t>Zprovoznění a odzkoušení zavlažovacího systému</t>
  </si>
  <si>
    <t>soubor</t>
  </si>
  <si>
    <t>-943856375</t>
  </si>
  <si>
    <t>"úprava a nastavení provozu stávajícího zavlažovacího systému pro zásobení systému z akumulační nádrže"</t>
  </si>
  <si>
    <t>"provede zhotovitel zavlažovacího systému"</t>
  </si>
  <si>
    <t>82</t>
  </si>
  <si>
    <t>1597432732</t>
  </si>
  <si>
    <t>83</t>
  </si>
  <si>
    <t>953334112</t>
  </si>
  <si>
    <t>Bobtnavý pásek do pracovních spar betonových kcí bentonitový 15 x 10 mm</t>
  </si>
  <si>
    <t>1779221896</t>
  </si>
  <si>
    <t>"utěsnění prostupu"</t>
  </si>
  <si>
    <t>(3,14*0,100)*6</t>
  </si>
  <si>
    <t>84</t>
  </si>
  <si>
    <t>5856204301</t>
  </si>
  <si>
    <t xml:space="preserve">malta specialní nesmrštivá bal. 25  kg</t>
  </si>
  <si>
    <t>1761300653</t>
  </si>
  <si>
    <t>"utěsnění prostupu" 10,0</t>
  </si>
  <si>
    <t>85</t>
  </si>
  <si>
    <t>977151118</t>
  </si>
  <si>
    <t>Jádrové vrty diamantovými korunkami do stavebních materiálů D přes 90 do 100 mm</t>
  </si>
  <si>
    <t>1091183435</t>
  </si>
  <si>
    <t>3*0,15</t>
  </si>
  <si>
    <t>86</t>
  </si>
  <si>
    <t>1521358446</t>
  </si>
  <si>
    <t>"silniční obruba" (7,5+2,0+2,0+8,0+4,0)*0,20</t>
  </si>
  <si>
    <t>87</t>
  </si>
  <si>
    <t>-1895412888</t>
  </si>
  <si>
    <t>82,477-78,295</t>
  </si>
  <si>
    <t>88</t>
  </si>
  <si>
    <t>-477346999</t>
  </si>
  <si>
    <t>"odvoz suti na meziskládku" 18,092</t>
  </si>
  <si>
    <t>89</t>
  </si>
  <si>
    <t>-1064287946</t>
  </si>
  <si>
    <t>90</t>
  </si>
  <si>
    <t>-1065910061</t>
  </si>
  <si>
    <t>91</t>
  </si>
  <si>
    <t>-999480628</t>
  </si>
  <si>
    <t>92</t>
  </si>
  <si>
    <t>1744573289</t>
  </si>
  <si>
    <t>18,084</t>
  </si>
  <si>
    <t>93</t>
  </si>
  <si>
    <t>-426427390</t>
  </si>
  <si>
    <t>78,295</t>
  </si>
  <si>
    <t>0,6</t>
  </si>
  <si>
    <t>loze_p</t>
  </si>
  <si>
    <t>1,8</t>
  </si>
  <si>
    <t>2,413</t>
  </si>
  <si>
    <t>1,738</t>
  </si>
  <si>
    <t>5,6</t>
  </si>
  <si>
    <t>1.4 - Elektropřívod</t>
  </si>
  <si>
    <t>2,525</t>
  </si>
  <si>
    <t>4,48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</si>
  <si>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</si>
  <si>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</si>
  <si>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</si>
  <si>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</si>
  <si>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 xml:space="preserve">Hloubení rýh nezapažených  š do 800 mm v hornině třídy těžitelnosti I, skupiny 3 objem přes 100 m3 strojně</t>
  </si>
  <si>
    <t>-828298366</t>
  </si>
  <si>
    <t xml:space="preserve">"elektropřívod"  20,0*0,30*1,0</t>
  </si>
  <si>
    <t>-"v rámci jámy" 3,0*0,30*1,0</t>
  </si>
  <si>
    <t>"základ pod pilíř" 0,5*1,0*1,0</t>
  </si>
  <si>
    <t>-"tráva" (17,0*0,30*0,20)-(0,5*1,0*0,20)</t>
  </si>
  <si>
    <t>Vodorovné přemístění do 2000 m výkopku/sypaniny z horniny třídy těžitelnosti I, skupiny 1 až 3</t>
  </si>
  <si>
    <t>58711092</t>
  </si>
  <si>
    <t>"lože pod kabely"</t>
  </si>
  <si>
    <t>20,0*0,30*0,10</t>
  </si>
  <si>
    <t>"obsyp"</t>
  </si>
  <si>
    <t>20,0*0,30*0,30</t>
  </si>
  <si>
    <t>"základ+lože pod pilíř" 0,50*1,0*(0,10+0,15)</t>
  </si>
  <si>
    <t>2092512168</t>
  </si>
  <si>
    <t>-2069820522</t>
  </si>
  <si>
    <t>Nakládání výkopku z hornin třídy těžitelnosti I skupiny 1 až 3 přes 100 m3</t>
  </si>
  <si>
    <t>-225178627</t>
  </si>
  <si>
    <t>898020733</t>
  </si>
  <si>
    <t>1243912979</t>
  </si>
  <si>
    <t>-1015682407</t>
  </si>
  <si>
    <t>-2113472652</t>
  </si>
  <si>
    <t>"viz.příloha D.1 Technická zpráva"</t>
  </si>
  <si>
    <t>loze+štěrk+loze_p</t>
  </si>
  <si>
    <t>1417581544</t>
  </si>
  <si>
    <t>-447303341</t>
  </si>
  <si>
    <t>"chránička kabelů" 3,14*(0,063)^2/4*20,0</t>
  </si>
  <si>
    <t>obsyp-0,062</t>
  </si>
  <si>
    <t>175111209</t>
  </si>
  <si>
    <t>Příplatek k obsypání objektu za ruční prohození sypaniny, uložené do 3 m</t>
  </si>
  <si>
    <t>-511892721</t>
  </si>
  <si>
    <t>-1871463613</t>
  </si>
  <si>
    <t xml:space="preserve">"v rámci jámy pro akumulační nádrž  3,0*0,30"</t>
  </si>
  <si>
    <t>(17,0*0,30)+(0,50*1,0)</t>
  </si>
  <si>
    <t>-2083959790</t>
  </si>
  <si>
    <t>"v rámci jámy pro akumulační nádrž - 3,0*0,30"</t>
  </si>
  <si>
    <t>(17,0*0,30)+(0,5*1,0)</t>
  </si>
  <si>
    <t>-290072378</t>
  </si>
  <si>
    <t>-1448044673</t>
  </si>
  <si>
    <t>1048962531</t>
  </si>
  <si>
    <t>"pod pilíř" 0,5*1,0*0,15</t>
  </si>
  <si>
    <t>452311131</t>
  </si>
  <si>
    <t>Podkladní desky z betonu prostého tř. C 12/15 otevřený výkop</t>
  </si>
  <si>
    <t>-377398368</t>
  </si>
  <si>
    <t>"pod pilíř" 0,5*1,0*0,10</t>
  </si>
  <si>
    <t>-1223284296</t>
  </si>
  <si>
    <t>(2*0,5+2*1,0)*0,10</t>
  </si>
  <si>
    <t>1893123094</t>
  </si>
  <si>
    <t>"utěsnění prostupu - kabely"</t>
  </si>
  <si>
    <t>-601645133</t>
  </si>
  <si>
    <t>83125428</t>
  </si>
  <si>
    <t>-12093849</t>
  </si>
  <si>
    <t>"odvoz suti na meziskládku" 0,008</t>
  </si>
  <si>
    <t>-1755297470</t>
  </si>
  <si>
    <t>2109256285</t>
  </si>
  <si>
    <t>1090893439</t>
  </si>
  <si>
    <t>PSV</t>
  </si>
  <si>
    <t>Práce a dodávky PSV</t>
  </si>
  <si>
    <t>741</t>
  </si>
  <si>
    <t>Elektroinstalace - silnoproud</t>
  </si>
  <si>
    <t>741122232</t>
  </si>
  <si>
    <t>Montáž kabel Cu plný kulatý žíla 5x4 až 6 mm2 uložený volně (např. CYKY)</t>
  </si>
  <si>
    <t>-865640827</t>
  </si>
  <si>
    <t>"přívod elektro CYKY 3Jx2,5" 27+30</t>
  </si>
  <si>
    <t>34111036</t>
  </si>
  <si>
    <t>kabel instalační jádro Cu plné izolace PVC plášť PVC 450/750V (CYKY) 3x2,5mm2</t>
  </si>
  <si>
    <t>1224858608</t>
  </si>
  <si>
    <t>"přívod elektro" (27+30)*1,05</t>
  </si>
  <si>
    <t>7411222323</t>
  </si>
  <si>
    <t>Přeložka kabelu CYKY 5x2,5</t>
  </si>
  <si>
    <t>-162964097</t>
  </si>
  <si>
    <t>"přeložka kabelu CYKY 5x2,5"</t>
  </si>
  <si>
    <t>"včetně zemněích prací, materiálu, spojka 2 ks"</t>
  </si>
  <si>
    <t>741810001</t>
  </si>
  <si>
    <t>Celková prohlídka elektrického rozvodu a zařízení do 100 000,- Kč</t>
  </si>
  <si>
    <t>-1119636044</t>
  </si>
  <si>
    <t>"provedení revizních zkoušek, revizní zpráva"</t>
  </si>
  <si>
    <t>"podružný materiál"</t>
  </si>
  <si>
    <t>"odzkoušení zařízení"</t>
  </si>
  <si>
    <t>7418100011</t>
  </si>
  <si>
    <t>Hodinové zúčtovací sazby</t>
  </si>
  <si>
    <t>1600289961</t>
  </si>
  <si>
    <t>"napojení na stávající zařízení" 1,0</t>
  </si>
  <si>
    <t>"zkušební provoz" 1,0</t>
  </si>
  <si>
    <t>"stavební přípomoce" 1,0</t>
  </si>
  <si>
    <t>8997221131</t>
  </si>
  <si>
    <t>Krytí kabelu výstražnou fólií z PVC 40cm</t>
  </si>
  <si>
    <t>-376448241</t>
  </si>
  <si>
    <t>20*1,05</t>
  </si>
  <si>
    <t>10.031.065</t>
  </si>
  <si>
    <t xml:space="preserve">Trubka  D63 - CHRÁNIČKA</t>
  </si>
  <si>
    <t>2128097508</t>
  </si>
  <si>
    <t>"chránička - elektropřívod" 30,0*1,015</t>
  </si>
  <si>
    <t>998741101</t>
  </si>
  <si>
    <t>Přesun hmot tonážní pro silnoproud v objektech v do 6 m</t>
  </si>
  <si>
    <t>1171863857</t>
  </si>
  <si>
    <t>0,012</t>
  </si>
  <si>
    <t>Práce a dodávky M</t>
  </si>
  <si>
    <t>46-M</t>
  </si>
  <si>
    <t>Zemní práce při extr.mont.pracích</t>
  </si>
  <si>
    <t>460661111</t>
  </si>
  <si>
    <t>Kabelové lože z písku pro kabely nn bez zakrytí š lože do 35 cm</t>
  </si>
  <si>
    <t>438647570</t>
  </si>
  <si>
    <t>20,0</t>
  </si>
  <si>
    <t>4609051211</t>
  </si>
  <si>
    <t>Montáž a osazení pilíře pro elektropřívod</t>
  </si>
  <si>
    <t>-310162176</t>
  </si>
  <si>
    <t>357118681</t>
  </si>
  <si>
    <t>pilíř pro elektropřívod</t>
  </si>
  <si>
    <t>256</t>
  </si>
  <si>
    <t>1928956967</t>
  </si>
  <si>
    <t>"pilíř pro elektropřívod včetně rozvaděče"</t>
  </si>
  <si>
    <t>4609051212</t>
  </si>
  <si>
    <t>Vystrojení piíře</t>
  </si>
  <si>
    <t>1333845765</t>
  </si>
  <si>
    <t>469981111</t>
  </si>
  <si>
    <t>Přesun hmot pro pomocné stavební práce při elektromotážích</t>
  </si>
  <si>
    <t>648655182</t>
  </si>
  <si>
    <t>2,818+0,129</t>
  </si>
  <si>
    <t xml:space="preserve">VRN -  Vedlejší náklady stavby </t>
  </si>
  <si>
    <t>VRN - Vedlejší rozpočtové náklady</t>
  </si>
  <si>
    <t xml:space="preserve">    0 - Vedlejší rozpočtové náklady</t>
  </si>
  <si>
    <t xml:space="preserve">    VRN3 - Zařízení staveniště</t>
  </si>
  <si>
    <t xml:space="preserve">    VRN5 - Finanční náklady</t>
  </si>
  <si>
    <t>Vedlejší rozpočtové náklady</t>
  </si>
  <si>
    <t>0121030001</t>
  </si>
  <si>
    <t>Vytyčení inženýrských sítí, ochrana stávajících vedení a zařízení před poškozením</t>
  </si>
  <si>
    <t>1024</t>
  </si>
  <si>
    <t>729681963</t>
  </si>
  <si>
    <t>"vytýčení stavby"</t>
  </si>
  <si>
    <t>354</t>
  </si>
  <si>
    <t>0121030002</t>
  </si>
  <si>
    <t>Výškové zaměření</t>
  </si>
  <si>
    <t>-1673876178</t>
  </si>
  <si>
    <t>"výškové zaměření napojovacích míst a křížení se sítěmi"</t>
  </si>
  <si>
    <t>"provedení kontroly výškového umístění akumulační nádrže"</t>
  </si>
  <si>
    <t>0123030001</t>
  </si>
  <si>
    <t>Geodetické práce po výstavbě</t>
  </si>
  <si>
    <t>-785116546</t>
  </si>
  <si>
    <t>"geodetické zaměření sítí, včetně kompletního předání"</t>
  </si>
  <si>
    <t>"zhotovení geometrického plánu pro zřízení věcného břemene"</t>
  </si>
  <si>
    <t>"geodetické zaměření skutečného provedení stavby"</t>
  </si>
  <si>
    <t>0133540001</t>
  </si>
  <si>
    <t xml:space="preserve">Dokumentace skutečného provedení dle vyhl. 499/2006 Sb. ve třech listinných vyhotoveních a jednom elektronickém vyhotovení na CD-Rom   </t>
  </si>
  <si>
    <t>Kč</t>
  </si>
  <si>
    <t>-585256866</t>
  </si>
  <si>
    <t>0431140001</t>
  </si>
  <si>
    <t>Hutnící statické zkoušky</t>
  </si>
  <si>
    <t>-1185439708</t>
  </si>
  <si>
    <t xml:space="preserve">"hutnící statické zkoušky" </t>
  </si>
  <si>
    <t>"geolog na kontrolu základové spáry"</t>
  </si>
  <si>
    <t>043154000</t>
  </si>
  <si>
    <t>Zkoušky hutnicí</t>
  </si>
  <si>
    <t>-1830634399</t>
  </si>
  <si>
    <t xml:space="preserve">"hutnící zkoušky v komunikacích a chodnících" </t>
  </si>
  <si>
    <t>0452030001</t>
  </si>
  <si>
    <t>Kompletační činnost</t>
  </si>
  <si>
    <t>1533126765</t>
  </si>
  <si>
    <t>VRN3</t>
  </si>
  <si>
    <t>Zařízení staveniště</t>
  </si>
  <si>
    <t>0300010001</t>
  </si>
  <si>
    <t xml:space="preserve">Náklady spojené  s vybudováním, provozem a likvidací zařízení staveniště</t>
  </si>
  <si>
    <t>841311340</t>
  </si>
  <si>
    <t>0392030001</t>
  </si>
  <si>
    <t>Uvedení pozemků staveb do odpovídajícího stavu</t>
  </si>
  <si>
    <t>1198161355</t>
  </si>
  <si>
    <t>"uvedení pozemků staveb, sítí a komunikací dotčených stavbou do odpovídajícího stavu"</t>
  </si>
  <si>
    <t>"včetně všech protokolů o zpětném předání"</t>
  </si>
  <si>
    <t>VRN5</t>
  </si>
  <si>
    <t>Finanční náklady</t>
  </si>
  <si>
    <t>0510020001</t>
  </si>
  <si>
    <t>Náklady spojené s pojištěním odpovědnosti za škodu, jak je uvedeno v návrhu smlouvy o dílo</t>
  </si>
  <si>
    <t>994171705</t>
  </si>
  <si>
    <t>0510020002</t>
  </si>
  <si>
    <t>Náklady spojené se zřízením bankovní záruky po dobu záruční doby, jak je uvedeno v návrhu smlouvy o dílo</t>
  </si>
  <si>
    <t>-1834329626</t>
  </si>
  <si>
    <t>SEZNAM FIGUR</t>
  </si>
  <si>
    <t>Výměra</t>
  </si>
  <si>
    <t xml:space="preserve"> 1.1</t>
  </si>
  <si>
    <t>Použití figury:</t>
  </si>
  <si>
    <t xml:space="preserve"> 1.2</t>
  </si>
  <si>
    <t xml:space="preserve"> 1.3</t>
  </si>
  <si>
    <t xml:space="preserve"> 1.4</t>
  </si>
  <si>
    <t>OBSYP_1</t>
  </si>
  <si>
    <t>štěrk_1</t>
  </si>
  <si>
    <t>vod_přem_1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</si>
</sst>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Rehabilitační ústav Brandýs nad Orlicí, akumulační podzemní nádrže na zachytávání srážkových vod a jejich opětovné využi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Brandýs nad Orlicí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16. 5. 2024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Pravec František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Kašparová Věra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'1.1 - Kanalizační potrubí'!J30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'1.1 - Kanalizační potrubí'!P126</f>
        <v>0</v>
      </c>
      <c r="AV95" s="129">
        <f>'1.1 - Kanalizační potrubí'!J33</f>
        <v>0</v>
      </c>
      <c r="AW95" s="129">
        <f>'1.1 - Kanalizační potrubí'!J34</f>
        <v>0</v>
      </c>
      <c r="AX95" s="129">
        <f>'1.1 - Kanalizační potrubí'!J35</f>
        <v>0</v>
      </c>
      <c r="AY95" s="129">
        <f>'1.1 - Kanalizační potrubí'!J36</f>
        <v>0</v>
      </c>
      <c r="AZ95" s="129">
        <f>'1.1 - Kanalizační potrubí'!F33</f>
        <v>0</v>
      </c>
      <c r="BA95" s="129">
        <f>'1.1 - Kanalizační potrubí'!F34</f>
        <v>0</v>
      </c>
      <c r="BB95" s="129">
        <f>'1.1 - Kanalizační potrubí'!F35</f>
        <v>0</v>
      </c>
      <c r="BC95" s="129">
        <f>'1.1 - Kanalizační potrubí'!F36</f>
        <v>0</v>
      </c>
      <c r="BD95" s="131">
        <f>'1.1 - Kanalizační potrubí'!F37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86</v>
      </c>
      <c r="CM95" s="132" t="s">
        <v>87</v>
      </c>
    </row>
    <row r="96" s="7" customFormat="1" ht="16.5" customHeight="1">
      <c r="A96" s="120" t="s">
        <v>80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'1.2 - Akumulační a čerpac...'!J30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'1.2 - Akumulační a čerpac...'!P124</f>
        <v>0</v>
      </c>
      <c r="AV96" s="129">
        <f>'1.2 - Akumulační a čerpac...'!J33</f>
        <v>0</v>
      </c>
      <c r="AW96" s="129">
        <f>'1.2 - Akumulační a čerpac...'!J34</f>
        <v>0</v>
      </c>
      <c r="AX96" s="129">
        <f>'1.2 - Akumulační a čerpac...'!J35</f>
        <v>0</v>
      </c>
      <c r="AY96" s="129">
        <f>'1.2 - Akumulační a čerpac...'!J36</f>
        <v>0</v>
      </c>
      <c r="AZ96" s="129">
        <f>'1.2 - Akumulační a čerpac...'!F33</f>
        <v>0</v>
      </c>
      <c r="BA96" s="129">
        <f>'1.2 - Akumulační a čerpac...'!F34</f>
        <v>0</v>
      </c>
      <c r="BB96" s="129">
        <f>'1.2 - Akumulační a čerpac...'!F35</f>
        <v>0</v>
      </c>
      <c r="BC96" s="129">
        <f>'1.2 - Akumulační a čerpac...'!F36</f>
        <v>0</v>
      </c>
      <c r="BD96" s="131">
        <f>'1.2 - Akumulační a čerpac...'!F37</f>
        <v>0</v>
      </c>
      <c r="BE96" s="7"/>
      <c r="BT96" s="132" t="s">
        <v>84</v>
      </c>
      <c r="BV96" s="132" t="s">
        <v>78</v>
      </c>
      <c r="BW96" s="132" t="s">
        <v>90</v>
      </c>
      <c r="BX96" s="132" t="s">
        <v>5</v>
      </c>
      <c r="CL96" s="132" t="s">
        <v>86</v>
      </c>
      <c r="CM96" s="132" t="s">
        <v>87</v>
      </c>
    </row>
    <row r="97" s="7" customFormat="1" ht="16.5" customHeight="1">
      <c r="A97" s="120" t="s">
        <v>80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'1.3 - Výtlačné potrubí, r...'!J30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93</v>
      </c>
      <c r="AR97" s="127"/>
      <c r="AS97" s="128">
        <v>0</v>
      </c>
      <c r="AT97" s="129">
        <f>ROUND(SUM(AV97:AW97),2)</f>
        <v>0</v>
      </c>
      <c r="AU97" s="130">
        <f>'1.3 - Výtlačné potrubí, r...'!P124</f>
        <v>0</v>
      </c>
      <c r="AV97" s="129">
        <f>'1.3 - Výtlačné potrubí, r...'!J33</f>
        <v>0</v>
      </c>
      <c r="AW97" s="129">
        <f>'1.3 - Výtlačné potrubí, r...'!J34</f>
        <v>0</v>
      </c>
      <c r="AX97" s="129">
        <f>'1.3 - Výtlačné potrubí, r...'!J35</f>
        <v>0</v>
      </c>
      <c r="AY97" s="129">
        <f>'1.3 - Výtlačné potrubí, r...'!J36</f>
        <v>0</v>
      </c>
      <c r="AZ97" s="129">
        <f>'1.3 - Výtlačné potrubí, r...'!F33</f>
        <v>0</v>
      </c>
      <c r="BA97" s="129">
        <f>'1.3 - Výtlačné potrubí, r...'!F34</f>
        <v>0</v>
      </c>
      <c r="BB97" s="129">
        <f>'1.3 - Výtlačné potrubí, r...'!F35</f>
        <v>0</v>
      </c>
      <c r="BC97" s="129">
        <f>'1.3 - Výtlačné potrubí, r...'!F36</f>
        <v>0</v>
      </c>
      <c r="BD97" s="131">
        <f>'1.3 - Výtlačné potrubí, r...'!F37</f>
        <v>0</v>
      </c>
      <c r="BE97" s="7"/>
      <c r="BT97" s="132" t="s">
        <v>84</v>
      </c>
      <c r="BV97" s="132" t="s">
        <v>78</v>
      </c>
      <c r="BW97" s="132" t="s">
        <v>94</v>
      </c>
      <c r="BX97" s="132" t="s">
        <v>5</v>
      </c>
      <c r="CL97" s="132" t="s">
        <v>95</v>
      </c>
      <c r="CM97" s="132" t="s">
        <v>87</v>
      </c>
    </row>
    <row r="98" s="7" customFormat="1" ht="16.5" customHeight="1">
      <c r="A98" s="120" t="s">
        <v>80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'1.4 - Elektropřívod'!J30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93</v>
      </c>
      <c r="AR98" s="127"/>
      <c r="AS98" s="128">
        <v>0</v>
      </c>
      <c r="AT98" s="129">
        <f>ROUND(SUM(AV98:AW98),2)</f>
        <v>0</v>
      </c>
      <c r="AU98" s="130">
        <f>'1.4 - Elektropřívod'!P125</f>
        <v>0</v>
      </c>
      <c r="AV98" s="129">
        <f>'1.4 - Elektropřívod'!J33</f>
        <v>0</v>
      </c>
      <c r="AW98" s="129">
        <f>'1.4 - Elektropřívod'!J34</f>
        <v>0</v>
      </c>
      <c r="AX98" s="129">
        <f>'1.4 - Elektropřívod'!J35</f>
        <v>0</v>
      </c>
      <c r="AY98" s="129">
        <f>'1.4 - Elektropřívod'!J36</f>
        <v>0</v>
      </c>
      <c r="AZ98" s="129">
        <f>'1.4 - Elektropřívod'!F33</f>
        <v>0</v>
      </c>
      <c r="BA98" s="129">
        <f>'1.4 - Elektropřívod'!F34</f>
        <v>0</v>
      </c>
      <c r="BB98" s="129">
        <f>'1.4 - Elektropřívod'!F35</f>
        <v>0</v>
      </c>
      <c r="BC98" s="129">
        <f>'1.4 - Elektropřívod'!F36</f>
        <v>0</v>
      </c>
      <c r="BD98" s="131">
        <f>'1.4 - Elektropřívod'!F37</f>
        <v>0</v>
      </c>
      <c r="BE98" s="7"/>
      <c r="BT98" s="132" t="s">
        <v>84</v>
      </c>
      <c r="BV98" s="132" t="s">
        <v>78</v>
      </c>
      <c r="BW98" s="132" t="s">
        <v>98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80</v>
      </c>
      <c r="B99" s="121"/>
      <c r="C99" s="122"/>
      <c r="D99" s="123" t="s">
        <v>99</v>
      </c>
      <c r="E99" s="123"/>
      <c r="F99" s="123"/>
      <c r="G99" s="123"/>
      <c r="H99" s="123"/>
      <c r="I99" s="124"/>
      <c r="J99" s="123" t="s">
        <v>100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'VRN -  Vedlejší náklady s...'!J30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101</v>
      </c>
      <c r="AR99" s="127"/>
      <c r="AS99" s="133">
        <v>0</v>
      </c>
      <c r="AT99" s="134">
        <f>ROUND(SUM(AV99:AW99),2)</f>
        <v>0</v>
      </c>
      <c r="AU99" s="135">
        <f>'VRN -  Vedlejší náklady s...'!P120</f>
        <v>0</v>
      </c>
      <c r="AV99" s="134">
        <f>'VRN -  Vedlejší náklady s...'!J33</f>
        <v>0</v>
      </c>
      <c r="AW99" s="134">
        <f>'VRN -  Vedlejší náklady s...'!J34</f>
        <v>0</v>
      </c>
      <c r="AX99" s="134">
        <f>'VRN -  Vedlejší náklady s...'!J35</f>
        <v>0</v>
      </c>
      <c r="AY99" s="134">
        <f>'VRN -  Vedlejší náklady s...'!J36</f>
        <v>0</v>
      </c>
      <c r="AZ99" s="134">
        <f>'VRN -  Vedlejší náklady s...'!F33</f>
        <v>0</v>
      </c>
      <c r="BA99" s="134">
        <f>'VRN -  Vedlejší náklady s...'!F34</f>
        <v>0</v>
      </c>
      <c r="BB99" s="134">
        <f>'VRN -  Vedlejší náklady s...'!F35</f>
        <v>0</v>
      </c>
      <c r="BC99" s="134">
        <f>'VRN -  Vedlejší náklady s...'!F36</f>
        <v>0</v>
      </c>
      <c r="BD99" s="136">
        <f>'VRN -  Vedlejší náklady s...'!F37</f>
        <v>0</v>
      </c>
      <c r="BE99" s="7"/>
      <c r="BT99" s="132" t="s">
        <v>84</v>
      </c>
      <c r="BV99" s="132" t="s">
        <v>78</v>
      </c>
      <c r="BW99" s="132" t="s">
        <v>102</v>
      </c>
      <c r="BX99" s="132" t="s">
        <v>5</v>
      </c>
      <c r="CL99" s="132" t="s">
        <v>1</v>
      </c>
      <c r="CM99" s="132" t="s">
        <v>87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vHQ5XIsXHxfoXiLYhptH7grgoWbNDhS4hokR/aZiP8F5dq2BY+gTEeeVLt79PZMDze9d4mhdwQP7+nVs3WLVSw==" hashValue="GC/z2jslxb6EiLJBMyCr3qvza29f1kzShTjudCNd2O7M0SHPLYCT0wf9jgboQjW9hzIxPcBDjuRsJftJ8eRosA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.1 - Kanalizační potrubí'!C2" display="/"/>
    <hyperlink ref="A96" location="'1.2 - Akumulační a čerpac...'!C2" display="/"/>
    <hyperlink ref="A97" location="'1.3 - Výtlačné potrubí, r...'!C2" display="/"/>
    <hyperlink ref="A98" location="'1.4 - Elektropřívod'!C2" display="/"/>
    <hyperlink ref="A99" location="'VRN -  Vedlejší náklady 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7" t="s">
        <v>103</v>
      </c>
      <c r="BA2" s="137" t="s">
        <v>1</v>
      </c>
      <c r="BB2" s="137" t="s">
        <v>1</v>
      </c>
      <c r="BC2" s="137" t="s">
        <v>104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105</v>
      </c>
      <c r="BA3" s="137" t="s">
        <v>1</v>
      </c>
      <c r="BB3" s="137" t="s">
        <v>1</v>
      </c>
      <c r="BC3" s="137" t="s">
        <v>106</v>
      </c>
      <c r="BD3" s="137" t="s">
        <v>87</v>
      </c>
    </row>
    <row r="4" s="1" customFormat="1" ht="24.96" customHeight="1">
      <c r="B4" s="21"/>
      <c r="D4" s="140" t="s">
        <v>107</v>
      </c>
      <c r="L4" s="21"/>
      <c r="M4" s="141" t="s">
        <v>10</v>
      </c>
      <c r="AT4" s="18" t="s">
        <v>4</v>
      </c>
      <c r="AZ4" s="137" t="s">
        <v>108</v>
      </c>
      <c r="BA4" s="137" t="s">
        <v>1</v>
      </c>
      <c r="BB4" s="137" t="s">
        <v>1</v>
      </c>
      <c r="BC4" s="137" t="s">
        <v>109</v>
      </c>
      <c r="BD4" s="137" t="s">
        <v>87</v>
      </c>
    </row>
    <row r="5" s="1" customFormat="1" ht="6.96" customHeight="1">
      <c r="B5" s="21"/>
      <c r="L5" s="21"/>
      <c r="AZ5" s="137" t="s">
        <v>110</v>
      </c>
      <c r="BA5" s="137" t="s">
        <v>1</v>
      </c>
      <c r="BB5" s="137" t="s">
        <v>1</v>
      </c>
      <c r="BC5" s="137" t="s">
        <v>111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112</v>
      </c>
      <c r="BA6" s="137" t="s">
        <v>1</v>
      </c>
      <c r="BB6" s="137" t="s">
        <v>1</v>
      </c>
      <c r="BC6" s="137" t="s">
        <v>113</v>
      </c>
      <c r="BD6" s="137" t="s">
        <v>87</v>
      </c>
    </row>
    <row r="7" s="1" customFormat="1" ht="26.25" customHeight="1">
      <c r="B7" s="21"/>
      <c r="E7" s="143" t="str">
        <f>'Rekapitulace stavby'!K6</f>
        <v>Rehabilitační ústav Brandýs nad Orlicí, akumulační podzemní nádrže na zachytávání srážkových vod a jejich opětovné využi</v>
      </c>
      <c r="F7" s="142"/>
      <c r="G7" s="142"/>
      <c r="H7" s="142"/>
      <c r="L7" s="21"/>
      <c r="AZ7" s="137" t="s">
        <v>114</v>
      </c>
      <c r="BA7" s="137" t="s">
        <v>1</v>
      </c>
      <c r="BB7" s="137" t="s">
        <v>1</v>
      </c>
      <c r="BC7" s="137" t="s">
        <v>115</v>
      </c>
      <c r="BD7" s="137" t="s">
        <v>87</v>
      </c>
    </row>
    <row r="8" s="2" customFormat="1" ht="12" customHeight="1">
      <c r="A8" s="39"/>
      <c r="B8" s="45"/>
      <c r="C8" s="39"/>
      <c r="D8" s="142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117</v>
      </c>
      <c r="BA8" s="137" t="s">
        <v>1</v>
      </c>
      <c r="BB8" s="137" t="s">
        <v>1</v>
      </c>
      <c r="BC8" s="137" t="s">
        <v>118</v>
      </c>
      <c r="BD8" s="137" t="s">
        <v>87</v>
      </c>
    </row>
    <row r="9" s="2" customFormat="1" ht="16.5" customHeight="1">
      <c r="A9" s="39"/>
      <c r="B9" s="45"/>
      <c r="C9" s="39"/>
      <c r="D9" s="39"/>
      <c r="E9" s="144" t="s">
        <v>119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120</v>
      </c>
      <c r="BA9" s="137" t="s">
        <v>1</v>
      </c>
      <c r="BB9" s="137" t="s">
        <v>1</v>
      </c>
      <c r="BC9" s="137" t="s">
        <v>121</v>
      </c>
      <c r="BD9" s="137" t="s">
        <v>87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122</v>
      </c>
      <c r="BA10" s="137" t="s">
        <v>1</v>
      </c>
      <c r="BB10" s="137" t="s">
        <v>1</v>
      </c>
      <c r="BC10" s="137" t="s">
        <v>123</v>
      </c>
      <c r="BD10" s="137" t="s">
        <v>87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86</v>
      </c>
      <c r="G11" s="39"/>
      <c r="H11" s="39"/>
      <c r="I11" s="142" t="s">
        <v>19</v>
      </c>
      <c r="J11" s="145" t="s">
        <v>124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125</v>
      </c>
      <c r="BA11" s="137" t="s">
        <v>1</v>
      </c>
      <c r="BB11" s="137" t="s">
        <v>1</v>
      </c>
      <c r="BC11" s="137" t="s">
        <v>126</v>
      </c>
      <c r="BD11" s="137" t="s">
        <v>87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16. 5. 2024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127</v>
      </c>
      <c r="BA12" s="137" t="s">
        <v>1</v>
      </c>
      <c r="BB12" s="137" t="s">
        <v>1</v>
      </c>
      <c r="BC12" s="137" t="s">
        <v>128</v>
      </c>
      <c r="BD12" s="137" t="s">
        <v>87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129</v>
      </c>
      <c r="BA13" s="137" t="s">
        <v>1</v>
      </c>
      <c r="BB13" s="137" t="s">
        <v>1</v>
      </c>
      <c r="BC13" s="137" t="s">
        <v>130</v>
      </c>
      <c r="BD13" s="137" t="s">
        <v>87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131</v>
      </c>
      <c r="BA14" s="137" t="s">
        <v>1</v>
      </c>
      <c r="BB14" s="137" t="s">
        <v>1</v>
      </c>
      <c r="BC14" s="137" t="s">
        <v>132</v>
      </c>
      <c r="BD14" s="137" t="s">
        <v>87</v>
      </c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133</v>
      </c>
      <c r="BA15" s="137" t="s">
        <v>1</v>
      </c>
      <c r="BB15" s="137" t="s">
        <v>1</v>
      </c>
      <c r="BC15" s="137" t="s">
        <v>134</v>
      </c>
      <c r="BD15" s="137" t="s">
        <v>87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ROUND((SUM(BE126:BE388)),  2)</f>
        <v>0</v>
      </c>
      <c r="G33" s="39"/>
      <c r="H33" s="39"/>
      <c r="I33" s="157">
        <v>0.20999999999999999</v>
      </c>
      <c r="J33" s="156">
        <f>ROUND(((SUM(BE126:BE388))*I33),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ROUND((SUM(BF126:BF388)),  2)</f>
        <v>0</v>
      </c>
      <c r="G34" s="39"/>
      <c r="H34" s="39"/>
      <c r="I34" s="157">
        <v>0.12</v>
      </c>
      <c r="J34" s="156">
        <f>ROUND(((SUM(BF126:BF388))*I34),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ROUND((SUM(BG126:BG388)),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ROUND((SUM(BH126:BH388)),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ROUND((SUM(BI126:BI388)),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Rehabilitační ústav Brandýs nad Orlicí, akumulační podzemní nádrže na zachytávání srážkových vod a jejich opětovné využi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1.1 - Kanalizační potrubí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Brandýs nad Orlicí</v>
      </c>
      <c r="G89" s="41"/>
      <c r="H89" s="41"/>
      <c r="I89" s="33" t="s">
        <v>22</v>
      </c>
      <c r="J89" s="80" t="str">
        <f>IF(J12="","",J12)</f>
        <v>16. 5. 2024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136</v>
      </c>
      <c r="D94" s="178"/>
      <c r="E94" s="178"/>
      <c r="F94" s="178"/>
      <c r="G94" s="178"/>
      <c r="H94" s="178"/>
      <c r="I94" s="178"/>
      <c r="J94" s="179" t="s">
        <v>137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138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139</v>
      </c>
    </row>
    <row r="97" s="9" customFormat="1" ht="24.96" customHeight="1">
      <c r="A97" s="9"/>
      <c r="B97" s="181"/>
      <c r="C97" s="182"/>
      <c r="D97" s="183" t="s">
        <v>140</v>
      </c>
      <c r="E97" s="184"/>
      <c r="F97" s="184"/>
      <c r="G97" s="184"/>
      <c r="H97" s="184"/>
      <c r="I97" s="184"/>
      <c r="J97" s="185">
        <f>J127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141</v>
      </c>
      <c r="E98" s="190"/>
      <c r="F98" s="190"/>
      <c r="G98" s="190"/>
      <c r="H98" s="190"/>
      <c r="I98" s="190"/>
      <c r="J98" s="191">
        <f>J128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142</v>
      </c>
      <c r="E99" s="190"/>
      <c r="F99" s="190"/>
      <c r="G99" s="190"/>
      <c r="H99" s="190"/>
      <c r="I99" s="190"/>
      <c r="J99" s="191">
        <f>J266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143</v>
      </c>
      <c r="E100" s="190"/>
      <c r="F100" s="190"/>
      <c r="G100" s="190"/>
      <c r="H100" s="190"/>
      <c r="I100" s="190"/>
      <c r="J100" s="191">
        <f>J270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144</v>
      </c>
      <c r="E101" s="190"/>
      <c r="F101" s="190"/>
      <c r="G101" s="190"/>
      <c r="H101" s="190"/>
      <c r="I101" s="190"/>
      <c r="J101" s="191">
        <f>J273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145</v>
      </c>
      <c r="E102" s="190"/>
      <c r="F102" s="190"/>
      <c r="G102" s="190"/>
      <c r="H102" s="190"/>
      <c r="I102" s="190"/>
      <c r="J102" s="191">
        <f>J288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146</v>
      </c>
      <c r="E103" s="190"/>
      <c r="F103" s="190"/>
      <c r="G103" s="190"/>
      <c r="H103" s="190"/>
      <c r="I103" s="190"/>
      <c r="J103" s="191">
        <f>J353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147</v>
      </c>
      <c r="E104" s="190"/>
      <c r="F104" s="190"/>
      <c r="G104" s="190"/>
      <c r="H104" s="190"/>
      <c r="I104" s="190"/>
      <c r="J104" s="191">
        <f>J367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148</v>
      </c>
      <c r="E105" s="190"/>
      <c r="F105" s="190"/>
      <c r="G105" s="190"/>
      <c r="H105" s="190"/>
      <c r="I105" s="190"/>
      <c r="J105" s="191">
        <f>J370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149</v>
      </c>
      <c r="E106" s="190"/>
      <c r="F106" s="190"/>
      <c r="G106" s="190"/>
      <c r="H106" s="190"/>
      <c r="I106" s="190"/>
      <c r="J106" s="191">
        <f>J386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150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76" t="str">
        <f>E7</f>
        <v>Rehabilitační ústav Brandýs nad Orlicí, akumulační podzemní nádrže na zachytávání srážkových vod a jejich opětovné využi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1.1 - Kanalizační potrubí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Brandýs nad Orlicí</v>
      </c>
      <c r="G120" s="41"/>
      <c r="H120" s="41"/>
      <c r="I120" s="33" t="s">
        <v>22</v>
      </c>
      <c r="J120" s="80" t="str">
        <f>IF(J12="","",J12)</f>
        <v>16. 5. 2024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33" t="s">
        <v>30</v>
      </c>
      <c r="J122" s="37" t="str">
        <f>E21</f>
        <v>Ing. Pravec František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33</v>
      </c>
      <c r="J123" s="37" t="str">
        <f>E24</f>
        <v>Kašparová Věra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3"/>
      <c r="B125" s="194"/>
      <c r="C125" s="195" t="s">
        <v>151</v>
      </c>
      <c r="D125" s="196" t="s">
        <v>61</v>
      </c>
      <c r="E125" s="196" t="s">
        <v>57</v>
      </c>
      <c r="F125" s="196" t="s">
        <v>58</v>
      </c>
      <c r="G125" s="196" t="s">
        <v>152</v>
      </c>
      <c r="H125" s="196" t="s">
        <v>153</v>
      </c>
      <c r="I125" s="196" t="s">
        <v>154</v>
      </c>
      <c r="J125" s="196" t="s">
        <v>137</v>
      </c>
      <c r="K125" s="197" t="s">
        <v>155</v>
      </c>
      <c r="L125" s="198"/>
      <c r="M125" s="101" t="s">
        <v>1</v>
      </c>
      <c r="N125" s="102" t="s">
        <v>40</v>
      </c>
      <c r="O125" s="102" t="s">
        <v>156</v>
      </c>
      <c r="P125" s="102" t="s">
        <v>157</v>
      </c>
      <c r="Q125" s="102" t="s">
        <v>158</v>
      </c>
      <c r="R125" s="102" t="s">
        <v>159</v>
      </c>
      <c r="S125" s="102" t="s">
        <v>160</v>
      </c>
      <c r="T125" s="103" t="s">
        <v>161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9"/>
      <c r="B126" s="40"/>
      <c r="C126" s="108" t="s">
        <v>162</v>
      </c>
      <c r="D126" s="41"/>
      <c r="E126" s="41"/>
      <c r="F126" s="41"/>
      <c r="G126" s="41"/>
      <c r="H126" s="41"/>
      <c r="I126" s="41"/>
      <c r="J126" s="199">
        <f>BK126</f>
        <v>0</v>
      </c>
      <c r="K126" s="41"/>
      <c r="L126" s="45"/>
      <c r="M126" s="104"/>
      <c r="N126" s="200"/>
      <c r="O126" s="105"/>
      <c r="P126" s="201">
        <f>P127</f>
        <v>0</v>
      </c>
      <c r="Q126" s="105"/>
      <c r="R126" s="201">
        <f>R127</f>
        <v>33.854563049999996</v>
      </c>
      <c r="S126" s="105"/>
      <c r="T126" s="202">
        <f>T127</f>
        <v>25.582979999999999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139</v>
      </c>
      <c r="BK126" s="203">
        <f>BK127</f>
        <v>0</v>
      </c>
    </row>
    <row r="127" s="12" customFormat="1" ht="25.92" customHeight="1">
      <c r="A127" s="12"/>
      <c r="B127" s="204"/>
      <c r="C127" s="205"/>
      <c r="D127" s="206" t="s">
        <v>75</v>
      </c>
      <c r="E127" s="207" t="s">
        <v>163</v>
      </c>
      <c r="F127" s="207" t="s">
        <v>164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P128+P266+P270+P273+P288+P353+P367+P370+P386</f>
        <v>0</v>
      </c>
      <c r="Q127" s="212"/>
      <c r="R127" s="213">
        <f>R128+R266+R270+R273+R288+R353+R367+R370+R386</f>
        <v>33.854563049999996</v>
      </c>
      <c r="S127" s="212"/>
      <c r="T127" s="214">
        <f>T128+T266+T270+T273+T288+T353+T367+T370+T386</f>
        <v>25.582979999999999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84</v>
      </c>
      <c r="AT127" s="216" t="s">
        <v>75</v>
      </c>
      <c r="AU127" s="216" t="s">
        <v>76</v>
      </c>
      <c r="AY127" s="215" t="s">
        <v>165</v>
      </c>
      <c r="BK127" s="217">
        <f>BK128+BK266+BK270+BK273+BK288+BK353+BK367+BK370+BK386</f>
        <v>0</v>
      </c>
    </row>
    <row r="128" s="12" customFormat="1" ht="22.8" customHeight="1">
      <c r="A128" s="12"/>
      <c r="B128" s="204"/>
      <c r="C128" s="205"/>
      <c r="D128" s="206" t="s">
        <v>75</v>
      </c>
      <c r="E128" s="218" t="s">
        <v>84</v>
      </c>
      <c r="F128" s="218" t="s">
        <v>166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SUM(P129:P265)</f>
        <v>0</v>
      </c>
      <c r="Q128" s="212"/>
      <c r="R128" s="213">
        <f>SUM(R129:R265)</f>
        <v>0.096960999999999992</v>
      </c>
      <c r="S128" s="212"/>
      <c r="T128" s="214">
        <f>SUM(T129:T265)</f>
        <v>25.5747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84</v>
      </c>
      <c r="AT128" s="216" t="s">
        <v>75</v>
      </c>
      <c r="AU128" s="216" t="s">
        <v>84</v>
      </c>
      <c r="AY128" s="215" t="s">
        <v>165</v>
      </c>
      <c r="BK128" s="217">
        <f>SUM(BK129:BK265)</f>
        <v>0</v>
      </c>
    </row>
    <row r="129" s="2" customFormat="1" ht="33" customHeight="1">
      <c r="A129" s="39"/>
      <c r="B129" s="40"/>
      <c r="C129" s="220" t="s">
        <v>84</v>
      </c>
      <c r="D129" s="220" t="s">
        <v>167</v>
      </c>
      <c r="E129" s="221" t="s">
        <v>168</v>
      </c>
      <c r="F129" s="222" t="s">
        <v>169</v>
      </c>
      <c r="G129" s="223" t="s">
        <v>170</v>
      </c>
      <c r="H129" s="224">
        <v>8.0999999999999996</v>
      </c>
      <c r="I129" s="225"/>
      <c r="J129" s="226">
        <f>ROUND(I129*H129,2)</f>
        <v>0</v>
      </c>
      <c r="K129" s="222" t="s">
        <v>171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0.255</v>
      </c>
      <c r="T129" s="230">
        <f>S129*H129</f>
        <v>2.0655000000000001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172</v>
      </c>
      <c r="AT129" s="231" t="s">
        <v>167</v>
      </c>
      <c r="AU129" s="231" t="s">
        <v>87</v>
      </c>
      <c r="AY129" s="18" t="s">
        <v>165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84</v>
      </c>
      <c r="BK129" s="232">
        <f>ROUND(I129*H129,2)</f>
        <v>0</v>
      </c>
      <c r="BL129" s="18" t="s">
        <v>172</v>
      </c>
      <c r="BM129" s="231" t="s">
        <v>173</v>
      </c>
    </row>
    <row r="130" s="13" customFormat="1">
      <c r="A130" s="13"/>
      <c r="B130" s="233"/>
      <c r="C130" s="234"/>
      <c r="D130" s="235" t="s">
        <v>174</v>
      </c>
      <c r="E130" s="236" t="s">
        <v>1</v>
      </c>
      <c r="F130" s="237" t="s">
        <v>175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174</v>
      </c>
      <c r="AU130" s="243" t="s">
        <v>87</v>
      </c>
      <c r="AV130" s="13" t="s">
        <v>84</v>
      </c>
      <c r="AW130" s="13" t="s">
        <v>32</v>
      </c>
      <c r="AX130" s="13" t="s">
        <v>76</v>
      </c>
      <c r="AY130" s="243" t="s">
        <v>165</v>
      </c>
    </row>
    <row r="131" s="14" customFormat="1">
      <c r="A131" s="14"/>
      <c r="B131" s="244"/>
      <c r="C131" s="245"/>
      <c r="D131" s="235" t="s">
        <v>174</v>
      </c>
      <c r="E131" s="246" t="s">
        <v>103</v>
      </c>
      <c r="F131" s="247" t="s">
        <v>176</v>
      </c>
      <c r="G131" s="245"/>
      <c r="H131" s="248">
        <v>8.0999999999999996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174</v>
      </c>
      <c r="AU131" s="254" t="s">
        <v>87</v>
      </c>
      <c r="AV131" s="14" t="s">
        <v>87</v>
      </c>
      <c r="AW131" s="14" t="s">
        <v>32</v>
      </c>
      <c r="AX131" s="14" t="s">
        <v>84</v>
      </c>
      <c r="AY131" s="254" t="s">
        <v>165</v>
      </c>
    </row>
    <row r="132" s="2" customFormat="1" ht="33" customHeight="1">
      <c r="A132" s="39"/>
      <c r="B132" s="40"/>
      <c r="C132" s="220" t="s">
        <v>87</v>
      </c>
      <c r="D132" s="220" t="s">
        <v>167</v>
      </c>
      <c r="E132" s="221" t="s">
        <v>177</v>
      </c>
      <c r="F132" s="222" t="s">
        <v>178</v>
      </c>
      <c r="G132" s="223" t="s">
        <v>170</v>
      </c>
      <c r="H132" s="224">
        <v>37.619999999999997</v>
      </c>
      <c r="I132" s="225"/>
      <c r="J132" s="226">
        <f>ROUND(I132*H132,2)</f>
        <v>0</v>
      </c>
      <c r="K132" s="222" t="s">
        <v>171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0.32000000000000001</v>
      </c>
      <c r="T132" s="230">
        <f>S132*H132</f>
        <v>12.038399999999999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172</v>
      </c>
      <c r="AT132" s="231" t="s">
        <v>167</v>
      </c>
      <c r="AU132" s="231" t="s">
        <v>87</v>
      </c>
      <c r="AY132" s="18" t="s">
        <v>165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84</v>
      </c>
      <c r="BK132" s="232">
        <f>ROUND(I132*H132,2)</f>
        <v>0</v>
      </c>
      <c r="BL132" s="18" t="s">
        <v>172</v>
      </c>
      <c r="BM132" s="231" t="s">
        <v>179</v>
      </c>
    </row>
    <row r="133" s="13" customFormat="1">
      <c r="A133" s="13"/>
      <c r="B133" s="233"/>
      <c r="C133" s="234"/>
      <c r="D133" s="235" t="s">
        <v>174</v>
      </c>
      <c r="E133" s="236" t="s">
        <v>1</v>
      </c>
      <c r="F133" s="237" t="s">
        <v>175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174</v>
      </c>
      <c r="AU133" s="243" t="s">
        <v>87</v>
      </c>
      <c r="AV133" s="13" t="s">
        <v>84</v>
      </c>
      <c r="AW133" s="13" t="s">
        <v>32</v>
      </c>
      <c r="AX133" s="13" t="s">
        <v>76</v>
      </c>
      <c r="AY133" s="243" t="s">
        <v>165</v>
      </c>
    </row>
    <row r="134" s="14" customFormat="1">
      <c r="A134" s="14"/>
      <c r="B134" s="244"/>
      <c r="C134" s="245"/>
      <c r="D134" s="235" t="s">
        <v>174</v>
      </c>
      <c r="E134" s="246" t="s">
        <v>105</v>
      </c>
      <c r="F134" s="247" t="s">
        <v>180</v>
      </c>
      <c r="G134" s="245"/>
      <c r="H134" s="248">
        <v>37.619999999999997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174</v>
      </c>
      <c r="AU134" s="254" t="s">
        <v>87</v>
      </c>
      <c r="AV134" s="14" t="s">
        <v>87</v>
      </c>
      <c r="AW134" s="14" t="s">
        <v>32</v>
      </c>
      <c r="AX134" s="14" t="s">
        <v>84</v>
      </c>
      <c r="AY134" s="254" t="s">
        <v>165</v>
      </c>
    </row>
    <row r="135" s="2" customFormat="1" ht="33" customHeight="1">
      <c r="A135" s="39"/>
      <c r="B135" s="40"/>
      <c r="C135" s="220" t="s">
        <v>181</v>
      </c>
      <c r="D135" s="220" t="s">
        <v>167</v>
      </c>
      <c r="E135" s="221" t="s">
        <v>182</v>
      </c>
      <c r="F135" s="222" t="s">
        <v>183</v>
      </c>
      <c r="G135" s="223" t="s">
        <v>170</v>
      </c>
      <c r="H135" s="224">
        <v>20.32</v>
      </c>
      <c r="I135" s="225"/>
      <c r="J135" s="226">
        <f>ROUND(I135*H135,2)</f>
        <v>0</v>
      </c>
      <c r="K135" s="222" t="s">
        <v>171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0.44</v>
      </c>
      <c r="T135" s="230">
        <f>S135*H135</f>
        <v>8.9407999999999994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172</v>
      </c>
      <c r="AT135" s="231" t="s">
        <v>167</v>
      </c>
      <c r="AU135" s="231" t="s">
        <v>87</v>
      </c>
      <c r="AY135" s="18" t="s">
        <v>165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84</v>
      </c>
      <c r="BK135" s="232">
        <f>ROUND(I135*H135,2)</f>
        <v>0</v>
      </c>
      <c r="BL135" s="18" t="s">
        <v>172</v>
      </c>
      <c r="BM135" s="231" t="s">
        <v>184</v>
      </c>
    </row>
    <row r="136" s="13" customFormat="1">
      <c r="A136" s="13"/>
      <c r="B136" s="233"/>
      <c r="C136" s="234"/>
      <c r="D136" s="235" t="s">
        <v>174</v>
      </c>
      <c r="E136" s="236" t="s">
        <v>1</v>
      </c>
      <c r="F136" s="237" t="s">
        <v>175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174</v>
      </c>
      <c r="AU136" s="243" t="s">
        <v>87</v>
      </c>
      <c r="AV136" s="13" t="s">
        <v>84</v>
      </c>
      <c r="AW136" s="13" t="s">
        <v>32</v>
      </c>
      <c r="AX136" s="13" t="s">
        <v>76</v>
      </c>
      <c r="AY136" s="243" t="s">
        <v>165</v>
      </c>
    </row>
    <row r="137" s="14" customFormat="1">
      <c r="A137" s="14"/>
      <c r="B137" s="244"/>
      <c r="C137" s="245"/>
      <c r="D137" s="235" t="s">
        <v>174</v>
      </c>
      <c r="E137" s="246" t="s">
        <v>1</v>
      </c>
      <c r="F137" s="247" t="s">
        <v>185</v>
      </c>
      <c r="G137" s="245"/>
      <c r="H137" s="248">
        <v>3.6000000000000001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174</v>
      </c>
      <c r="AU137" s="254" t="s">
        <v>87</v>
      </c>
      <c r="AV137" s="14" t="s">
        <v>87</v>
      </c>
      <c r="AW137" s="14" t="s">
        <v>32</v>
      </c>
      <c r="AX137" s="14" t="s">
        <v>76</v>
      </c>
      <c r="AY137" s="254" t="s">
        <v>165</v>
      </c>
    </row>
    <row r="138" s="14" customFormat="1">
      <c r="A138" s="14"/>
      <c r="B138" s="244"/>
      <c r="C138" s="245"/>
      <c r="D138" s="235" t="s">
        <v>174</v>
      </c>
      <c r="E138" s="246" t="s">
        <v>1</v>
      </c>
      <c r="F138" s="247" t="s">
        <v>186</v>
      </c>
      <c r="G138" s="245"/>
      <c r="H138" s="248">
        <v>16.719999999999999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174</v>
      </c>
      <c r="AU138" s="254" t="s">
        <v>87</v>
      </c>
      <c r="AV138" s="14" t="s">
        <v>87</v>
      </c>
      <c r="AW138" s="14" t="s">
        <v>32</v>
      </c>
      <c r="AX138" s="14" t="s">
        <v>76</v>
      </c>
      <c r="AY138" s="254" t="s">
        <v>165</v>
      </c>
    </row>
    <row r="139" s="15" customFormat="1">
      <c r="A139" s="15"/>
      <c r="B139" s="255"/>
      <c r="C139" s="256"/>
      <c r="D139" s="235" t="s">
        <v>174</v>
      </c>
      <c r="E139" s="257" t="s">
        <v>1</v>
      </c>
      <c r="F139" s="258" t="s">
        <v>187</v>
      </c>
      <c r="G139" s="256"/>
      <c r="H139" s="259">
        <v>20.32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5" t="s">
        <v>174</v>
      </c>
      <c r="AU139" s="265" t="s">
        <v>87</v>
      </c>
      <c r="AV139" s="15" t="s">
        <v>172</v>
      </c>
      <c r="AW139" s="15" t="s">
        <v>32</v>
      </c>
      <c r="AX139" s="15" t="s">
        <v>84</v>
      </c>
      <c r="AY139" s="265" t="s">
        <v>165</v>
      </c>
    </row>
    <row r="140" s="2" customFormat="1" ht="16.5" customHeight="1">
      <c r="A140" s="39"/>
      <c r="B140" s="40"/>
      <c r="C140" s="220" t="s">
        <v>172</v>
      </c>
      <c r="D140" s="220" t="s">
        <v>167</v>
      </c>
      <c r="E140" s="221" t="s">
        <v>188</v>
      </c>
      <c r="F140" s="222" t="s">
        <v>189</v>
      </c>
      <c r="G140" s="223" t="s">
        <v>190</v>
      </c>
      <c r="H140" s="224">
        <v>22</v>
      </c>
      <c r="I140" s="225"/>
      <c r="J140" s="226">
        <f>ROUND(I140*H140,2)</f>
        <v>0</v>
      </c>
      <c r="K140" s="222" t="s">
        <v>171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0.11500000000000001</v>
      </c>
      <c r="T140" s="230">
        <f>S140*H140</f>
        <v>2.5300000000000002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172</v>
      </c>
      <c r="AT140" s="231" t="s">
        <v>167</v>
      </c>
      <c r="AU140" s="231" t="s">
        <v>87</v>
      </c>
      <c r="AY140" s="18" t="s">
        <v>165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84</v>
      </c>
      <c r="BK140" s="232">
        <f>ROUND(I140*H140,2)</f>
        <v>0</v>
      </c>
      <c r="BL140" s="18" t="s">
        <v>172</v>
      </c>
      <c r="BM140" s="231" t="s">
        <v>191</v>
      </c>
    </row>
    <row r="141" s="13" customFormat="1">
      <c r="A141" s="13"/>
      <c r="B141" s="233"/>
      <c r="C141" s="234"/>
      <c r="D141" s="235" t="s">
        <v>174</v>
      </c>
      <c r="E141" s="236" t="s">
        <v>1</v>
      </c>
      <c r="F141" s="237" t="s">
        <v>175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174</v>
      </c>
      <c r="AU141" s="243" t="s">
        <v>87</v>
      </c>
      <c r="AV141" s="13" t="s">
        <v>84</v>
      </c>
      <c r="AW141" s="13" t="s">
        <v>32</v>
      </c>
      <c r="AX141" s="13" t="s">
        <v>76</v>
      </c>
      <c r="AY141" s="243" t="s">
        <v>165</v>
      </c>
    </row>
    <row r="142" s="14" customFormat="1">
      <c r="A142" s="14"/>
      <c r="B142" s="244"/>
      <c r="C142" s="245"/>
      <c r="D142" s="235" t="s">
        <v>174</v>
      </c>
      <c r="E142" s="246" t="s">
        <v>1</v>
      </c>
      <c r="F142" s="247" t="s">
        <v>192</v>
      </c>
      <c r="G142" s="245"/>
      <c r="H142" s="248">
        <v>22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174</v>
      </c>
      <c r="AU142" s="254" t="s">
        <v>87</v>
      </c>
      <c r="AV142" s="14" t="s">
        <v>87</v>
      </c>
      <c r="AW142" s="14" t="s">
        <v>32</v>
      </c>
      <c r="AX142" s="14" t="s">
        <v>84</v>
      </c>
      <c r="AY142" s="254" t="s">
        <v>165</v>
      </c>
    </row>
    <row r="143" s="2" customFormat="1" ht="24.15" customHeight="1">
      <c r="A143" s="39"/>
      <c r="B143" s="40"/>
      <c r="C143" s="220" t="s">
        <v>193</v>
      </c>
      <c r="D143" s="220" t="s">
        <v>167</v>
      </c>
      <c r="E143" s="221" t="s">
        <v>194</v>
      </c>
      <c r="F143" s="222" t="s">
        <v>195</v>
      </c>
      <c r="G143" s="223" t="s">
        <v>196</v>
      </c>
      <c r="H143" s="224">
        <v>20</v>
      </c>
      <c r="I143" s="225"/>
      <c r="J143" s="226">
        <f>ROUND(I143*H143,2)</f>
        <v>0</v>
      </c>
      <c r="K143" s="222" t="s">
        <v>171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3.0000000000000001E-05</v>
      </c>
      <c r="R143" s="229">
        <f>Q143*H143</f>
        <v>0.00060000000000000006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172</v>
      </c>
      <c r="AT143" s="231" t="s">
        <v>167</v>
      </c>
      <c r="AU143" s="231" t="s">
        <v>87</v>
      </c>
      <c r="AY143" s="18" t="s">
        <v>165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84</v>
      </c>
      <c r="BK143" s="232">
        <f>ROUND(I143*H143,2)</f>
        <v>0</v>
      </c>
      <c r="BL143" s="18" t="s">
        <v>172</v>
      </c>
      <c r="BM143" s="231" t="s">
        <v>197</v>
      </c>
    </row>
    <row r="144" s="13" customFormat="1">
      <c r="A144" s="13"/>
      <c r="B144" s="233"/>
      <c r="C144" s="234"/>
      <c r="D144" s="235" t="s">
        <v>174</v>
      </c>
      <c r="E144" s="236" t="s">
        <v>1</v>
      </c>
      <c r="F144" s="237" t="s">
        <v>175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174</v>
      </c>
      <c r="AU144" s="243" t="s">
        <v>87</v>
      </c>
      <c r="AV144" s="13" t="s">
        <v>84</v>
      </c>
      <c r="AW144" s="13" t="s">
        <v>32</v>
      </c>
      <c r="AX144" s="13" t="s">
        <v>76</v>
      </c>
      <c r="AY144" s="243" t="s">
        <v>165</v>
      </c>
    </row>
    <row r="145" s="14" customFormat="1">
      <c r="A145" s="14"/>
      <c r="B145" s="244"/>
      <c r="C145" s="245"/>
      <c r="D145" s="235" t="s">
        <v>174</v>
      </c>
      <c r="E145" s="246" t="s">
        <v>1</v>
      </c>
      <c r="F145" s="247" t="s">
        <v>198</v>
      </c>
      <c r="G145" s="245"/>
      <c r="H145" s="248">
        <v>20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174</v>
      </c>
      <c r="AU145" s="254" t="s">
        <v>87</v>
      </c>
      <c r="AV145" s="14" t="s">
        <v>87</v>
      </c>
      <c r="AW145" s="14" t="s">
        <v>32</v>
      </c>
      <c r="AX145" s="14" t="s">
        <v>84</v>
      </c>
      <c r="AY145" s="254" t="s">
        <v>165</v>
      </c>
    </row>
    <row r="146" s="2" customFormat="1" ht="24.15" customHeight="1">
      <c r="A146" s="39"/>
      <c r="B146" s="40"/>
      <c r="C146" s="220" t="s">
        <v>14</v>
      </c>
      <c r="D146" s="220" t="s">
        <v>167</v>
      </c>
      <c r="E146" s="221" t="s">
        <v>199</v>
      </c>
      <c r="F146" s="222" t="s">
        <v>200</v>
      </c>
      <c r="G146" s="223" t="s">
        <v>201</v>
      </c>
      <c r="H146" s="224">
        <v>2</v>
      </c>
      <c r="I146" s="225"/>
      <c r="J146" s="226">
        <f>ROUND(I146*H146,2)</f>
        <v>0</v>
      </c>
      <c r="K146" s="222" t="s">
        <v>171</v>
      </c>
      <c r="L146" s="45"/>
      <c r="M146" s="227" t="s">
        <v>1</v>
      </c>
      <c r="N146" s="228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172</v>
      </c>
      <c r="AT146" s="231" t="s">
        <v>167</v>
      </c>
      <c r="AU146" s="231" t="s">
        <v>87</v>
      </c>
      <c r="AY146" s="18" t="s">
        <v>165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84</v>
      </c>
      <c r="BK146" s="232">
        <f>ROUND(I146*H146,2)</f>
        <v>0</v>
      </c>
      <c r="BL146" s="18" t="s">
        <v>172</v>
      </c>
      <c r="BM146" s="231" t="s">
        <v>202</v>
      </c>
    </row>
    <row r="147" s="13" customFormat="1">
      <c r="A147" s="13"/>
      <c r="B147" s="233"/>
      <c r="C147" s="234"/>
      <c r="D147" s="235" t="s">
        <v>174</v>
      </c>
      <c r="E147" s="236" t="s">
        <v>1</v>
      </c>
      <c r="F147" s="237" t="s">
        <v>175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174</v>
      </c>
      <c r="AU147" s="243" t="s">
        <v>87</v>
      </c>
      <c r="AV147" s="13" t="s">
        <v>84</v>
      </c>
      <c r="AW147" s="13" t="s">
        <v>32</v>
      </c>
      <c r="AX147" s="13" t="s">
        <v>76</v>
      </c>
      <c r="AY147" s="243" t="s">
        <v>165</v>
      </c>
    </row>
    <row r="148" s="14" customFormat="1">
      <c r="A148" s="14"/>
      <c r="B148" s="244"/>
      <c r="C148" s="245"/>
      <c r="D148" s="235" t="s">
        <v>174</v>
      </c>
      <c r="E148" s="246" t="s">
        <v>1</v>
      </c>
      <c r="F148" s="247" t="s">
        <v>203</v>
      </c>
      <c r="G148" s="245"/>
      <c r="H148" s="248">
        <v>2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174</v>
      </c>
      <c r="AU148" s="254" t="s">
        <v>87</v>
      </c>
      <c r="AV148" s="14" t="s">
        <v>87</v>
      </c>
      <c r="AW148" s="14" t="s">
        <v>32</v>
      </c>
      <c r="AX148" s="14" t="s">
        <v>84</v>
      </c>
      <c r="AY148" s="254" t="s">
        <v>165</v>
      </c>
    </row>
    <row r="149" s="2" customFormat="1" ht="16.5" customHeight="1">
      <c r="A149" s="39"/>
      <c r="B149" s="40"/>
      <c r="C149" s="220" t="s">
        <v>204</v>
      </c>
      <c r="D149" s="220" t="s">
        <v>167</v>
      </c>
      <c r="E149" s="221" t="s">
        <v>205</v>
      </c>
      <c r="F149" s="222" t="s">
        <v>206</v>
      </c>
      <c r="G149" s="223" t="s">
        <v>190</v>
      </c>
      <c r="H149" s="224">
        <v>39</v>
      </c>
      <c r="I149" s="225"/>
      <c r="J149" s="226">
        <f>ROUND(I149*H149,2)</f>
        <v>0</v>
      </c>
      <c r="K149" s="222" t="s">
        <v>171</v>
      </c>
      <c r="L149" s="45"/>
      <c r="M149" s="227" t="s">
        <v>1</v>
      </c>
      <c r="N149" s="228" t="s">
        <v>41</v>
      </c>
      <c r="O149" s="92"/>
      <c r="P149" s="229">
        <f>O149*H149</f>
        <v>0</v>
      </c>
      <c r="Q149" s="229">
        <v>0.00055999999999999995</v>
      </c>
      <c r="R149" s="229">
        <f>Q149*H149</f>
        <v>0.021839999999999998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172</v>
      </c>
      <c r="AT149" s="231" t="s">
        <v>167</v>
      </c>
      <c r="AU149" s="231" t="s">
        <v>87</v>
      </c>
      <c r="AY149" s="18" t="s">
        <v>165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84</v>
      </c>
      <c r="BK149" s="232">
        <f>ROUND(I149*H149,2)</f>
        <v>0</v>
      </c>
      <c r="BL149" s="18" t="s">
        <v>172</v>
      </c>
      <c r="BM149" s="231" t="s">
        <v>207</v>
      </c>
    </row>
    <row r="150" s="13" customFormat="1">
      <c r="A150" s="13"/>
      <c r="B150" s="233"/>
      <c r="C150" s="234"/>
      <c r="D150" s="235" t="s">
        <v>174</v>
      </c>
      <c r="E150" s="236" t="s">
        <v>1</v>
      </c>
      <c r="F150" s="237" t="s">
        <v>175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174</v>
      </c>
      <c r="AU150" s="243" t="s">
        <v>87</v>
      </c>
      <c r="AV150" s="13" t="s">
        <v>84</v>
      </c>
      <c r="AW150" s="13" t="s">
        <v>32</v>
      </c>
      <c r="AX150" s="13" t="s">
        <v>76</v>
      </c>
      <c r="AY150" s="243" t="s">
        <v>165</v>
      </c>
    </row>
    <row r="151" s="14" customFormat="1">
      <c r="A151" s="14"/>
      <c r="B151" s="244"/>
      <c r="C151" s="245"/>
      <c r="D151" s="235" t="s">
        <v>174</v>
      </c>
      <c r="E151" s="246" t="s">
        <v>1</v>
      </c>
      <c r="F151" s="247" t="s">
        <v>208</v>
      </c>
      <c r="G151" s="245"/>
      <c r="H151" s="248">
        <v>39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174</v>
      </c>
      <c r="AU151" s="254" t="s">
        <v>87</v>
      </c>
      <c r="AV151" s="14" t="s">
        <v>87</v>
      </c>
      <c r="AW151" s="14" t="s">
        <v>32</v>
      </c>
      <c r="AX151" s="14" t="s">
        <v>84</v>
      </c>
      <c r="AY151" s="254" t="s">
        <v>165</v>
      </c>
    </row>
    <row r="152" s="2" customFormat="1" ht="21.75" customHeight="1">
      <c r="A152" s="39"/>
      <c r="B152" s="40"/>
      <c r="C152" s="220" t="s">
        <v>209</v>
      </c>
      <c r="D152" s="220" t="s">
        <v>167</v>
      </c>
      <c r="E152" s="221" t="s">
        <v>210</v>
      </c>
      <c r="F152" s="222" t="s">
        <v>211</v>
      </c>
      <c r="G152" s="223" t="s">
        <v>190</v>
      </c>
      <c r="H152" s="224">
        <v>39</v>
      </c>
      <c r="I152" s="225"/>
      <c r="J152" s="226">
        <f>ROUND(I152*H152,2)</f>
        <v>0</v>
      </c>
      <c r="K152" s="222" t="s">
        <v>171</v>
      </c>
      <c r="L152" s="45"/>
      <c r="M152" s="227" t="s">
        <v>1</v>
      </c>
      <c r="N152" s="228" t="s">
        <v>41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172</v>
      </c>
      <c r="AT152" s="231" t="s">
        <v>167</v>
      </c>
      <c r="AU152" s="231" t="s">
        <v>87</v>
      </c>
      <c r="AY152" s="18" t="s">
        <v>165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84</v>
      </c>
      <c r="BK152" s="232">
        <f>ROUND(I152*H152,2)</f>
        <v>0</v>
      </c>
      <c r="BL152" s="18" t="s">
        <v>172</v>
      </c>
      <c r="BM152" s="231" t="s">
        <v>212</v>
      </c>
    </row>
    <row r="153" s="13" customFormat="1">
      <c r="A153" s="13"/>
      <c r="B153" s="233"/>
      <c r="C153" s="234"/>
      <c r="D153" s="235" t="s">
        <v>174</v>
      </c>
      <c r="E153" s="236" t="s">
        <v>1</v>
      </c>
      <c r="F153" s="237" t="s">
        <v>175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174</v>
      </c>
      <c r="AU153" s="243" t="s">
        <v>87</v>
      </c>
      <c r="AV153" s="13" t="s">
        <v>84</v>
      </c>
      <c r="AW153" s="13" t="s">
        <v>32</v>
      </c>
      <c r="AX153" s="13" t="s">
        <v>76</v>
      </c>
      <c r="AY153" s="243" t="s">
        <v>165</v>
      </c>
    </row>
    <row r="154" s="14" customFormat="1">
      <c r="A154" s="14"/>
      <c r="B154" s="244"/>
      <c r="C154" s="245"/>
      <c r="D154" s="235" t="s">
        <v>174</v>
      </c>
      <c r="E154" s="246" t="s">
        <v>1</v>
      </c>
      <c r="F154" s="247" t="s">
        <v>208</v>
      </c>
      <c r="G154" s="245"/>
      <c r="H154" s="248">
        <v>39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174</v>
      </c>
      <c r="AU154" s="254" t="s">
        <v>87</v>
      </c>
      <c r="AV154" s="14" t="s">
        <v>87</v>
      </c>
      <c r="AW154" s="14" t="s">
        <v>32</v>
      </c>
      <c r="AX154" s="14" t="s">
        <v>84</v>
      </c>
      <c r="AY154" s="254" t="s">
        <v>165</v>
      </c>
    </row>
    <row r="155" s="2" customFormat="1" ht="24.15" customHeight="1">
      <c r="A155" s="39"/>
      <c r="B155" s="40"/>
      <c r="C155" s="220" t="s">
        <v>213</v>
      </c>
      <c r="D155" s="220" t="s">
        <v>167</v>
      </c>
      <c r="E155" s="221" t="s">
        <v>214</v>
      </c>
      <c r="F155" s="222" t="s">
        <v>215</v>
      </c>
      <c r="G155" s="223" t="s">
        <v>190</v>
      </c>
      <c r="H155" s="224">
        <v>39</v>
      </c>
      <c r="I155" s="225"/>
      <c r="J155" s="226">
        <f>ROUND(I155*H155,2)</f>
        <v>0</v>
      </c>
      <c r="K155" s="222" t="s">
        <v>171</v>
      </c>
      <c r="L155" s="45"/>
      <c r="M155" s="227" t="s">
        <v>1</v>
      </c>
      <c r="N155" s="228" t="s">
        <v>41</v>
      </c>
      <c r="O155" s="92"/>
      <c r="P155" s="229">
        <f>O155*H155</f>
        <v>0</v>
      </c>
      <c r="Q155" s="229">
        <v>0.00014999999999999999</v>
      </c>
      <c r="R155" s="229">
        <f>Q155*H155</f>
        <v>0.0058499999999999993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172</v>
      </c>
      <c r="AT155" s="231" t="s">
        <v>167</v>
      </c>
      <c r="AU155" s="231" t="s">
        <v>87</v>
      </c>
      <c r="AY155" s="18" t="s">
        <v>165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84</v>
      </c>
      <c r="BK155" s="232">
        <f>ROUND(I155*H155,2)</f>
        <v>0</v>
      </c>
      <c r="BL155" s="18" t="s">
        <v>172</v>
      </c>
      <c r="BM155" s="231" t="s">
        <v>216</v>
      </c>
    </row>
    <row r="156" s="13" customFormat="1">
      <c r="A156" s="13"/>
      <c r="B156" s="233"/>
      <c r="C156" s="234"/>
      <c r="D156" s="235" t="s">
        <v>174</v>
      </c>
      <c r="E156" s="236" t="s">
        <v>1</v>
      </c>
      <c r="F156" s="237" t="s">
        <v>175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174</v>
      </c>
      <c r="AU156" s="243" t="s">
        <v>87</v>
      </c>
      <c r="AV156" s="13" t="s">
        <v>84</v>
      </c>
      <c r="AW156" s="13" t="s">
        <v>32</v>
      </c>
      <c r="AX156" s="13" t="s">
        <v>76</v>
      </c>
      <c r="AY156" s="243" t="s">
        <v>165</v>
      </c>
    </row>
    <row r="157" s="14" customFormat="1">
      <c r="A157" s="14"/>
      <c r="B157" s="244"/>
      <c r="C157" s="245"/>
      <c r="D157" s="235" t="s">
        <v>174</v>
      </c>
      <c r="E157" s="246" t="s">
        <v>1</v>
      </c>
      <c r="F157" s="247" t="s">
        <v>208</v>
      </c>
      <c r="G157" s="245"/>
      <c r="H157" s="248">
        <v>39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174</v>
      </c>
      <c r="AU157" s="254" t="s">
        <v>87</v>
      </c>
      <c r="AV157" s="14" t="s">
        <v>87</v>
      </c>
      <c r="AW157" s="14" t="s">
        <v>32</v>
      </c>
      <c r="AX157" s="14" t="s">
        <v>84</v>
      </c>
      <c r="AY157" s="254" t="s">
        <v>165</v>
      </c>
    </row>
    <row r="158" s="2" customFormat="1" ht="24.15" customHeight="1">
      <c r="A158" s="39"/>
      <c r="B158" s="40"/>
      <c r="C158" s="220" t="s">
        <v>217</v>
      </c>
      <c r="D158" s="220" t="s">
        <v>167</v>
      </c>
      <c r="E158" s="221" t="s">
        <v>218</v>
      </c>
      <c r="F158" s="222" t="s">
        <v>219</v>
      </c>
      <c r="G158" s="223" t="s">
        <v>190</v>
      </c>
      <c r="H158" s="224">
        <v>39</v>
      </c>
      <c r="I158" s="225"/>
      <c r="J158" s="226">
        <f>ROUND(I158*H158,2)</f>
        <v>0</v>
      </c>
      <c r="K158" s="222" t="s">
        <v>171</v>
      </c>
      <c r="L158" s="45"/>
      <c r="M158" s="227" t="s">
        <v>1</v>
      </c>
      <c r="N158" s="228" t="s">
        <v>41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172</v>
      </c>
      <c r="AT158" s="231" t="s">
        <v>167</v>
      </c>
      <c r="AU158" s="231" t="s">
        <v>87</v>
      </c>
      <c r="AY158" s="18" t="s">
        <v>165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84</v>
      </c>
      <c r="BK158" s="232">
        <f>ROUND(I158*H158,2)</f>
        <v>0</v>
      </c>
      <c r="BL158" s="18" t="s">
        <v>172</v>
      </c>
      <c r="BM158" s="231" t="s">
        <v>220</v>
      </c>
    </row>
    <row r="159" s="13" customFormat="1">
      <c r="A159" s="13"/>
      <c r="B159" s="233"/>
      <c r="C159" s="234"/>
      <c r="D159" s="235" t="s">
        <v>174</v>
      </c>
      <c r="E159" s="236" t="s">
        <v>1</v>
      </c>
      <c r="F159" s="237" t="s">
        <v>175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174</v>
      </c>
      <c r="AU159" s="243" t="s">
        <v>87</v>
      </c>
      <c r="AV159" s="13" t="s">
        <v>84</v>
      </c>
      <c r="AW159" s="13" t="s">
        <v>32</v>
      </c>
      <c r="AX159" s="13" t="s">
        <v>76</v>
      </c>
      <c r="AY159" s="243" t="s">
        <v>165</v>
      </c>
    </row>
    <row r="160" s="14" customFormat="1">
      <c r="A160" s="14"/>
      <c r="B160" s="244"/>
      <c r="C160" s="245"/>
      <c r="D160" s="235" t="s">
        <v>174</v>
      </c>
      <c r="E160" s="246" t="s">
        <v>1</v>
      </c>
      <c r="F160" s="247" t="s">
        <v>208</v>
      </c>
      <c r="G160" s="245"/>
      <c r="H160" s="248">
        <v>39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174</v>
      </c>
      <c r="AU160" s="254" t="s">
        <v>87</v>
      </c>
      <c r="AV160" s="14" t="s">
        <v>87</v>
      </c>
      <c r="AW160" s="14" t="s">
        <v>32</v>
      </c>
      <c r="AX160" s="14" t="s">
        <v>84</v>
      </c>
      <c r="AY160" s="254" t="s">
        <v>165</v>
      </c>
    </row>
    <row r="161" s="2" customFormat="1" ht="24.15" customHeight="1">
      <c r="A161" s="39"/>
      <c r="B161" s="40"/>
      <c r="C161" s="220" t="s">
        <v>221</v>
      </c>
      <c r="D161" s="220" t="s">
        <v>167</v>
      </c>
      <c r="E161" s="221" t="s">
        <v>222</v>
      </c>
      <c r="F161" s="222" t="s">
        <v>223</v>
      </c>
      <c r="G161" s="223" t="s">
        <v>190</v>
      </c>
      <c r="H161" s="224">
        <v>1.5</v>
      </c>
      <c r="I161" s="225"/>
      <c r="J161" s="226">
        <f>ROUND(I161*H161,2)</f>
        <v>0</v>
      </c>
      <c r="K161" s="222" t="s">
        <v>171</v>
      </c>
      <c r="L161" s="45"/>
      <c r="M161" s="227" t="s">
        <v>1</v>
      </c>
      <c r="N161" s="228" t="s">
        <v>41</v>
      </c>
      <c r="O161" s="92"/>
      <c r="P161" s="229">
        <f>O161*H161</f>
        <v>0</v>
      </c>
      <c r="Q161" s="229">
        <v>0.00046999999999999999</v>
      </c>
      <c r="R161" s="229">
        <f>Q161*H161</f>
        <v>0.00070500000000000001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172</v>
      </c>
      <c r="AT161" s="231" t="s">
        <v>167</v>
      </c>
      <c r="AU161" s="231" t="s">
        <v>87</v>
      </c>
      <c r="AY161" s="18" t="s">
        <v>165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84</v>
      </c>
      <c r="BK161" s="232">
        <f>ROUND(I161*H161,2)</f>
        <v>0</v>
      </c>
      <c r="BL161" s="18" t="s">
        <v>172</v>
      </c>
      <c r="BM161" s="231" t="s">
        <v>224</v>
      </c>
    </row>
    <row r="162" s="13" customFormat="1">
      <c r="A162" s="13"/>
      <c r="B162" s="233"/>
      <c r="C162" s="234"/>
      <c r="D162" s="235" t="s">
        <v>174</v>
      </c>
      <c r="E162" s="236" t="s">
        <v>1</v>
      </c>
      <c r="F162" s="237" t="s">
        <v>175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174</v>
      </c>
      <c r="AU162" s="243" t="s">
        <v>87</v>
      </c>
      <c r="AV162" s="13" t="s">
        <v>84</v>
      </c>
      <c r="AW162" s="13" t="s">
        <v>32</v>
      </c>
      <c r="AX162" s="13" t="s">
        <v>76</v>
      </c>
      <c r="AY162" s="243" t="s">
        <v>165</v>
      </c>
    </row>
    <row r="163" s="14" customFormat="1">
      <c r="A163" s="14"/>
      <c r="B163" s="244"/>
      <c r="C163" s="245"/>
      <c r="D163" s="235" t="s">
        <v>174</v>
      </c>
      <c r="E163" s="246" t="s">
        <v>1</v>
      </c>
      <c r="F163" s="247" t="s">
        <v>225</v>
      </c>
      <c r="G163" s="245"/>
      <c r="H163" s="248">
        <v>1.5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174</v>
      </c>
      <c r="AU163" s="254" t="s">
        <v>87</v>
      </c>
      <c r="AV163" s="14" t="s">
        <v>87</v>
      </c>
      <c r="AW163" s="14" t="s">
        <v>32</v>
      </c>
      <c r="AX163" s="14" t="s">
        <v>84</v>
      </c>
      <c r="AY163" s="254" t="s">
        <v>165</v>
      </c>
    </row>
    <row r="164" s="2" customFormat="1" ht="24.15" customHeight="1">
      <c r="A164" s="39"/>
      <c r="B164" s="40"/>
      <c r="C164" s="220" t="s">
        <v>8</v>
      </c>
      <c r="D164" s="220" t="s">
        <v>167</v>
      </c>
      <c r="E164" s="221" t="s">
        <v>226</v>
      </c>
      <c r="F164" s="222" t="s">
        <v>227</v>
      </c>
      <c r="G164" s="223" t="s">
        <v>190</v>
      </c>
      <c r="H164" s="224">
        <v>1.5</v>
      </c>
      <c r="I164" s="225"/>
      <c r="J164" s="226">
        <f>ROUND(I164*H164,2)</f>
        <v>0</v>
      </c>
      <c r="K164" s="222" t="s">
        <v>171</v>
      </c>
      <c r="L164" s="45"/>
      <c r="M164" s="227" t="s">
        <v>1</v>
      </c>
      <c r="N164" s="228" t="s">
        <v>41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172</v>
      </c>
      <c r="AT164" s="231" t="s">
        <v>167</v>
      </c>
      <c r="AU164" s="231" t="s">
        <v>87</v>
      </c>
      <c r="AY164" s="18" t="s">
        <v>165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84</v>
      </c>
      <c r="BK164" s="232">
        <f>ROUND(I164*H164,2)</f>
        <v>0</v>
      </c>
      <c r="BL164" s="18" t="s">
        <v>172</v>
      </c>
      <c r="BM164" s="231" t="s">
        <v>228</v>
      </c>
    </row>
    <row r="165" s="13" customFormat="1">
      <c r="A165" s="13"/>
      <c r="B165" s="233"/>
      <c r="C165" s="234"/>
      <c r="D165" s="235" t="s">
        <v>174</v>
      </c>
      <c r="E165" s="236" t="s">
        <v>1</v>
      </c>
      <c r="F165" s="237" t="s">
        <v>175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174</v>
      </c>
      <c r="AU165" s="243" t="s">
        <v>87</v>
      </c>
      <c r="AV165" s="13" t="s">
        <v>84</v>
      </c>
      <c r="AW165" s="13" t="s">
        <v>32</v>
      </c>
      <c r="AX165" s="13" t="s">
        <v>76</v>
      </c>
      <c r="AY165" s="243" t="s">
        <v>165</v>
      </c>
    </row>
    <row r="166" s="14" customFormat="1">
      <c r="A166" s="14"/>
      <c r="B166" s="244"/>
      <c r="C166" s="245"/>
      <c r="D166" s="235" t="s">
        <v>174</v>
      </c>
      <c r="E166" s="246" t="s">
        <v>1</v>
      </c>
      <c r="F166" s="247" t="s">
        <v>225</v>
      </c>
      <c r="G166" s="245"/>
      <c r="H166" s="248">
        <v>1.5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174</v>
      </c>
      <c r="AU166" s="254" t="s">
        <v>87</v>
      </c>
      <c r="AV166" s="14" t="s">
        <v>87</v>
      </c>
      <c r="AW166" s="14" t="s">
        <v>32</v>
      </c>
      <c r="AX166" s="14" t="s">
        <v>84</v>
      </c>
      <c r="AY166" s="254" t="s">
        <v>165</v>
      </c>
    </row>
    <row r="167" s="2" customFormat="1" ht="33" customHeight="1">
      <c r="A167" s="39"/>
      <c r="B167" s="40"/>
      <c r="C167" s="220" t="s">
        <v>229</v>
      </c>
      <c r="D167" s="220" t="s">
        <v>167</v>
      </c>
      <c r="E167" s="221" t="s">
        <v>230</v>
      </c>
      <c r="F167" s="222" t="s">
        <v>231</v>
      </c>
      <c r="G167" s="223" t="s">
        <v>232</v>
      </c>
      <c r="H167" s="224">
        <v>13.298</v>
      </c>
      <c r="I167" s="225"/>
      <c r="J167" s="226">
        <f>ROUND(I167*H167,2)</f>
        <v>0</v>
      </c>
      <c r="K167" s="222" t="s">
        <v>171</v>
      </c>
      <c r="L167" s="45"/>
      <c r="M167" s="227" t="s">
        <v>1</v>
      </c>
      <c r="N167" s="228" t="s">
        <v>41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172</v>
      </c>
      <c r="AT167" s="231" t="s">
        <v>167</v>
      </c>
      <c r="AU167" s="231" t="s">
        <v>87</v>
      </c>
      <c r="AY167" s="18" t="s">
        <v>165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84</v>
      </c>
      <c r="BK167" s="232">
        <f>ROUND(I167*H167,2)</f>
        <v>0</v>
      </c>
      <c r="BL167" s="18" t="s">
        <v>172</v>
      </c>
      <c r="BM167" s="231" t="s">
        <v>233</v>
      </c>
    </row>
    <row r="168" s="13" customFormat="1">
      <c r="A168" s="13"/>
      <c r="B168" s="233"/>
      <c r="C168" s="234"/>
      <c r="D168" s="235" t="s">
        <v>174</v>
      </c>
      <c r="E168" s="236" t="s">
        <v>1</v>
      </c>
      <c r="F168" s="237" t="s">
        <v>175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174</v>
      </c>
      <c r="AU168" s="243" t="s">
        <v>87</v>
      </c>
      <c r="AV168" s="13" t="s">
        <v>84</v>
      </c>
      <c r="AW168" s="13" t="s">
        <v>32</v>
      </c>
      <c r="AX168" s="13" t="s">
        <v>76</v>
      </c>
      <c r="AY168" s="243" t="s">
        <v>165</v>
      </c>
    </row>
    <row r="169" s="13" customFormat="1">
      <c r="A169" s="13"/>
      <c r="B169" s="233"/>
      <c r="C169" s="234"/>
      <c r="D169" s="235" t="s">
        <v>174</v>
      </c>
      <c r="E169" s="236" t="s">
        <v>1</v>
      </c>
      <c r="F169" s="237" t="s">
        <v>234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174</v>
      </c>
      <c r="AU169" s="243" t="s">
        <v>87</v>
      </c>
      <c r="AV169" s="13" t="s">
        <v>84</v>
      </c>
      <c r="AW169" s="13" t="s">
        <v>32</v>
      </c>
      <c r="AX169" s="13" t="s">
        <v>76</v>
      </c>
      <c r="AY169" s="243" t="s">
        <v>165</v>
      </c>
    </row>
    <row r="170" s="14" customFormat="1">
      <c r="A170" s="14"/>
      <c r="B170" s="244"/>
      <c r="C170" s="245"/>
      <c r="D170" s="235" t="s">
        <v>174</v>
      </c>
      <c r="E170" s="246" t="s">
        <v>1</v>
      </c>
      <c r="F170" s="247" t="s">
        <v>235</v>
      </c>
      <c r="G170" s="245"/>
      <c r="H170" s="248">
        <v>28.800000000000001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174</v>
      </c>
      <c r="AU170" s="254" t="s">
        <v>87</v>
      </c>
      <c r="AV170" s="14" t="s">
        <v>87</v>
      </c>
      <c r="AW170" s="14" t="s">
        <v>32</v>
      </c>
      <c r="AX170" s="14" t="s">
        <v>76</v>
      </c>
      <c r="AY170" s="254" t="s">
        <v>165</v>
      </c>
    </row>
    <row r="171" s="14" customFormat="1">
      <c r="A171" s="14"/>
      <c r="B171" s="244"/>
      <c r="C171" s="245"/>
      <c r="D171" s="235" t="s">
        <v>174</v>
      </c>
      <c r="E171" s="246" t="s">
        <v>1</v>
      </c>
      <c r="F171" s="247" t="s">
        <v>236</v>
      </c>
      <c r="G171" s="245"/>
      <c r="H171" s="248">
        <v>-2.1600000000000001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174</v>
      </c>
      <c r="AU171" s="254" t="s">
        <v>87</v>
      </c>
      <c r="AV171" s="14" t="s">
        <v>87</v>
      </c>
      <c r="AW171" s="14" t="s">
        <v>32</v>
      </c>
      <c r="AX171" s="14" t="s">
        <v>76</v>
      </c>
      <c r="AY171" s="254" t="s">
        <v>165</v>
      </c>
    </row>
    <row r="172" s="14" customFormat="1">
      <c r="A172" s="14"/>
      <c r="B172" s="244"/>
      <c r="C172" s="245"/>
      <c r="D172" s="235" t="s">
        <v>174</v>
      </c>
      <c r="E172" s="246" t="s">
        <v>1</v>
      </c>
      <c r="F172" s="247" t="s">
        <v>237</v>
      </c>
      <c r="G172" s="245"/>
      <c r="H172" s="248">
        <v>6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174</v>
      </c>
      <c r="AU172" s="254" t="s">
        <v>87</v>
      </c>
      <c r="AV172" s="14" t="s">
        <v>87</v>
      </c>
      <c r="AW172" s="14" t="s">
        <v>32</v>
      </c>
      <c r="AX172" s="14" t="s">
        <v>76</v>
      </c>
      <c r="AY172" s="254" t="s">
        <v>165</v>
      </c>
    </row>
    <row r="173" s="14" customFormat="1">
      <c r="A173" s="14"/>
      <c r="B173" s="244"/>
      <c r="C173" s="245"/>
      <c r="D173" s="235" t="s">
        <v>174</v>
      </c>
      <c r="E173" s="246" t="s">
        <v>1</v>
      </c>
      <c r="F173" s="247" t="s">
        <v>238</v>
      </c>
      <c r="G173" s="245"/>
      <c r="H173" s="248">
        <v>12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174</v>
      </c>
      <c r="AU173" s="254" t="s">
        <v>87</v>
      </c>
      <c r="AV173" s="14" t="s">
        <v>87</v>
      </c>
      <c r="AW173" s="14" t="s">
        <v>32</v>
      </c>
      <c r="AX173" s="14" t="s">
        <v>76</v>
      </c>
      <c r="AY173" s="254" t="s">
        <v>165</v>
      </c>
    </row>
    <row r="174" s="14" customFormat="1">
      <c r="A174" s="14"/>
      <c r="B174" s="244"/>
      <c r="C174" s="245"/>
      <c r="D174" s="235" t="s">
        <v>174</v>
      </c>
      <c r="E174" s="246" t="s">
        <v>1</v>
      </c>
      <c r="F174" s="247" t="s">
        <v>239</v>
      </c>
      <c r="G174" s="245"/>
      <c r="H174" s="248">
        <v>-7.9199999999999999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174</v>
      </c>
      <c r="AU174" s="254" t="s">
        <v>87</v>
      </c>
      <c r="AV174" s="14" t="s">
        <v>87</v>
      </c>
      <c r="AW174" s="14" t="s">
        <v>32</v>
      </c>
      <c r="AX174" s="14" t="s">
        <v>76</v>
      </c>
      <c r="AY174" s="254" t="s">
        <v>165</v>
      </c>
    </row>
    <row r="175" s="14" customFormat="1">
      <c r="A175" s="14"/>
      <c r="B175" s="244"/>
      <c r="C175" s="245"/>
      <c r="D175" s="235" t="s">
        <v>174</v>
      </c>
      <c r="E175" s="246" t="s">
        <v>1</v>
      </c>
      <c r="F175" s="247" t="s">
        <v>240</v>
      </c>
      <c r="G175" s="245"/>
      <c r="H175" s="248">
        <v>-2.1760000000000002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174</v>
      </c>
      <c r="AU175" s="254" t="s">
        <v>87</v>
      </c>
      <c r="AV175" s="14" t="s">
        <v>87</v>
      </c>
      <c r="AW175" s="14" t="s">
        <v>32</v>
      </c>
      <c r="AX175" s="14" t="s">
        <v>76</v>
      </c>
      <c r="AY175" s="254" t="s">
        <v>165</v>
      </c>
    </row>
    <row r="176" s="14" customFormat="1">
      <c r="A176" s="14"/>
      <c r="B176" s="244"/>
      <c r="C176" s="245"/>
      <c r="D176" s="235" t="s">
        <v>174</v>
      </c>
      <c r="E176" s="246" t="s">
        <v>1</v>
      </c>
      <c r="F176" s="247" t="s">
        <v>241</v>
      </c>
      <c r="G176" s="245"/>
      <c r="H176" s="248">
        <v>-6.6879999999999997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174</v>
      </c>
      <c r="AU176" s="254" t="s">
        <v>87</v>
      </c>
      <c r="AV176" s="14" t="s">
        <v>87</v>
      </c>
      <c r="AW176" s="14" t="s">
        <v>32</v>
      </c>
      <c r="AX176" s="14" t="s">
        <v>76</v>
      </c>
      <c r="AY176" s="254" t="s">
        <v>165</v>
      </c>
    </row>
    <row r="177" s="14" customFormat="1">
      <c r="A177" s="14"/>
      <c r="B177" s="244"/>
      <c r="C177" s="245"/>
      <c r="D177" s="235" t="s">
        <v>174</v>
      </c>
      <c r="E177" s="246" t="s">
        <v>1</v>
      </c>
      <c r="F177" s="247" t="s">
        <v>242</v>
      </c>
      <c r="G177" s="245"/>
      <c r="H177" s="248">
        <v>-1.26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174</v>
      </c>
      <c r="AU177" s="254" t="s">
        <v>87</v>
      </c>
      <c r="AV177" s="14" t="s">
        <v>87</v>
      </c>
      <c r="AW177" s="14" t="s">
        <v>32</v>
      </c>
      <c r="AX177" s="14" t="s">
        <v>76</v>
      </c>
      <c r="AY177" s="254" t="s">
        <v>165</v>
      </c>
    </row>
    <row r="178" s="15" customFormat="1">
      <c r="A178" s="15"/>
      <c r="B178" s="255"/>
      <c r="C178" s="256"/>
      <c r="D178" s="235" t="s">
        <v>174</v>
      </c>
      <c r="E178" s="257" t="s">
        <v>133</v>
      </c>
      <c r="F178" s="258" t="s">
        <v>187</v>
      </c>
      <c r="G178" s="256"/>
      <c r="H178" s="259">
        <v>26.596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174</v>
      </c>
      <c r="AU178" s="265" t="s">
        <v>87</v>
      </c>
      <c r="AV178" s="15" t="s">
        <v>172</v>
      </c>
      <c r="AW178" s="15" t="s">
        <v>32</v>
      </c>
      <c r="AX178" s="15" t="s">
        <v>76</v>
      </c>
      <c r="AY178" s="265" t="s">
        <v>165</v>
      </c>
    </row>
    <row r="179" s="14" customFormat="1">
      <c r="A179" s="14"/>
      <c r="B179" s="244"/>
      <c r="C179" s="245"/>
      <c r="D179" s="235" t="s">
        <v>174</v>
      </c>
      <c r="E179" s="246" t="s">
        <v>1</v>
      </c>
      <c r="F179" s="247" t="s">
        <v>243</v>
      </c>
      <c r="G179" s="245"/>
      <c r="H179" s="248">
        <v>13.298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174</v>
      </c>
      <c r="AU179" s="254" t="s">
        <v>87</v>
      </c>
      <c r="AV179" s="14" t="s">
        <v>87</v>
      </c>
      <c r="AW179" s="14" t="s">
        <v>32</v>
      </c>
      <c r="AX179" s="14" t="s">
        <v>84</v>
      </c>
      <c r="AY179" s="254" t="s">
        <v>165</v>
      </c>
    </row>
    <row r="180" s="2" customFormat="1" ht="33" customHeight="1">
      <c r="A180" s="39"/>
      <c r="B180" s="40"/>
      <c r="C180" s="220" t="s">
        <v>244</v>
      </c>
      <c r="D180" s="220" t="s">
        <v>167</v>
      </c>
      <c r="E180" s="221" t="s">
        <v>245</v>
      </c>
      <c r="F180" s="222" t="s">
        <v>246</v>
      </c>
      <c r="G180" s="223" t="s">
        <v>232</v>
      </c>
      <c r="H180" s="224">
        <v>13.298</v>
      </c>
      <c r="I180" s="225"/>
      <c r="J180" s="226">
        <f>ROUND(I180*H180,2)</f>
        <v>0</v>
      </c>
      <c r="K180" s="222" t="s">
        <v>171</v>
      </c>
      <c r="L180" s="45"/>
      <c r="M180" s="227" t="s">
        <v>1</v>
      </c>
      <c r="N180" s="228" t="s">
        <v>41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172</v>
      </c>
      <c r="AT180" s="231" t="s">
        <v>167</v>
      </c>
      <c r="AU180" s="231" t="s">
        <v>87</v>
      </c>
      <c r="AY180" s="18" t="s">
        <v>165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84</v>
      </c>
      <c r="BK180" s="232">
        <f>ROUND(I180*H180,2)</f>
        <v>0</v>
      </c>
      <c r="BL180" s="18" t="s">
        <v>172</v>
      </c>
      <c r="BM180" s="231" t="s">
        <v>247</v>
      </c>
    </row>
    <row r="181" s="14" customFormat="1">
      <c r="A181" s="14"/>
      <c r="B181" s="244"/>
      <c r="C181" s="245"/>
      <c r="D181" s="235" t="s">
        <v>174</v>
      </c>
      <c r="E181" s="246" t="s">
        <v>1</v>
      </c>
      <c r="F181" s="247" t="s">
        <v>243</v>
      </c>
      <c r="G181" s="245"/>
      <c r="H181" s="248">
        <v>13.298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174</v>
      </c>
      <c r="AU181" s="254" t="s">
        <v>87</v>
      </c>
      <c r="AV181" s="14" t="s">
        <v>87</v>
      </c>
      <c r="AW181" s="14" t="s">
        <v>32</v>
      </c>
      <c r="AX181" s="14" t="s">
        <v>84</v>
      </c>
      <c r="AY181" s="254" t="s">
        <v>165</v>
      </c>
    </row>
    <row r="182" s="2" customFormat="1" ht="21.75" customHeight="1">
      <c r="A182" s="39"/>
      <c r="B182" s="40"/>
      <c r="C182" s="220" t="s">
        <v>248</v>
      </c>
      <c r="D182" s="220" t="s">
        <v>167</v>
      </c>
      <c r="E182" s="221" t="s">
        <v>249</v>
      </c>
      <c r="F182" s="222" t="s">
        <v>250</v>
      </c>
      <c r="G182" s="223" t="s">
        <v>170</v>
      </c>
      <c r="H182" s="224">
        <v>117</v>
      </c>
      <c r="I182" s="225"/>
      <c r="J182" s="226">
        <f>ROUND(I182*H182,2)</f>
        <v>0</v>
      </c>
      <c r="K182" s="222" t="s">
        <v>171</v>
      </c>
      <c r="L182" s="45"/>
      <c r="M182" s="227" t="s">
        <v>1</v>
      </c>
      <c r="N182" s="228" t="s">
        <v>41</v>
      </c>
      <c r="O182" s="92"/>
      <c r="P182" s="229">
        <f>O182*H182</f>
        <v>0</v>
      </c>
      <c r="Q182" s="229">
        <v>0.00058</v>
      </c>
      <c r="R182" s="229">
        <f>Q182*H182</f>
        <v>0.067860000000000004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172</v>
      </c>
      <c r="AT182" s="231" t="s">
        <v>167</v>
      </c>
      <c r="AU182" s="231" t="s">
        <v>87</v>
      </c>
      <c r="AY182" s="18" t="s">
        <v>165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84</v>
      </c>
      <c r="BK182" s="232">
        <f>ROUND(I182*H182,2)</f>
        <v>0</v>
      </c>
      <c r="BL182" s="18" t="s">
        <v>172</v>
      </c>
      <c r="BM182" s="231" t="s">
        <v>251</v>
      </c>
    </row>
    <row r="183" s="13" customFormat="1">
      <c r="A183" s="13"/>
      <c r="B183" s="233"/>
      <c r="C183" s="234"/>
      <c r="D183" s="235" t="s">
        <v>174</v>
      </c>
      <c r="E183" s="236" t="s">
        <v>1</v>
      </c>
      <c r="F183" s="237" t="s">
        <v>175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174</v>
      </c>
      <c r="AU183" s="243" t="s">
        <v>87</v>
      </c>
      <c r="AV183" s="13" t="s">
        <v>84</v>
      </c>
      <c r="AW183" s="13" t="s">
        <v>32</v>
      </c>
      <c r="AX183" s="13" t="s">
        <v>76</v>
      </c>
      <c r="AY183" s="243" t="s">
        <v>165</v>
      </c>
    </row>
    <row r="184" s="13" customFormat="1">
      <c r="A184" s="13"/>
      <c r="B184" s="233"/>
      <c r="C184" s="234"/>
      <c r="D184" s="235" t="s">
        <v>174</v>
      </c>
      <c r="E184" s="236" t="s">
        <v>1</v>
      </c>
      <c r="F184" s="237" t="s">
        <v>234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174</v>
      </c>
      <c r="AU184" s="243" t="s">
        <v>87</v>
      </c>
      <c r="AV184" s="13" t="s">
        <v>84</v>
      </c>
      <c r="AW184" s="13" t="s">
        <v>32</v>
      </c>
      <c r="AX184" s="13" t="s">
        <v>76</v>
      </c>
      <c r="AY184" s="243" t="s">
        <v>165</v>
      </c>
    </row>
    <row r="185" s="14" customFormat="1">
      <c r="A185" s="14"/>
      <c r="B185" s="244"/>
      <c r="C185" s="245"/>
      <c r="D185" s="235" t="s">
        <v>174</v>
      </c>
      <c r="E185" s="246" t="s">
        <v>1</v>
      </c>
      <c r="F185" s="247" t="s">
        <v>252</v>
      </c>
      <c r="G185" s="245"/>
      <c r="H185" s="248">
        <v>72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174</v>
      </c>
      <c r="AU185" s="254" t="s">
        <v>87</v>
      </c>
      <c r="AV185" s="14" t="s">
        <v>87</v>
      </c>
      <c r="AW185" s="14" t="s">
        <v>32</v>
      </c>
      <c r="AX185" s="14" t="s">
        <v>76</v>
      </c>
      <c r="AY185" s="254" t="s">
        <v>165</v>
      </c>
    </row>
    <row r="186" s="14" customFormat="1">
      <c r="A186" s="14"/>
      <c r="B186" s="244"/>
      <c r="C186" s="245"/>
      <c r="D186" s="235" t="s">
        <v>174</v>
      </c>
      <c r="E186" s="246" t="s">
        <v>1</v>
      </c>
      <c r="F186" s="247" t="s">
        <v>253</v>
      </c>
      <c r="G186" s="245"/>
      <c r="H186" s="248">
        <v>15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174</v>
      </c>
      <c r="AU186" s="254" t="s">
        <v>87</v>
      </c>
      <c r="AV186" s="14" t="s">
        <v>87</v>
      </c>
      <c r="AW186" s="14" t="s">
        <v>32</v>
      </c>
      <c r="AX186" s="14" t="s">
        <v>76</v>
      </c>
      <c r="AY186" s="254" t="s">
        <v>165</v>
      </c>
    </row>
    <row r="187" s="14" customFormat="1">
      <c r="A187" s="14"/>
      <c r="B187" s="244"/>
      <c r="C187" s="245"/>
      <c r="D187" s="235" t="s">
        <v>174</v>
      </c>
      <c r="E187" s="246" t="s">
        <v>1</v>
      </c>
      <c r="F187" s="247" t="s">
        <v>254</v>
      </c>
      <c r="G187" s="245"/>
      <c r="H187" s="248">
        <v>30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174</v>
      </c>
      <c r="AU187" s="254" t="s">
        <v>87</v>
      </c>
      <c r="AV187" s="14" t="s">
        <v>87</v>
      </c>
      <c r="AW187" s="14" t="s">
        <v>32</v>
      </c>
      <c r="AX187" s="14" t="s">
        <v>76</v>
      </c>
      <c r="AY187" s="254" t="s">
        <v>165</v>
      </c>
    </row>
    <row r="188" s="15" customFormat="1">
      <c r="A188" s="15"/>
      <c r="B188" s="255"/>
      <c r="C188" s="256"/>
      <c r="D188" s="235" t="s">
        <v>174</v>
      </c>
      <c r="E188" s="257" t="s">
        <v>114</v>
      </c>
      <c r="F188" s="258" t="s">
        <v>187</v>
      </c>
      <c r="G188" s="256"/>
      <c r="H188" s="259">
        <v>117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174</v>
      </c>
      <c r="AU188" s="265" t="s">
        <v>87</v>
      </c>
      <c r="AV188" s="15" t="s">
        <v>172</v>
      </c>
      <c r="AW188" s="15" t="s">
        <v>32</v>
      </c>
      <c r="AX188" s="15" t="s">
        <v>76</v>
      </c>
      <c r="AY188" s="265" t="s">
        <v>165</v>
      </c>
    </row>
    <row r="189" s="14" customFormat="1">
      <c r="A189" s="14"/>
      <c r="B189" s="244"/>
      <c r="C189" s="245"/>
      <c r="D189" s="235" t="s">
        <v>174</v>
      </c>
      <c r="E189" s="246" t="s">
        <v>1</v>
      </c>
      <c r="F189" s="247" t="s">
        <v>114</v>
      </c>
      <c r="G189" s="245"/>
      <c r="H189" s="248">
        <v>117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174</v>
      </c>
      <c r="AU189" s="254" t="s">
        <v>87</v>
      </c>
      <c r="AV189" s="14" t="s">
        <v>87</v>
      </c>
      <c r="AW189" s="14" t="s">
        <v>32</v>
      </c>
      <c r="AX189" s="14" t="s">
        <v>84</v>
      </c>
      <c r="AY189" s="254" t="s">
        <v>165</v>
      </c>
    </row>
    <row r="190" s="2" customFormat="1" ht="21.75" customHeight="1">
      <c r="A190" s="39"/>
      <c r="B190" s="40"/>
      <c r="C190" s="220" t="s">
        <v>255</v>
      </c>
      <c r="D190" s="220" t="s">
        <v>167</v>
      </c>
      <c r="E190" s="221" t="s">
        <v>256</v>
      </c>
      <c r="F190" s="222" t="s">
        <v>257</v>
      </c>
      <c r="G190" s="223" t="s">
        <v>170</v>
      </c>
      <c r="H190" s="224">
        <v>117</v>
      </c>
      <c r="I190" s="225"/>
      <c r="J190" s="226">
        <f>ROUND(I190*H190,2)</f>
        <v>0</v>
      </c>
      <c r="K190" s="222" t="s">
        <v>171</v>
      </c>
      <c r="L190" s="45"/>
      <c r="M190" s="227" t="s">
        <v>1</v>
      </c>
      <c r="N190" s="228" t="s">
        <v>41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172</v>
      </c>
      <c r="AT190" s="231" t="s">
        <v>167</v>
      </c>
      <c r="AU190" s="231" t="s">
        <v>87</v>
      </c>
      <c r="AY190" s="18" t="s">
        <v>165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84</v>
      </c>
      <c r="BK190" s="232">
        <f>ROUND(I190*H190,2)</f>
        <v>0</v>
      </c>
      <c r="BL190" s="18" t="s">
        <v>172</v>
      </c>
      <c r="BM190" s="231" t="s">
        <v>258</v>
      </c>
    </row>
    <row r="191" s="14" customFormat="1">
      <c r="A191" s="14"/>
      <c r="B191" s="244"/>
      <c r="C191" s="245"/>
      <c r="D191" s="235" t="s">
        <v>174</v>
      </c>
      <c r="E191" s="246" t="s">
        <v>1</v>
      </c>
      <c r="F191" s="247" t="s">
        <v>114</v>
      </c>
      <c r="G191" s="245"/>
      <c r="H191" s="248">
        <v>117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174</v>
      </c>
      <c r="AU191" s="254" t="s">
        <v>87</v>
      </c>
      <c r="AV191" s="14" t="s">
        <v>87</v>
      </c>
      <c r="AW191" s="14" t="s">
        <v>32</v>
      </c>
      <c r="AX191" s="14" t="s">
        <v>84</v>
      </c>
      <c r="AY191" s="254" t="s">
        <v>165</v>
      </c>
    </row>
    <row r="192" s="2" customFormat="1" ht="37.8" customHeight="1">
      <c r="A192" s="39"/>
      <c r="B192" s="40"/>
      <c r="C192" s="220" t="s">
        <v>259</v>
      </c>
      <c r="D192" s="220" t="s">
        <v>167</v>
      </c>
      <c r="E192" s="221" t="s">
        <v>260</v>
      </c>
      <c r="F192" s="222" t="s">
        <v>261</v>
      </c>
      <c r="G192" s="223" t="s">
        <v>232</v>
      </c>
      <c r="H192" s="224">
        <v>10.414</v>
      </c>
      <c r="I192" s="225"/>
      <c r="J192" s="226">
        <f>ROUND(I192*H192,2)</f>
        <v>0</v>
      </c>
      <c r="K192" s="222" t="s">
        <v>171</v>
      </c>
      <c r="L192" s="45"/>
      <c r="M192" s="227" t="s">
        <v>1</v>
      </c>
      <c r="N192" s="228" t="s">
        <v>41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172</v>
      </c>
      <c r="AT192" s="231" t="s">
        <v>167</v>
      </c>
      <c r="AU192" s="231" t="s">
        <v>87</v>
      </c>
      <c r="AY192" s="18" t="s">
        <v>165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84</v>
      </c>
      <c r="BK192" s="232">
        <f>ROUND(I192*H192,2)</f>
        <v>0</v>
      </c>
      <c r="BL192" s="18" t="s">
        <v>172</v>
      </c>
      <c r="BM192" s="231" t="s">
        <v>262</v>
      </c>
    </row>
    <row r="193" s="13" customFormat="1">
      <c r="A193" s="13"/>
      <c r="B193" s="233"/>
      <c r="C193" s="234"/>
      <c r="D193" s="235" t="s">
        <v>174</v>
      </c>
      <c r="E193" s="236" t="s">
        <v>1</v>
      </c>
      <c r="F193" s="237" t="s">
        <v>175</v>
      </c>
      <c r="G193" s="234"/>
      <c r="H193" s="236" t="s">
        <v>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174</v>
      </c>
      <c r="AU193" s="243" t="s">
        <v>87</v>
      </c>
      <c r="AV193" s="13" t="s">
        <v>84</v>
      </c>
      <c r="AW193" s="13" t="s">
        <v>32</v>
      </c>
      <c r="AX193" s="13" t="s">
        <v>76</v>
      </c>
      <c r="AY193" s="243" t="s">
        <v>165</v>
      </c>
    </row>
    <row r="194" s="13" customFormat="1">
      <c r="A194" s="13"/>
      <c r="B194" s="233"/>
      <c r="C194" s="234"/>
      <c r="D194" s="235" t="s">
        <v>174</v>
      </c>
      <c r="E194" s="236" t="s">
        <v>1</v>
      </c>
      <c r="F194" s="237" t="s">
        <v>263</v>
      </c>
      <c r="G194" s="234"/>
      <c r="H194" s="236" t="s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174</v>
      </c>
      <c r="AU194" s="243" t="s">
        <v>87</v>
      </c>
      <c r="AV194" s="13" t="s">
        <v>84</v>
      </c>
      <c r="AW194" s="13" t="s">
        <v>32</v>
      </c>
      <c r="AX194" s="13" t="s">
        <v>76</v>
      </c>
      <c r="AY194" s="243" t="s">
        <v>165</v>
      </c>
    </row>
    <row r="195" s="13" customFormat="1">
      <c r="A195" s="13"/>
      <c r="B195" s="233"/>
      <c r="C195" s="234"/>
      <c r="D195" s="235" t="s">
        <v>174</v>
      </c>
      <c r="E195" s="236" t="s">
        <v>1</v>
      </c>
      <c r="F195" s="237" t="s">
        <v>264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174</v>
      </c>
      <c r="AU195" s="243" t="s">
        <v>87</v>
      </c>
      <c r="AV195" s="13" t="s">
        <v>84</v>
      </c>
      <c r="AW195" s="13" t="s">
        <v>32</v>
      </c>
      <c r="AX195" s="13" t="s">
        <v>76</v>
      </c>
      <c r="AY195" s="243" t="s">
        <v>165</v>
      </c>
    </row>
    <row r="196" s="14" customFormat="1">
      <c r="A196" s="14"/>
      <c r="B196" s="244"/>
      <c r="C196" s="245"/>
      <c r="D196" s="235" t="s">
        <v>174</v>
      </c>
      <c r="E196" s="246" t="s">
        <v>1</v>
      </c>
      <c r="F196" s="247" t="s">
        <v>265</v>
      </c>
      <c r="G196" s="245"/>
      <c r="H196" s="248">
        <v>2.8799999999999999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174</v>
      </c>
      <c r="AU196" s="254" t="s">
        <v>87</v>
      </c>
      <c r="AV196" s="14" t="s">
        <v>87</v>
      </c>
      <c r="AW196" s="14" t="s">
        <v>32</v>
      </c>
      <c r="AX196" s="14" t="s">
        <v>76</v>
      </c>
      <c r="AY196" s="254" t="s">
        <v>165</v>
      </c>
    </row>
    <row r="197" s="14" customFormat="1">
      <c r="A197" s="14"/>
      <c r="B197" s="244"/>
      <c r="C197" s="245"/>
      <c r="D197" s="235" t="s">
        <v>174</v>
      </c>
      <c r="E197" s="246" t="s">
        <v>1</v>
      </c>
      <c r="F197" s="247" t="s">
        <v>266</v>
      </c>
      <c r="G197" s="245"/>
      <c r="H197" s="248">
        <v>0.59999999999999998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174</v>
      </c>
      <c r="AU197" s="254" t="s">
        <v>87</v>
      </c>
      <c r="AV197" s="14" t="s">
        <v>87</v>
      </c>
      <c r="AW197" s="14" t="s">
        <v>32</v>
      </c>
      <c r="AX197" s="14" t="s">
        <v>76</v>
      </c>
      <c r="AY197" s="254" t="s">
        <v>165</v>
      </c>
    </row>
    <row r="198" s="14" customFormat="1">
      <c r="A198" s="14"/>
      <c r="B198" s="244"/>
      <c r="C198" s="245"/>
      <c r="D198" s="235" t="s">
        <v>174</v>
      </c>
      <c r="E198" s="246" t="s">
        <v>1</v>
      </c>
      <c r="F198" s="247" t="s">
        <v>267</v>
      </c>
      <c r="G198" s="245"/>
      <c r="H198" s="248">
        <v>1.2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174</v>
      </c>
      <c r="AU198" s="254" t="s">
        <v>87</v>
      </c>
      <c r="AV198" s="14" t="s">
        <v>87</v>
      </c>
      <c r="AW198" s="14" t="s">
        <v>32</v>
      </c>
      <c r="AX198" s="14" t="s">
        <v>76</v>
      </c>
      <c r="AY198" s="254" t="s">
        <v>165</v>
      </c>
    </row>
    <row r="199" s="16" customFormat="1">
      <c r="A199" s="16"/>
      <c r="B199" s="266"/>
      <c r="C199" s="267"/>
      <c r="D199" s="235" t="s">
        <v>174</v>
      </c>
      <c r="E199" s="268" t="s">
        <v>108</v>
      </c>
      <c r="F199" s="269" t="s">
        <v>268</v>
      </c>
      <c r="G199" s="267"/>
      <c r="H199" s="270">
        <v>4.6799999999999997</v>
      </c>
      <c r="I199" s="271"/>
      <c r="J199" s="267"/>
      <c r="K199" s="267"/>
      <c r="L199" s="272"/>
      <c r="M199" s="273"/>
      <c r="N199" s="274"/>
      <c r="O199" s="274"/>
      <c r="P199" s="274"/>
      <c r="Q199" s="274"/>
      <c r="R199" s="274"/>
      <c r="S199" s="274"/>
      <c r="T199" s="275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76" t="s">
        <v>174</v>
      </c>
      <c r="AU199" s="276" t="s">
        <v>87</v>
      </c>
      <c r="AV199" s="16" t="s">
        <v>181</v>
      </c>
      <c r="AW199" s="16" t="s">
        <v>32</v>
      </c>
      <c r="AX199" s="16" t="s">
        <v>76</v>
      </c>
      <c r="AY199" s="276" t="s">
        <v>165</v>
      </c>
    </row>
    <row r="200" s="13" customFormat="1">
      <c r="A200" s="13"/>
      <c r="B200" s="233"/>
      <c r="C200" s="234"/>
      <c r="D200" s="235" t="s">
        <v>174</v>
      </c>
      <c r="E200" s="236" t="s">
        <v>1</v>
      </c>
      <c r="F200" s="237" t="s">
        <v>269</v>
      </c>
      <c r="G200" s="234"/>
      <c r="H200" s="236" t="s">
        <v>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174</v>
      </c>
      <c r="AU200" s="243" t="s">
        <v>87</v>
      </c>
      <c r="AV200" s="13" t="s">
        <v>84</v>
      </c>
      <c r="AW200" s="13" t="s">
        <v>32</v>
      </c>
      <c r="AX200" s="13" t="s">
        <v>76</v>
      </c>
      <c r="AY200" s="243" t="s">
        <v>165</v>
      </c>
    </row>
    <row r="201" s="14" customFormat="1">
      <c r="A201" s="14"/>
      <c r="B201" s="244"/>
      <c r="C201" s="245"/>
      <c r="D201" s="235" t="s">
        <v>174</v>
      </c>
      <c r="E201" s="246" t="s">
        <v>1</v>
      </c>
      <c r="F201" s="247" t="s">
        <v>270</v>
      </c>
      <c r="G201" s="245"/>
      <c r="H201" s="248">
        <v>8.6400000000000006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174</v>
      </c>
      <c r="AU201" s="254" t="s">
        <v>87</v>
      </c>
      <c r="AV201" s="14" t="s">
        <v>87</v>
      </c>
      <c r="AW201" s="14" t="s">
        <v>32</v>
      </c>
      <c r="AX201" s="14" t="s">
        <v>76</v>
      </c>
      <c r="AY201" s="254" t="s">
        <v>165</v>
      </c>
    </row>
    <row r="202" s="14" customFormat="1">
      <c r="A202" s="14"/>
      <c r="B202" s="244"/>
      <c r="C202" s="245"/>
      <c r="D202" s="235" t="s">
        <v>174</v>
      </c>
      <c r="E202" s="246" t="s">
        <v>1</v>
      </c>
      <c r="F202" s="247" t="s">
        <v>271</v>
      </c>
      <c r="G202" s="245"/>
      <c r="H202" s="248">
        <v>1.8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174</v>
      </c>
      <c r="AU202" s="254" t="s">
        <v>87</v>
      </c>
      <c r="AV202" s="14" t="s">
        <v>87</v>
      </c>
      <c r="AW202" s="14" t="s">
        <v>32</v>
      </c>
      <c r="AX202" s="14" t="s">
        <v>76</v>
      </c>
      <c r="AY202" s="254" t="s">
        <v>165</v>
      </c>
    </row>
    <row r="203" s="14" customFormat="1">
      <c r="A203" s="14"/>
      <c r="B203" s="244"/>
      <c r="C203" s="245"/>
      <c r="D203" s="235" t="s">
        <v>174</v>
      </c>
      <c r="E203" s="246" t="s">
        <v>1</v>
      </c>
      <c r="F203" s="247" t="s">
        <v>272</v>
      </c>
      <c r="G203" s="245"/>
      <c r="H203" s="248">
        <v>3.6000000000000001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174</v>
      </c>
      <c r="AU203" s="254" t="s">
        <v>87</v>
      </c>
      <c r="AV203" s="14" t="s">
        <v>87</v>
      </c>
      <c r="AW203" s="14" t="s">
        <v>32</v>
      </c>
      <c r="AX203" s="14" t="s">
        <v>76</v>
      </c>
      <c r="AY203" s="254" t="s">
        <v>165</v>
      </c>
    </row>
    <row r="204" s="16" customFormat="1">
      <c r="A204" s="16"/>
      <c r="B204" s="266"/>
      <c r="C204" s="267"/>
      <c r="D204" s="235" t="s">
        <v>174</v>
      </c>
      <c r="E204" s="268" t="s">
        <v>110</v>
      </c>
      <c r="F204" s="269" t="s">
        <v>268</v>
      </c>
      <c r="G204" s="267"/>
      <c r="H204" s="270">
        <v>14.039999999999999</v>
      </c>
      <c r="I204" s="271"/>
      <c r="J204" s="267"/>
      <c r="K204" s="267"/>
      <c r="L204" s="272"/>
      <c r="M204" s="273"/>
      <c r="N204" s="274"/>
      <c r="O204" s="274"/>
      <c r="P204" s="274"/>
      <c r="Q204" s="274"/>
      <c r="R204" s="274"/>
      <c r="S204" s="274"/>
      <c r="T204" s="275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76" t="s">
        <v>174</v>
      </c>
      <c r="AU204" s="276" t="s">
        <v>87</v>
      </c>
      <c r="AV204" s="16" t="s">
        <v>181</v>
      </c>
      <c r="AW204" s="16" t="s">
        <v>32</v>
      </c>
      <c r="AX204" s="16" t="s">
        <v>76</v>
      </c>
      <c r="AY204" s="276" t="s">
        <v>165</v>
      </c>
    </row>
    <row r="205" s="15" customFormat="1">
      <c r="A205" s="15"/>
      <c r="B205" s="255"/>
      <c r="C205" s="256"/>
      <c r="D205" s="235" t="s">
        <v>174</v>
      </c>
      <c r="E205" s="257" t="s">
        <v>129</v>
      </c>
      <c r="F205" s="258" t="s">
        <v>187</v>
      </c>
      <c r="G205" s="256"/>
      <c r="H205" s="259">
        <v>18.719999999999999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5" t="s">
        <v>174</v>
      </c>
      <c r="AU205" s="265" t="s">
        <v>87</v>
      </c>
      <c r="AV205" s="15" t="s">
        <v>172</v>
      </c>
      <c r="AW205" s="15" t="s">
        <v>32</v>
      </c>
      <c r="AX205" s="15" t="s">
        <v>76</v>
      </c>
      <c r="AY205" s="265" t="s">
        <v>165</v>
      </c>
    </row>
    <row r="206" s="14" customFormat="1">
      <c r="A206" s="14"/>
      <c r="B206" s="244"/>
      <c r="C206" s="245"/>
      <c r="D206" s="235" t="s">
        <v>174</v>
      </c>
      <c r="E206" s="246" t="s">
        <v>131</v>
      </c>
      <c r="F206" s="247" t="s">
        <v>273</v>
      </c>
      <c r="G206" s="245"/>
      <c r="H206" s="248">
        <v>5.7679999999999998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174</v>
      </c>
      <c r="AU206" s="254" t="s">
        <v>87</v>
      </c>
      <c r="AV206" s="14" t="s">
        <v>87</v>
      </c>
      <c r="AW206" s="14" t="s">
        <v>32</v>
      </c>
      <c r="AX206" s="14" t="s">
        <v>76</v>
      </c>
      <c r="AY206" s="254" t="s">
        <v>165</v>
      </c>
    </row>
    <row r="207" s="14" customFormat="1">
      <c r="A207" s="14"/>
      <c r="B207" s="244"/>
      <c r="C207" s="245"/>
      <c r="D207" s="235" t="s">
        <v>174</v>
      </c>
      <c r="E207" s="246" t="s">
        <v>122</v>
      </c>
      <c r="F207" s="247" t="s">
        <v>274</v>
      </c>
      <c r="G207" s="245"/>
      <c r="H207" s="248">
        <v>2.1080000000000001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174</v>
      </c>
      <c r="AU207" s="254" t="s">
        <v>87</v>
      </c>
      <c r="AV207" s="14" t="s">
        <v>87</v>
      </c>
      <c r="AW207" s="14" t="s">
        <v>32</v>
      </c>
      <c r="AX207" s="14" t="s">
        <v>76</v>
      </c>
      <c r="AY207" s="254" t="s">
        <v>165</v>
      </c>
    </row>
    <row r="208" s="14" customFormat="1">
      <c r="A208" s="14"/>
      <c r="B208" s="244"/>
      <c r="C208" s="245"/>
      <c r="D208" s="235" t="s">
        <v>174</v>
      </c>
      <c r="E208" s="246" t="s">
        <v>127</v>
      </c>
      <c r="F208" s="247" t="s">
        <v>275</v>
      </c>
      <c r="G208" s="245"/>
      <c r="H208" s="248">
        <v>20.827999999999999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174</v>
      </c>
      <c r="AU208" s="254" t="s">
        <v>87</v>
      </c>
      <c r="AV208" s="14" t="s">
        <v>87</v>
      </c>
      <c r="AW208" s="14" t="s">
        <v>32</v>
      </c>
      <c r="AX208" s="14" t="s">
        <v>76</v>
      </c>
      <c r="AY208" s="254" t="s">
        <v>165</v>
      </c>
    </row>
    <row r="209" s="14" customFormat="1">
      <c r="A209" s="14"/>
      <c r="B209" s="244"/>
      <c r="C209" s="245"/>
      <c r="D209" s="235" t="s">
        <v>174</v>
      </c>
      <c r="E209" s="246" t="s">
        <v>1</v>
      </c>
      <c r="F209" s="247" t="s">
        <v>276</v>
      </c>
      <c r="G209" s="245"/>
      <c r="H209" s="248">
        <v>10.414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174</v>
      </c>
      <c r="AU209" s="254" t="s">
        <v>87</v>
      </c>
      <c r="AV209" s="14" t="s">
        <v>87</v>
      </c>
      <c r="AW209" s="14" t="s">
        <v>32</v>
      </c>
      <c r="AX209" s="14" t="s">
        <v>84</v>
      </c>
      <c r="AY209" s="254" t="s">
        <v>165</v>
      </c>
    </row>
    <row r="210" s="2" customFormat="1" ht="37.8" customHeight="1">
      <c r="A210" s="39"/>
      <c r="B210" s="40"/>
      <c r="C210" s="220" t="s">
        <v>277</v>
      </c>
      <c r="D210" s="220" t="s">
        <v>167</v>
      </c>
      <c r="E210" s="221" t="s">
        <v>278</v>
      </c>
      <c r="F210" s="222" t="s">
        <v>279</v>
      </c>
      <c r="G210" s="223" t="s">
        <v>232</v>
      </c>
      <c r="H210" s="224">
        <v>10.414</v>
      </c>
      <c r="I210" s="225"/>
      <c r="J210" s="226">
        <f>ROUND(I210*H210,2)</f>
        <v>0</v>
      </c>
      <c r="K210" s="222" t="s">
        <v>171</v>
      </c>
      <c r="L210" s="45"/>
      <c r="M210" s="227" t="s">
        <v>1</v>
      </c>
      <c r="N210" s="228" t="s">
        <v>41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172</v>
      </c>
      <c r="AT210" s="231" t="s">
        <v>167</v>
      </c>
      <c r="AU210" s="231" t="s">
        <v>87</v>
      </c>
      <c r="AY210" s="18" t="s">
        <v>165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84</v>
      </c>
      <c r="BK210" s="232">
        <f>ROUND(I210*H210,2)</f>
        <v>0</v>
      </c>
      <c r="BL210" s="18" t="s">
        <v>172</v>
      </c>
      <c r="BM210" s="231" t="s">
        <v>280</v>
      </c>
    </row>
    <row r="211" s="14" customFormat="1">
      <c r="A211" s="14"/>
      <c r="B211" s="244"/>
      <c r="C211" s="245"/>
      <c r="D211" s="235" t="s">
        <v>174</v>
      </c>
      <c r="E211" s="246" t="s">
        <v>1</v>
      </c>
      <c r="F211" s="247" t="s">
        <v>276</v>
      </c>
      <c r="G211" s="245"/>
      <c r="H211" s="248">
        <v>10.414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174</v>
      </c>
      <c r="AU211" s="254" t="s">
        <v>87</v>
      </c>
      <c r="AV211" s="14" t="s">
        <v>87</v>
      </c>
      <c r="AW211" s="14" t="s">
        <v>32</v>
      </c>
      <c r="AX211" s="14" t="s">
        <v>84</v>
      </c>
      <c r="AY211" s="254" t="s">
        <v>165</v>
      </c>
    </row>
    <row r="212" s="2" customFormat="1" ht="37.8" customHeight="1">
      <c r="A212" s="39"/>
      <c r="B212" s="40"/>
      <c r="C212" s="220" t="s">
        <v>281</v>
      </c>
      <c r="D212" s="220" t="s">
        <v>167</v>
      </c>
      <c r="E212" s="221" t="s">
        <v>282</v>
      </c>
      <c r="F212" s="222" t="s">
        <v>283</v>
      </c>
      <c r="G212" s="223" t="s">
        <v>232</v>
      </c>
      <c r="H212" s="224">
        <v>10.414</v>
      </c>
      <c r="I212" s="225"/>
      <c r="J212" s="226">
        <f>ROUND(I212*H212,2)</f>
        <v>0</v>
      </c>
      <c r="K212" s="222" t="s">
        <v>171</v>
      </c>
      <c r="L212" s="45"/>
      <c r="M212" s="227" t="s">
        <v>1</v>
      </c>
      <c r="N212" s="228" t="s">
        <v>41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172</v>
      </c>
      <c r="AT212" s="231" t="s">
        <v>167</v>
      </c>
      <c r="AU212" s="231" t="s">
        <v>87</v>
      </c>
      <c r="AY212" s="18" t="s">
        <v>165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84</v>
      </c>
      <c r="BK212" s="232">
        <f>ROUND(I212*H212,2)</f>
        <v>0</v>
      </c>
      <c r="BL212" s="18" t="s">
        <v>172</v>
      </c>
      <c r="BM212" s="231" t="s">
        <v>284</v>
      </c>
    </row>
    <row r="213" s="14" customFormat="1">
      <c r="A213" s="14"/>
      <c r="B213" s="244"/>
      <c r="C213" s="245"/>
      <c r="D213" s="235" t="s">
        <v>174</v>
      </c>
      <c r="E213" s="246" t="s">
        <v>1</v>
      </c>
      <c r="F213" s="247" t="s">
        <v>285</v>
      </c>
      <c r="G213" s="245"/>
      <c r="H213" s="248">
        <v>10.414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174</v>
      </c>
      <c r="AU213" s="254" t="s">
        <v>87</v>
      </c>
      <c r="AV213" s="14" t="s">
        <v>87</v>
      </c>
      <c r="AW213" s="14" t="s">
        <v>32</v>
      </c>
      <c r="AX213" s="14" t="s">
        <v>84</v>
      </c>
      <c r="AY213" s="254" t="s">
        <v>165</v>
      </c>
    </row>
    <row r="214" s="2" customFormat="1" ht="37.8" customHeight="1">
      <c r="A214" s="39"/>
      <c r="B214" s="40"/>
      <c r="C214" s="220" t="s">
        <v>198</v>
      </c>
      <c r="D214" s="220" t="s">
        <v>167</v>
      </c>
      <c r="E214" s="221" t="s">
        <v>286</v>
      </c>
      <c r="F214" s="222" t="s">
        <v>287</v>
      </c>
      <c r="G214" s="223" t="s">
        <v>232</v>
      </c>
      <c r="H214" s="224">
        <v>52.07</v>
      </c>
      <c r="I214" s="225"/>
      <c r="J214" s="226">
        <f>ROUND(I214*H214,2)</f>
        <v>0</v>
      </c>
      <c r="K214" s="222" t="s">
        <v>171</v>
      </c>
      <c r="L214" s="45"/>
      <c r="M214" s="227" t="s">
        <v>1</v>
      </c>
      <c r="N214" s="228" t="s">
        <v>41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172</v>
      </c>
      <c r="AT214" s="231" t="s">
        <v>167</v>
      </c>
      <c r="AU214" s="231" t="s">
        <v>87</v>
      </c>
      <c r="AY214" s="18" t="s">
        <v>165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84</v>
      </c>
      <c r="BK214" s="232">
        <f>ROUND(I214*H214,2)</f>
        <v>0</v>
      </c>
      <c r="BL214" s="18" t="s">
        <v>172</v>
      </c>
      <c r="BM214" s="231" t="s">
        <v>288</v>
      </c>
    </row>
    <row r="215" s="14" customFormat="1">
      <c r="A215" s="14"/>
      <c r="B215" s="244"/>
      <c r="C215" s="245"/>
      <c r="D215" s="235" t="s">
        <v>174</v>
      </c>
      <c r="E215" s="246" t="s">
        <v>1</v>
      </c>
      <c r="F215" s="247" t="s">
        <v>289</v>
      </c>
      <c r="G215" s="245"/>
      <c r="H215" s="248">
        <v>52.07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174</v>
      </c>
      <c r="AU215" s="254" t="s">
        <v>87</v>
      </c>
      <c r="AV215" s="14" t="s">
        <v>87</v>
      </c>
      <c r="AW215" s="14" t="s">
        <v>32</v>
      </c>
      <c r="AX215" s="14" t="s">
        <v>84</v>
      </c>
      <c r="AY215" s="254" t="s">
        <v>165</v>
      </c>
    </row>
    <row r="216" s="2" customFormat="1" ht="37.8" customHeight="1">
      <c r="A216" s="39"/>
      <c r="B216" s="40"/>
      <c r="C216" s="220" t="s">
        <v>7</v>
      </c>
      <c r="D216" s="220" t="s">
        <v>167</v>
      </c>
      <c r="E216" s="221" t="s">
        <v>290</v>
      </c>
      <c r="F216" s="222" t="s">
        <v>291</v>
      </c>
      <c r="G216" s="223" t="s">
        <v>232</v>
      </c>
      <c r="H216" s="224">
        <v>10.414</v>
      </c>
      <c r="I216" s="225"/>
      <c r="J216" s="226">
        <f>ROUND(I216*H216,2)</f>
        <v>0</v>
      </c>
      <c r="K216" s="222" t="s">
        <v>171</v>
      </c>
      <c r="L216" s="45"/>
      <c r="M216" s="227" t="s">
        <v>1</v>
      </c>
      <c r="N216" s="228" t="s">
        <v>41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172</v>
      </c>
      <c r="AT216" s="231" t="s">
        <v>167</v>
      </c>
      <c r="AU216" s="231" t="s">
        <v>87</v>
      </c>
      <c r="AY216" s="18" t="s">
        <v>165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84</v>
      </c>
      <c r="BK216" s="232">
        <f>ROUND(I216*H216,2)</f>
        <v>0</v>
      </c>
      <c r="BL216" s="18" t="s">
        <v>172</v>
      </c>
      <c r="BM216" s="231" t="s">
        <v>292</v>
      </c>
    </row>
    <row r="217" s="14" customFormat="1">
      <c r="A217" s="14"/>
      <c r="B217" s="244"/>
      <c r="C217" s="245"/>
      <c r="D217" s="235" t="s">
        <v>174</v>
      </c>
      <c r="E217" s="246" t="s">
        <v>1</v>
      </c>
      <c r="F217" s="247" t="s">
        <v>285</v>
      </c>
      <c r="G217" s="245"/>
      <c r="H217" s="248">
        <v>10.414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174</v>
      </c>
      <c r="AU217" s="254" t="s">
        <v>87</v>
      </c>
      <c r="AV217" s="14" t="s">
        <v>87</v>
      </c>
      <c r="AW217" s="14" t="s">
        <v>32</v>
      </c>
      <c r="AX217" s="14" t="s">
        <v>84</v>
      </c>
      <c r="AY217" s="254" t="s">
        <v>165</v>
      </c>
    </row>
    <row r="218" s="2" customFormat="1" ht="37.8" customHeight="1">
      <c r="A218" s="39"/>
      <c r="B218" s="40"/>
      <c r="C218" s="220" t="s">
        <v>293</v>
      </c>
      <c r="D218" s="220" t="s">
        <v>167</v>
      </c>
      <c r="E218" s="221" t="s">
        <v>294</v>
      </c>
      <c r="F218" s="222" t="s">
        <v>295</v>
      </c>
      <c r="G218" s="223" t="s">
        <v>232</v>
      </c>
      <c r="H218" s="224">
        <v>52.07</v>
      </c>
      <c r="I218" s="225"/>
      <c r="J218" s="226">
        <f>ROUND(I218*H218,2)</f>
        <v>0</v>
      </c>
      <c r="K218" s="222" t="s">
        <v>171</v>
      </c>
      <c r="L218" s="45"/>
      <c r="M218" s="227" t="s">
        <v>1</v>
      </c>
      <c r="N218" s="228" t="s">
        <v>41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172</v>
      </c>
      <c r="AT218" s="231" t="s">
        <v>167</v>
      </c>
      <c r="AU218" s="231" t="s">
        <v>87</v>
      </c>
      <c r="AY218" s="18" t="s">
        <v>165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84</v>
      </c>
      <c r="BK218" s="232">
        <f>ROUND(I218*H218,2)</f>
        <v>0</v>
      </c>
      <c r="BL218" s="18" t="s">
        <v>172</v>
      </c>
      <c r="BM218" s="231" t="s">
        <v>296</v>
      </c>
    </row>
    <row r="219" s="14" customFormat="1">
      <c r="A219" s="14"/>
      <c r="B219" s="244"/>
      <c r="C219" s="245"/>
      <c r="D219" s="235" t="s">
        <v>174</v>
      </c>
      <c r="E219" s="246" t="s">
        <v>1</v>
      </c>
      <c r="F219" s="247" t="s">
        <v>289</v>
      </c>
      <c r="G219" s="245"/>
      <c r="H219" s="248">
        <v>52.07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174</v>
      </c>
      <c r="AU219" s="254" t="s">
        <v>87</v>
      </c>
      <c r="AV219" s="14" t="s">
        <v>87</v>
      </c>
      <c r="AW219" s="14" t="s">
        <v>32</v>
      </c>
      <c r="AX219" s="14" t="s">
        <v>84</v>
      </c>
      <c r="AY219" s="254" t="s">
        <v>165</v>
      </c>
    </row>
    <row r="220" s="2" customFormat="1" ht="24.15" customHeight="1">
      <c r="A220" s="39"/>
      <c r="B220" s="40"/>
      <c r="C220" s="220" t="s">
        <v>297</v>
      </c>
      <c r="D220" s="220" t="s">
        <v>167</v>
      </c>
      <c r="E220" s="221" t="s">
        <v>298</v>
      </c>
      <c r="F220" s="222" t="s">
        <v>299</v>
      </c>
      <c r="G220" s="223" t="s">
        <v>232</v>
      </c>
      <c r="H220" s="224">
        <v>20.827999999999999</v>
      </c>
      <c r="I220" s="225"/>
      <c r="J220" s="226">
        <f>ROUND(I220*H220,2)</f>
        <v>0</v>
      </c>
      <c r="K220" s="222" t="s">
        <v>171</v>
      </c>
      <c r="L220" s="45"/>
      <c r="M220" s="227" t="s">
        <v>1</v>
      </c>
      <c r="N220" s="228" t="s">
        <v>41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172</v>
      </c>
      <c r="AT220" s="231" t="s">
        <v>167</v>
      </c>
      <c r="AU220" s="231" t="s">
        <v>87</v>
      </c>
      <c r="AY220" s="18" t="s">
        <v>165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84</v>
      </c>
      <c r="BK220" s="232">
        <f>ROUND(I220*H220,2)</f>
        <v>0</v>
      </c>
      <c r="BL220" s="18" t="s">
        <v>172</v>
      </c>
      <c r="BM220" s="231" t="s">
        <v>300</v>
      </c>
    </row>
    <row r="221" s="14" customFormat="1">
      <c r="A221" s="14"/>
      <c r="B221" s="244"/>
      <c r="C221" s="245"/>
      <c r="D221" s="235" t="s">
        <v>174</v>
      </c>
      <c r="E221" s="246" t="s">
        <v>1</v>
      </c>
      <c r="F221" s="247" t="s">
        <v>301</v>
      </c>
      <c r="G221" s="245"/>
      <c r="H221" s="248">
        <v>10.414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174</v>
      </c>
      <c r="AU221" s="254" t="s">
        <v>87</v>
      </c>
      <c r="AV221" s="14" t="s">
        <v>87</v>
      </c>
      <c r="AW221" s="14" t="s">
        <v>32</v>
      </c>
      <c r="AX221" s="14" t="s">
        <v>76</v>
      </c>
      <c r="AY221" s="254" t="s">
        <v>165</v>
      </c>
    </row>
    <row r="222" s="14" customFormat="1">
      <c r="A222" s="14"/>
      <c r="B222" s="244"/>
      <c r="C222" s="245"/>
      <c r="D222" s="235" t="s">
        <v>174</v>
      </c>
      <c r="E222" s="246" t="s">
        <v>1</v>
      </c>
      <c r="F222" s="247" t="s">
        <v>302</v>
      </c>
      <c r="G222" s="245"/>
      <c r="H222" s="248">
        <v>10.414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174</v>
      </c>
      <c r="AU222" s="254" t="s">
        <v>87</v>
      </c>
      <c r="AV222" s="14" t="s">
        <v>87</v>
      </c>
      <c r="AW222" s="14" t="s">
        <v>32</v>
      </c>
      <c r="AX222" s="14" t="s">
        <v>76</v>
      </c>
      <c r="AY222" s="254" t="s">
        <v>165</v>
      </c>
    </row>
    <row r="223" s="15" customFormat="1">
      <c r="A223" s="15"/>
      <c r="B223" s="255"/>
      <c r="C223" s="256"/>
      <c r="D223" s="235" t="s">
        <v>174</v>
      </c>
      <c r="E223" s="257" t="s">
        <v>1</v>
      </c>
      <c r="F223" s="258" t="s">
        <v>187</v>
      </c>
      <c r="G223" s="256"/>
      <c r="H223" s="259">
        <v>20.827999999999999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174</v>
      </c>
      <c r="AU223" s="265" t="s">
        <v>87</v>
      </c>
      <c r="AV223" s="15" t="s">
        <v>172</v>
      </c>
      <c r="AW223" s="15" t="s">
        <v>32</v>
      </c>
      <c r="AX223" s="15" t="s">
        <v>84</v>
      </c>
      <c r="AY223" s="265" t="s">
        <v>165</v>
      </c>
    </row>
    <row r="224" s="2" customFormat="1" ht="24.15" customHeight="1">
      <c r="A224" s="39"/>
      <c r="B224" s="40"/>
      <c r="C224" s="220" t="s">
        <v>303</v>
      </c>
      <c r="D224" s="220" t="s">
        <v>167</v>
      </c>
      <c r="E224" s="221" t="s">
        <v>304</v>
      </c>
      <c r="F224" s="222" t="s">
        <v>305</v>
      </c>
      <c r="G224" s="223" t="s">
        <v>232</v>
      </c>
      <c r="H224" s="224">
        <v>20.827999999999999</v>
      </c>
      <c r="I224" s="225"/>
      <c r="J224" s="226">
        <f>ROUND(I224*H224,2)</f>
        <v>0</v>
      </c>
      <c r="K224" s="222" t="s">
        <v>171</v>
      </c>
      <c r="L224" s="45"/>
      <c r="M224" s="227" t="s">
        <v>1</v>
      </c>
      <c r="N224" s="228" t="s">
        <v>41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172</v>
      </c>
      <c r="AT224" s="231" t="s">
        <v>167</v>
      </c>
      <c r="AU224" s="231" t="s">
        <v>87</v>
      </c>
      <c r="AY224" s="18" t="s">
        <v>165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84</v>
      </c>
      <c r="BK224" s="232">
        <f>ROUND(I224*H224,2)</f>
        <v>0</v>
      </c>
      <c r="BL224" s="18" t="s">
        <v>172</v>
      </c>
      <c r="BM224" s="231" t="s">
        <v>306</v>
      </c>
    </row>
    <row r="225" s="14" customFormat="1">
      <c r="A225" s="14"/>
      <c r="B225" s="244"/>
      <c r="C225" s="245"/>
      <c r="D225" s="235" t="s">
        <v>174</v>
      </c>
      <c r="E225" s="246" t="s">
        <v>1</v>
      </c>
      <c r="F225" s="247" t="s">
        <v>301</v>
      </c>
      <c r="G225" s="245"/>
      <c r="H225" s="248">
        <v>10.414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174</v>
      </c>
      <c r="AU225" s="254" t="s">
        <v>87</v>
      </c>
      <c r="AV225" s="14" t="s">
        <v>87</v>
      </c>
      <c r="AW225" s="14" t="s">
        <v>32</v>
      </c>
      <c r="AX225" s="14" t="s">
        <v>76</v>
      </c>
      <c r="AY225" s="254" t="s">
        <v>165</v>
      </c>
    </row>
    <row r="226" s="14" customFormat="1">
      <c r="A226" s="14"/>
      <c r="B226" s="244"/>
      <c r="C226" s="245"/>
      <c r="D226" s="235" t="s">
        <v>174</v>
      </c>
      <c r="E226" s="246" t="s">
        <v>1</v>
      </c>
      <c r="F226" s="247" t="s">
        <v>302</v>
      </c>
      <c r="G226" s="245"/>
      <c r="H226" s="248">
        <v>10.414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174</v>
      </c>
      <c r="AU226" s="254" t="s">
        <v>87</v>
      </c>
      <c r="AV226" s="14" t="s">
        <v>87</v>
      </c>
      <c r="AW226" s="14" t="s">
        <v>32</v>
      </c>
      <c r="AX226" s="14" t="s">
        <v>76</v>
      </c>
      <c r="AY226" s="254" t="s">
        <v>165</v>
      </c>
    </row>
    <row r="227" s="15" customFormat="1">
      <c r="A227" s="15"/>
      <c r="B227" s="255"/>
      <c r="C227" s="256"/>
      <c r="D227" s="235" t="s">
        <v>174</v>
      </c>
      <c r="E227" s="257" t="s">
        <v>1</v>
      </c>
      <c r="F227" s="258" t="s">
        <v>187</v>
      </c>
      <c r="G227" s="256"/>
      <c r="H227" s="259">
        <v>20.827999999999999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174</v>
      </c>
      <c r="AU227" s="265" t="s">
        <v>87</v>
      </c>
      <c r="AV227" s="15" t="s">
        <v>172</v>
      </c>
      <c r="AW227" s="15" t="s">
        <v>32</v>
      </c>
      <c r="AX227" s="15" t="s">
        <v>84</v>
      </c>
      <c r="AY227" s="265" t="s">
        <v>165</v>
      </c>
    </row>
    <row r="228" s="2" customFormat="1" ht="33" customHeight="1">
      <c r="A228" s="39"/>
      <c r="B228" s="40"/>
      <c r="C228" s="220" t="s">
        <v>307</v>
      </c>
      <c r="D228" s="220" t="s">
        <v>167</v>
      </c>
      <c r="E228" s="221" t="s">
        <v>308</v>
      </c>
      <c r="F228" s="222" t="s">
        <v>309</v>
      </c>
      <c r="G228" s="223" t="s">
        <v>310</v>
      </c>
      <c r="H228" s="224">
        <v>37.490000000000002</v>
      </c>
      <c r="I228" s="225"/>
      <c r="J228" s="226">
        <f>ROUND(I228*H228,2)</f>
        <v>0</v>
      </c>
      <c r="K228" s="222" t="s">
        <v>171</v>
      </c>
      <c r="L228" s="45"/>
      <c r="M228" s="227" t="s">
        <v>1</v>
      </c>
      <c r="N228" s="228" t="s">
        <v>41</v>
      </c>
      <c r="O228" s="92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172</v>
      </c>
      <c r="AT228" s="231" t="s">
        <v>167</v>
      </c>
      <c r="AU228" s="231" t="s">
        <v>87</v>
      </c>
      <c r="AY228" s="18" t="s">
        <v>165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84</v>
      </c>
      <c r="BK228" s="232">
        <f>ROUND(I228*H228,2)</f>
        <v>0</v>
      </c>
      <c r="BL228" s="18" t="s">
        <v>172</v>
      </c>
      <c r="BM228" s="231" t="s">
        <v>311</v>
      </c>
    </row>
    <row r="229" s="14" customFormat="1">
      <c r="A229" s="14"/>
      <c r="B229" s="244"/>
      <c r="C229" s="245"/>
      <c r="D229" s="235" t="s">
        <v>174</v>
      </c>
      <c r="E229" s="246" t="s">
        <v>1</v>
      </c>
      <c r="F229" s="247" t="s">
        <v>312</v>
      </c>
      <c r="G229" s="245"/>
      <c r="H229" s="248">
        <v>37.490000000000002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174</v>
      </c>
      <c r="AU229" s="254" t="s">
        <v>87</v>
      </c>
      <c r="AV229" s="14" t="s">
        <v>87</v>
      </c>
      <c r="AW229" s="14" t="s">
        <v>32</v>
      </c>
      <c r="AX229" s="14" t="s">
        <v>84</v>
      </c>
      <c r="AY229" s="254" t="s">
        <v>165</v>
      </c>
    </row>
    <row r="230" s="2" customFormat="1" ht="16.5" customHeight="1">
      <c r="A230" s="39"/>
      <c r="B230" s="40"/>
      <c r="C230" s="220" t="s">
        <v>313</v>
      </c>
      <c r="D230" s="220" t="s">
        <v>167</v>
      </c>
      <c r="E230" s="221" t="s">
        <v>314</v>
      </c>
      <c r="F230" s="222" t="s">
        <v>315</v>
      </c>
      <c r="G230" s="223" t="s">
        <v>232</v>
      </c>
      <c r="H230" s="224">
        <v>41.655999999999999</v>
      </c>
      <c r="I230" s="225"/>
      <c r="J230" s="226">
        <f>ROUND(I230*H230,2)</f>
        <v>0</v>
      </c>
      <c r="K230" s="222" t="s">
        <v>171</v>
      </c>
      <c r="L230" s="45"/>
      <c r="M230" s="227" t="s">
        <v>1</v>
      </c>
      <c r="N230" s="228" t="s">
        <v>41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172</v>
      </c>
      <c r="AT230" s="231" t="s">
        <v>167</v>
      </c>
      <c r="AU230" s="231" t="s">
        <v>87</v>
      </c>
      <c r="AY230" s="18" t="s">
        <v>165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84</v>
      </c>
      <c r="BK230" s="232">
        <f>ROUND(I230*H230,2)</f>
        <v>0</v>
      </c>
      <c r="BL230" s="18" t="s">
        <v>172</v>
      </c>
      <c r="BM230" s="231" t="s">
        <v>316</v>
      </c>
    </row>
    <row r="231" s="14" customFormat="1">
      <c r="A231" s="14"/>
      <c r="B231" s="244"/>
      <c r="C231" s="245"/>
      <c r="D231" s="235" t="s">
        <v>174</v>
      </c>
      <c r="E231" s="246" t="s">
        <v>1</v>
      </c>
      <c r="F231" s="247" t="s">
        <v>317</v>
      </c>
      <c r="G231" s="245"/>
      <c r="H231" s="248">
        <v>20.827999999999999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174</v>
      </c>
      <c r="AU231" s="254" t="s">
        <v>87</v>
      </c>
      <c r="AV231" s="14" t="s">
        <v>87</v>
      </c>
      <c r="AW231" s="14" t="s">
        <v>32</v>
      </c>
      <c r="AX231" s="14" t="s">
        <v>76</v>
      </c>
      <c r="AY231" s="254" t="s">
        <v>165</v>
      </c>
    </row>
    <row r="232" s="14" customFormat="1">
      <c r="A232" s="14"/>
      <c r="B232" s="244"/>
      <c r="C232" s="245"/>
      <c r="D232" s="235" t="s">
        <v>174</v>
      </c>
      <c r="E232" s="246" t="s">
        <v>1</v>
      </c>
      <c r="F232" s="247" t="s">
        <v>318</v>
      </c>
      <c r="G232" s="245"/>
      <c r="H232" s="248">
        <v>20.827999999999999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174</v>
      </c>
      <c r="AU232" s="254" t="s">
        <v>87</v>
      </c>
      <c r="AV232" s="14" t="s">
        <v>87</v>
      </c>
      <c r="AW232" s="14" t="s">
        <v>32</v>
      </c>
      <c r="AX232" s="14" t="s">
        <v>76</v>
      </c>
      <c r="AY232" s="254" t="s">
        <v>165</v>
      </c>
    </row>
    <row r="233" s="15" customFormat="1">
      <c r="A233" s="15"/>
      <c r="B233" s="255"/>
      <c r="C233" s="256"/>
      <c r="D233" s="235" t="s">
        <v>174</v>
      </c>
      <c r="E233" s="257" t="s">
        <v>1</v>
      </c>
      <c r="F233" s="258" t="s">
        <v>187</v>
      </c>
      <c r="G233" s="256"/>
      <c r="H233" s="259">
        <v>41.655999999999999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5" t="s">
        <v>174</v>
      </c>
      <c r="AU233" s="265" t="s">
        <v>87</v>
      </c>
      <c r="AV233" s="15" t="s">
        <v>172</v>
      </c>
      <c r="AW233" s="15" t="s">
        <v>32</v>
      </c>
      <c r="AX233" s="15" t="s">
        <v>84</v>
      </c>
      <c r="AY233" s="265" t="s">
        <v>165</v>
      </c>
    </row>
    <row r="234" s="2" customFormat="1" ht="24.15" customHeight="1">
      <c r="A234" s="39"/>
      <c r="B234" s="40"/>
      <c r="C234" s="220" t="s">
        <v>319</v>
      </c>
      <c r="D234" s="220" t="s">
        <v>167</v>
      </c>
      <c r="E234" s="221" t="s">
        <v>320</v>
      </c>
      <c r="F234" s="222" t="s">
        <v>321</v>
      </c>
      <c r="G234" s="223" t="s">
        <v>232</v>
      </c>
      <c r="H234" s="224">
        <v>7.8760000000000003</v>
      </c>
      <c r="I234" s="225"/>
      <c r="J234" s="226">
        <f>ROUND(I234*H234,2)</f>
        <v>0</v>
      </c>
      <c r="K234" s="222" t="s">
        <v>171</v>
      </c>
      <c r="L234" s="45"/>
      <c r="M234" s="227" t="s">
        <v>1</v>
      </c>
      <c r="N234" s="228" t="s">
        <v>41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172</v>
      </c>
      <c r="AT234" s="231" t="s">
        <v>167</v>
      </c>
      <c r="AU234" s="231" t="s">
        <v>87</v>
      </c>
      <c r="AY234" s="18" t="s">
        <v>165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84</v>
      </c>
      <c r="BK234" s="232">
        <f>ROUND(I234*H234,2)</f>
        <v>0</v>
      </c>
      <c r="BL234" s="18" t="s">
        <v>172</v>
      </c>
      <c r="BM234" s="231" t="s">
        <v>322</v>
      </c>
    </row>
    <row r="235" s="14" customFormat="1">
      <c r="A235" s="14"/>
      <c r="B235" s="244"/>
      <c r="C235" s="245"/>
      <c r="D235" s="235" t="s">
        <v>174</v>
      </c>
      <c r="E235" s="246" t="s">
        <v>1</v>
      </c>
      <c r="F235" s="247" t="s">
        <v>323</v>
      </c>
      <c r="G235" s="245"/>
      <c r="H235" s="248">
        <v>7.8760000000000003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174</v>
      </c>
      <c r="AU235" s="254" t="s">
        <v>87</v>
      </c>
      <c r="AV235" s="14" t="s">
        <v>87</v>
      </c>
      <c r="AW235" s="14" t="s">
        <v>32</v>
      </c>
      <c r="AX235" s="14" t="s">
        <v>84</v>
      </c>
      <c r="AY235" s="254" t="s">
        <v>165</v>
      </c>
    </row>
    <row r="236" s="2" customFormat="1" ht="24.15" customHeight="1">
      <c r="A236" s="39"/>
      <c r="B236" s="40"/>
      <c r="C236" s="220" t="s">
        <v>324</v>
      </c>
      <c r="D236" s="220" t="s">
        <v>167</v>
      </c>
      <c r="E236" s="221" t="s">
        <v>325</v>
      </c>
      <c r="F236" s="222" t="s">
        <v>326</v>
      </c>
      <c r="G236" s="223" t="s">
        <v>232</v>
      </c>
      <c r="H236" s="224">
        <v>13.295999999999999</v>
      </c>
      <c r="I236" s="225"/>
      <c r="J236" s="226">
        <f>ROUND(I236*H236,2)</f>
        <v>0</v>
      </c>
      <c r="K236" s="222" t="s">
        <v>171</v>
      </c>
      <c r="L236" s="45"/>
      <c r="M236" s="227" t="s">
        <v>1</v>
      </c>
      <c r="N236" s="228" t="s">
        <v>41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172</v>
      </c>
      <c r="AT236" s="231" t="s">
        <v>167</v>
      </c>
      <c r="AU236" s="231" t="s">
        <v>87</v>
      </c>
      <c r="AY236" s="18" t="s">
        <v>165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84</v>
      </c>
      <c r="BK236" s="232">
        <f>ROUND(I236*H236,2)</f>
        <v>0</v>
      </c>
      <c r="BL236" s="18" t="s">
        <v>172</v>
      </c>
      <c r="BM236" s="231" t="s">
        <v>327</v>
      </c>
    </row>
    <row r="237" s="13" customFormat="1">
      <c r="A237" s="13"/>
      <c r="B237" s="233"/>
      <c r="C237" s="234"/>
      <c r="D237" s="235" t="s">
        <v>174</v>
      </c>
      <c r="E237" s="236" t="s">
        <v>1</v>
      </c>
      <c r="F237" s="237" t="s">
        <v>175</v>
      </c>
      <c r="G237" s="234"/>
      <c r="H237" s="236" t="s">
        <v>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174</v>
      </c>
      <c r="AU237" s="243" t="s">
        <v>87</v>
      </c>
      <c r="AV237" s="13" t="s">
        <v>84</v>
      </c>
      <c r="AW237" s="13" t="s">
        <v>32</v>
      </c>
      <c r="AX237" s="13" t="s">
        <v>76</v>
      </c>
      <c r="AY237" s="243" t="s">
        <v>165</v>
      </c>
    </row>
    <row r="238" s="14" customFormat="1">
      <c r="A238" s="14"/>
      <c r="B238" s="244"/>
      <c r="C238" s="245"/>
      <c r="D238" s="235" t="s">
        <v>174</v>
      </c>
      <c r="E238" s="246" t="s">
        <v>1</v>
      </c>
      <c r="F238" s="247" t="s">
        <v>328</v>
      </c>
      <c r="G238" s="245"/>
      <c r="H238" s="248">
        <v>0.68300000000000005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174</v>
      </c>
      <c r="AU238" s="254" t="s">
        <v>87</v>
      </c>
      <c r="AV238" s="14" t="s">
        <v>87</v>
      </c>
      <c r="AW238" s="14" t="s">
        <v>32</v>
      </c>
      <c r="AX238" s="14" t="s">
        <v>76</v>
      </c>
      <c r="AY238" s="254" t="s">
        <v>165</v>
      </c>
    </row>
    <row r="239" s="14" customFormat="1">
      <c r="A239" s="14"/>
      <c r="B239" s="244"/>
      <c r="C239" s="245"/>
      <c r="D239" s="235" t="s">
        <v>174</v>
      </c>
      <c r="E239" s="246" t="s">
        <v>1</v>
      </c>
      <c r="F239" s="247" t="s">
        <v>329</v>
      </c>
      <c r="G239" s="245"/>
      <c r="H239" s="248">
        <v>0.060999999999999999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174</v>
      </c>
      <c r="AU239" s="254" t="s">
        <v>87</v>
      </c>
      <c r="AV239" s="14" t="s">
        <v>87</v>
      </c>
      <c r="AW239" s="14" t="s">
        <v>32</v>
      </c>
      <c r="AX239" s="14" t="s">
        <v>76</v>
      </c>
      <c r="AY239" s="254" t="s">
        <v>165</v>
      </c>
    </row>
    <row r="240" s="16" customFormat="1">
      <c r="A240" s="16"/>
      <c r="B240" s="266"/>
      <c r="C240" s="267"/>
      <c r="D240" s="235" t="s">
        <v>174</v>
      </c>
      <c r="E240" s="268" t="s">
        <v>1</v>
      </c>
      <c r="F240" s="269" t="s">
        <v>268</v>
      </c>
      <c r="G240" s="267"/>
      <c r="H240" s="270">
        <v>0.74399999999999999</v>
      </c>
      <c r="I240" s="271"/>
      <c r="J240" s="267"/>
      <c r="K240" s="267"/>
      <c r="L240" s="272"/>
      <c r="M240" s="273"/>
      <c r="N240" s="274"/>
      <c r="O240" s="274"/>
      <c r="P240" s="274"/>
      <c r="Q240" s="274"/>
      <c r="R240" s="274"/>
      <c r="S240" s="274"/>
      <c r="T240" s="275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76" t="s">
        <v>174</v>
      </c>
      <c r="AU240" s="276" t="s">
        <v>87</v>
      </c>
      <c r="AV240" s="16" t="s">
        <v>181</v>
      </c>
      <c r="AW240" s="16" t="s">
        <v>32</v>
      </c>
      <c r="AX240" s="16" t="s">
        <v>76</v>
      </c>
      <c r="AY240" s="276" t="s">
        <v>165</v>
      </c>
    </row>
    <row r="241" s="14" customFormat="1">
      <c r="A241" s="14"/>
      <c r="B241" s="244"/>
      <c r="C241" s="245"/>
      <c r="D241" s="235" t="s">
        <v>174</v>
      </c>
      <c r="E241" s="246" t="s">
        <v>120</v>
      </c>
      <c r="F241" s="247" t="s">
        <v>330</v>
      </c>
      <c r="G241" s="245"/>
      <c r="H241" s="248">
        <v>13.295999999999999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174</v>
      </c>
      <c r="AU241" s="254" t="s">
        <v>87</v>
      </c>
      <c r="AV241" s="14" t="s">
        <v>87</v>
      </c>
      <c r="AW241" s="14" t="s">
        <v>32</v>
      </c>
      <c r="AX241" s="14" t="s">
        <v>84</v>
      </c>
      <c r="AY241" s="254" t="s">
        <v>165</v>
      </c>
    </row>
    <row r="242" s="2" customFormat="1" ht="16.5" customHeight="1">
      <c r="A242" s="39"/>
      <c r="B242" s="40"/>
      <c r="C242" s="277" t="s">
        <v>331</v>
      </c>
      <c r="D242" s="277" t="s">
        <v>332</v>
      </c>
      <c r="E242" s="278" t="s">
        <v>333</v>
      </c>
      <c r="F242" s="279" t="s">
        <v>334</v>
      </c>
      <c r="G242" s="280" t="s">
        <v>310</v>
      </c>
      <c r="H242" s="281">
        <v>3.794</v>
      </c>
      <c r="I242" s="282"/>
      <c r="J242" s="283">
        <f>ROUND(I242*H242,2)</f>
        <v>0</v>
      </c>
      <c r="K242" s="279" t="s">
        <v>171</v>
      </c>
      <c r="L242" s="284"/>
      <c r="M242" s="285" t="s">
        <v>1</v>
      </c>
      <c r="N242" s="286" t="s">
        <v>41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209</v>
      </c>
      <c r="AT242" s="231" t="s">
        <v>332</v>
      </c>
      <c r="AU242" s="231" t="s">
        <v>87</v>
      </c>
      <c r="AY242" s="18" t="s">
        <v>165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84</v>
      </c>
      <c r="BK242" s="232">
        <f>ROUND(I242*H242,2)</f>
        <v>0</v>
      </c>
      <c r="BL242" s="18" t="s">
        <v>172</v>
      </c>
      <c r="BM242" s="231" t="s">
        <v>335</v>
      </c>
    </row>
    <row r="243" s="14" customFormat="1">
      <c r="A243" s="14"/>
      <c r="B243" s="244"/>
      <c r="C243" s="245"/>
      <c r="D243" s="235" t="s">
        <v>174</v>
      </c>
      <c r="E243" s="246" t="s">
        <v>1</v>
      </c>
      <c r="F243" s="247" t="s">
        <v>336</v>
      </c>
      <c r="G243" s="245"/>
      <c r="H243" s="248">
        <v>3.794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174</v>
      </c>
      <c r="AU243" s="254" t="s">
        <v>87</v>
      </c>
      <c r="AV243" s="14" t="s">
        <v>87</v>
      </c>
      <c r="AW243" s="14" t="s">
        <v>32</v>
      </c>
      <c r="AX243" s="14" t="s">
        <v>84</v>
      </c>
      <c r="AY243" s="254" t="s">
        <v>165</v>
      </c>
    </row>
    <row r="244" s="2" customFormat="1" ht="16.5" customHeight="1">
      <c r="A244" s="39"/>
      <c r="B244" s="40"/>
      <c r="C244" s="277" t="s">
        <v>337</v>
      </c>
      <c r="D244" s="277" t="s">
        <v>332</v>
      </c>
      <c r="E244" s="278" t="s">
        <v>338</v>
      </c>
      <c r="F244" s="279" t="s">
        <v>339</v>
      </c>
      <c r="G244" s="280" t="s">
        <v>310</v>
      </c>
      <c r="H244" s="281">
        <v>23.933</v>
      </c>
      <c r="I244" s="282"/>
      <c r="J244" s="283">
        <f>ROUND(I244*H244,2)</f>
        <v>0</v>
      </c>
      <c r="K244" s="279" t="s">
        <v>171</v>
      </c>
      <c r="L244" s="284"/>
      <c r="M244" s="285" t="s">
        <v>1</v>
      </c>
      <c r="N244" s="286" t="s">
        <v>41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209</v>
      </c>
      <c r="AT244" s="231" t="s">
        <v>332</v>
      </c>
      <c r="AU244" s="231" t="s">
        <v>87</v>
      </c>
      <c r="AY244" s="18" t="s">
        <v>165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84</v>
      </c>
      <c r="BK244" s="232">
        <f>ROUND(I244*H244,2)</f>
        <v>0</v>
      </c>
      <c r="BL244" s="18" t="s">
        <v>172</v>
      </c>
      <c r="BM244" s="231" t="s">
        <v>340</v>
      </c>
    </row>
    <row r="245" s="14" customFormat="1">
      <c r="A245" s="14"/>
      <c r="B245" s="244"/>
      <c r="C245" s="245"/>
      <c r="D245" s="235" t="s">
        <v>174</v>
      </c>
      <c r="E245" s="246" t="s">
        <v>1</v>
      </c>
      <c r="F245" s="247" t="s">
        <v>341</v>
      </c>
      <c r="G245" s="245"/>
      <c r="H245" s="248">
        <v>23.933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174</v>
      </c>
      <c r="AU245" s="254" t="s">
        <v>87</v>
      </c>
      <c r="AV245" s="14" t="s">
        <v>87</v>
      </c>
      <c r="AW245" s="14" t="s">
        <v>32</v>
      </c>
      <c r="AX245" s="14" t="s">
        <v>84</v>
      </c>
      <c r="AY245" s="254" t="s">
        <v>165</v>
      </c>
    </row>
    <row r="246" s="2" customFormat="1" ht="24.15" customHeight="1">
      <c r="A246" s="39"/>
      <c r="B246" s="40"/>
      <c r="C246" s="220" t="s">
        <v>342</v>
      </c>
      <c r="D246" s="220" t="s">
        <v>167</v>
      </c>
      <c r="E246" s="221" t="s">
        <v>298</v>
      </c>
      <c r="F246" s="222" t="s">
        <v>299</v>
      </c>
      <c r="G246" s="223" t="s">
        <v>232</v>
      </c>
      <c r="H246" s="224">
        <v>20.084</v>
      </c>
      <c r="I246" s="225"/>
      <c r="J246" s="226">
        <f>ROUND(I246*H246,2)</f>
        <v>0</v>
      </c>
      <c r="K246" s="222" t="s">
        <v>171</v>
      </c>
      <c r="L246" s="45"/>
      <c r="M246" s="227" t="s">
        <v>1</v>
      </c>
      <c r="N246" s="228" t="s">
        <v>41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172</v>
      </c>
      <c r="AT246" s="231" t="s">
        <v>167</v>
      </c>
      <c r="AU246" s="231" t="s">
        <v>87</v>
      </c>
      <c r="AY246" s="18" t="s">
        <v>165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84</v>
      </c>
      <c r="BK246" s="232">
        <f>ROUND(I246*H246,2)</f>
        <v>0</v>
      </c>
      <c r="BL246" s="18" t="s">
        <v>172</v>
      </c>
      <c r="BM246" s="231" t="s">
        <v>343</v>
      </c>
    </row>
    <row r="247" s="13" customFormat="1">
      <c r="A247" s="13"/>
      <c r="B247" s="233"/>
      <c r="C247" s="234"/>
      <c r="D247" s="235" t="s">
        <v>174</v>
      </c>
      <c r="E247" s="236" t="s">
        <v>1</v>
      </c>
      <c r="F247" s="237" t="s">
        <v>175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174</v>
      </c>
      <c r="AU247" s="243" t="s">
        <v>87</v>
      </c>
      <c r="AV247" s="13" t="s">
        <v>84</v>
      </c>
      <c r="AW247" s="13" t="s">
        <v>32</v>
      </c>
      <c r="AX247" s="13" t="s">
        <v>76</v>
      </c>
      <c r="AY247" s="243" t="s">
        <v>165</v>
      </c>
    </row>
    <row r="248" s="13" customFormat="1">
      <c r="A248" s="13"/>
      <c r="B248" s="233"/>
      <c r="C248" s="234"/>
      <c r="D248" s="235" t="s">
        <v>174</v>
      </c>
      <c r="E248" s="236" t="s">
        <v>1</v>
      </c>
      <c r="F248" s="237" t="s">
        <v>344</v>
      </c>
      <c r="G248" s="234"/>
      <c r="H248" s="236" t="s">
        <v>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174</v>
      </c>
      <c r="AU248" s="243" t="s">
        <v>87</v>
      </c>
      <c r="AV248" s="13" t="s">
        <v>84</v>
      </c>
      <c r="AW248" s="13" t="s">
        <v>32</v>
      </c>
      <c r="AX248" s="13" t="s">
        <v>76</v>
      </c>
      <c r="AY248" s="243" t="s">
        <v>165</v>
      </c>
    </row>
    <row r="249" s="14" customFormat="1">
      <c r="A249" s="14"/>
      <c r="B249" s="244"/>
      <c r="C249" s="245"/>
      <c r="D249" s="235" t="s">
        <v>174</v>
      </c>
      <c r="E249" s="246" t="s">
        <v>1</v>
      </c>
      <c r="F249" s="247" t="s">
        <v>345</v>
      </c>
      <c r="G249" s="245"/>
      <c r="H249" s="248">
        <v>20.084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174</v>
      </c>
      <c r="AU249" s="254" t="s">
        <v>87</v>
      </c>
      <c r="AV249" s="14" t="s">
        <v>87</v>
      </c>
      <c r="AW249" s="14" t="s">
        <v>32</v>
      </c>
      <c r="AX249" s="14" t="s">
        <v>76</v>
      </c>
      <c r="AY249" s="254" t="s">
        <v>165</v>
      </c>
    </row>
    <row r="250" s="15" customFormat="1">
      <c r="A250" s="15"/>
      <c r="B250" s="255"/>
      <c r="C250" s="256"/>
      <c r="D250" s="235" t="s">
        <v>174</v>
      </c>
      <c r="E250" s="257" t="s">
        <v>117</v>
      </c>
      <c r="F250" s="258" t="s">
        <v>187</v>
      </c>
      <c r="G250" s="256"/>
      <c r="H250" s="259">
        <v>20.084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5" t="s">
        <v>174</v>
      </c>
      <c r="AU250" s="265" t="s">
        <v>87</v>
      </c>
      <c r="AV250" s="15" t="s">
        <v>172</v>
      </c>
      <c r="AW250" s="15" t="s">
        <v>32</v>
      </c>
      <c r="AX250" s="15" t="s">
        <v>84</v>
      </c>
      <c r="AY250" s="265" t="s">
        <v>165</v>
      </c>
    </row>
    <row r="251" s="2" customFormat="1" ht="33" customHeight="1">
      <c r="A251" s="39"/>
      <c r="B251" s="40"/>
      <c r="C251" s="220" t="s">
        <v>346</v>
      </c>
      <c r="D251" s="220" t="s">
        <v>167</v>
      </c>
      <c r="E251" s="221" t="s">
        <v>347</v>
      </c>
      <c r="F251" s="222" t="s">
        <v>348</v>
      </c>
      <c r="G251" s="223" t="s">
        <v>232</v>
      </c>
      <c r="H251" s="224">
        <v>20.084</v>
      </c>
      <c r="I251" s="225"/>
      <c r="J251" s="226">
        <f>ROUND(I251*H251,2)</f>
        <v>0</v>
      </c>
      <c r="K251" s="222" t="s">
        <v>171</v>
      </c>
      <c r="L251" s="45"/>
      <c r="M251" s="227" t="s">
        <v>1</v>
      </c>
      <c r="N251" s="228" t="s">
        <v>41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172</v>
      </c>
      <c r="AT251" s="231" t="s">
        <v>167</v>
      </c>
      <c r="AU251" s="231" t="s">
        <v>87</v>
      </c>
      <c r="AY251" s="18" t="s">
        <v>165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84</v>
      </c>
      <c r="BK251" s="232">
        <f>ROUND(I251*H251,2)</f>
        <v>0</v>
      </c>
      <c r="BL251" s="18" t="s">
        <v>172</v>
      </c>
      <c r="BM251" s="231" t="s">
        <v>349</v>
      </c>
    </row>
    <row r="252" s="14" customFormat="1">
      <c r="A252" s="14"/>
      <c r="B252" s="244"/>
      <c r="C252" s="245"/>
      <c r="D252" s="235" t="s">
        <v>174</v>
      </c>
      <c r="E252" s="246" t="s">
        <v>1</v>
      </c>
      <c r="F252" s="247" t="s">
        <v>117</v>
      </c>
      <c r="G252" s="245"/>
      <c r="H252" s="248">
        <v>20.084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174</v>
      </c>
      <c r="AU252" s="254" t="s">
        <v>87</v>
      </c>
      <c r="AV252" s="14" t="s">
        <v>87</v>
      </c>
      <c r="AW252" s="14" t="s">
        <v>32</v>
      </c>
      <c r="AX252" s="14" t="s">
        <v>84</v>
      </c>
      <c r="AY252" s="254" t="s">
        <v>165</v>
      </c>
    </row>
    <row r="253" s="2" customFormat="1" ht="24.15" customHeight="1">
      <c r="A253" s="39"/>
      <c r="B253" s="40"/>
      <c r="C253" s="220" t="s">
        <v>350</v>
      </c>
      <c r="D253" s="220" t="s">
        <v>167</v>
      </c>
      <c r="E253" s="221" t="s">
        <v>351</v>
      </c>
      <c r="F253" s="222" t="s">
        <v>352</v>
      </c>
      <c r="G253" s="223" t="s">
        <v>170</v>
      </c>
      <c r="H253" s="224">
        <v>3.52</v>
      </c>
      <c r="I253" s="225"/>
      <c r="J253" s="226">
        <f>ROUND(I253*H253,2)</f>
        <v>0</v>
      </c>
      <c r="K253" s="222" t="s">
        <v>171</v>
      </c>
      <c r="L253" s="45"/>
      <c r="M253" s="227" t="s">
        <v>1</v>
      </c>
      <c r="N253" s="228" t="s">
        <v>41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172</v>
      </c>
      <c r="AT253" s="231" t="s">
        <v>167</v>
      </c>
      <c r="AU253" s="231" t="s">
        <v>87</v>
      </c>
      <c r="AY253" s="18" t="s">
        <v>165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84</v>
      </c>
      <c r="BK253" s="232">
        <f>ROUND(I253*H253,2)</f>
        <v>0</v>
      </c>
      <c r="BL253" s="18" t="s">
        <v>172</v>
      </c>
      <c r="BM253" s="231" t="s">
        <v>353</v>
      </c>
    </row>
    <row r="254" s="13" customFormat="1">
      <c r="A254" s="13"/>
      <c r="B254" s="233"/>
      <c r="C254" s="234"/>
      <c r="D254" s="235" t="s">
        <v>174</v>
      </c>
      <c r="E254" s="236" t="s">
        <v>1</v>
      </c>
      <c r="F254" s="237" t="s">
        <v>175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174</v>
      </c>
      <c r="AU254" s="243" t="s">
        <v>87</v>
      </c>
      <c r="AV254" s="13" t="s">
        <v>84</v>
      </c>
      <c r="AW254" s="13" t="s">
        <v>32</v>
      </c>
      <c r="AX254" s="13" t="s">
        <v>76</v>
      </c>
      <c r="AY254" s="243" t="s">
        <v>165</v>
      </c>
    </row>
    <row r="255" s="13" customFormat="1">
      <c r="A255" s="13"/>
      <c r="B255" s="233"/>
      <c r="C255" s="234"/>
      <c r="D255" s="235" t="s">
        <v>174</v>
      </c>
      <c r="E255" s="236" t="s">
        <v>1</v>
      </c>
      <c r="F255" s="237" t="s">
        <v>354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174</v>
      </c>
      <c r="AU255" s="243" t="s">
        <v>87</v>
      </c>
      <c r="AV255" s="13" t="s">
        <v>84</v>
      </c>
      <c r="AW255" s="13" t="s">
        <v>32</v>
      </c>
      <c r="AX255" s="13" t="s">
        <v>76</v>
      </c>
      <c r="AY255" s="243" t="s">
        <v>165</v>
      </c>
    </row>
    <row r="256" s="14" customFormat="1">
      <c r="A256" s="14"/>
      <c r="B256" s="244"/>
      <c r="C256" s="245"/>
      <c r="D256" s="235" t="s">
        <v>174</v>
      </c>
      <c r="E256" s="246" t="s">
        <v>1</v>
      </c>
      <c r="F256" s="247" t="s">
        <v>355</v>
      </c>
      <c r="G256" s="245"/>
      <c r="H256" s="248">
        <v>3.52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174</v>
      </c>
      <c r="AU256" s="254" t="s">
        <v>87</v>
      </c>
      <c r="AV256" s="14" t="s">
        <v>87</v>
      </c>
      <c r="AW256" s="14" t="s">
        <v>32</v>
      </c>
      <c r="AX256" s="14" t="s">
        <v>84</v>
      </c>
      <c r="AY256" s="254" t="s">
        <v>165</v>
      </c>
    </row>
    <row r="257" s="2" customFormat="1" ht="33" customHeight="1">
      <c r="A257" s="39"/>
      <c r="B257" s="40"/>
      <c r="C257" s="220" t="s">
        <v>356</v>
      </c>
      <c r="D257" s="220" t="s">
        <v>167</v>
      </c>
      <c r="E257" s="221" t="s">
        <v>357</v>
      </c>
      <c r="F257" s="222" t="s">
        <v>358</v>
      </c>
      <c r="G257" s="223" t="s">
        <v>170</v>
      </c>
      <c r="H257" s="224">
        <v>3.52</v>
      </c>
      <c r="I257" s="225"/>
      <c r="J257" s="226">
        <f>ROUND(I257*H257,2)</f>
        <v>0</v>
      </c>
      <c r="K257" s="222" t="s">
        <v>171</v>
      </c>
      <c r="L257" s="45"/>
      <c r="M257" s="227" t="s">
        <v>1</v>
      </c>
      <c r="N257" s="228" t="s">
        <v>41</v>
      </c>
      <c r="O257" s="92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172</v>
      </c>
      <c r="AT257" s="231" t="s">
        <v>167</v>
      </c>
      <c r="AU257" s="231" t="s">
        <v>87</v>
      </c>
      <c r="AY257" s="18" t="s">
        <v>165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84</v>
      </c>
      <c r="BK257" s="232">
        <f>ROUND(I257*H257,2)</f>
        <v>0</v>
      </c>
      <c r="BL257" s="18" t="s">
        <v>172</v>
      </c>
      <c r="BM257" s="231" t="s">
        <v>359</v>
      </c>
    </row>
    <row r="258" s="13" customFormat="1">
      <c r="A258" s="13"/>
      <c r="B258" s="233"/>
      <c r="C258" s="234"/>
      <c r="D258" s="235" t="s">
        <v>174</v>
      </c>
      <c r="E258" s="236" t="s">
        <v>1</v>
      </c>
      <c r="F258" s="237" t="s">
        <v>175</v>
      </c>
      <c r="G258" s="234"/>
      <c r="H258" s="236" t="s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174</v>
      </c>
      <c r="AU258" s="243" t="s">
        <v>87</v>
      </c>
      <c r="AV258" s="13" t="s">
        <v>84</v>
      </c>
      <c r="AW258" s="13" t="s">
        <v>32</v>
      </c>
      <c r="AX258" s="13" t="s">
        <v>76</v>
      </c>
      <c r="AY258" s="243" t="s">
        <v>165</v>
      </c>
    </row>
    <row r="259" s="13" customFormat="1">
      <c r="A259" s="13"/>
      <c r="B259" s="233"/>
      <c r="C259" s="234"/>
      <c r="D259" s="235" t="s">
        <v>174</v>
      </c>
      <c r="E259" s="236" t="s">
        <v>1</v>
      </c>
      <c r="F259" s="237" t="s">
        <v>360</v>
      </c>
      <c r="G259" s="234"/>
      <c r="H259" s="236" t="s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174</v>
      </c>
      <c r="AU259" s="243" t="s">
        <v>87</v>
      </c>
      <c r="AV259" s="13" t="s">
        <v>84</v>
      </c>
      <c r="AW259" s="13" t="s">
        <v>32</v>
      </c>
      <c r="AX259" s="13" t="s">
        <v>76</v>
      </c>
      <c r="AY259" s="243" t="s">
        <v>165</v>
      </c>
    </row>
    <row r="260" s="14" customFormat="1">
      <c r="A260" s="14"/>
      <c r="B260" s="244"/>
      <c r="C260" s="245"/>
      <c r="D260" s="235" t="s">
        <v>174</v>
      </c>
      <c r="E260" s="246" t="s">
        <v>1</v>
      </c>
      <c r="F260" s="247" t="s">
        <v>361</v>
      </c>
      <c r="G260" s="245"/>
      <c r="H260" s="248">
        <v>3.52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174</v>
      </c>
      <c r="AU260" s="254" t="s">
        <v>87</v>
      </c>
      <c r="AV260" s="14" t="s">
        <v>87</v>
      </c>
      <c r="AW260" s="14" t="s">
        <v>32</v>
      </c>
      <c r="AX260" s="14" t="s">
        <v>76</v>
      </c>
      <c r="AY260" s="254" t="s">
        <v>165</v>
      </c>
    </row>
    <row r="261" s="15" customFormat="1">
      <c r="A261" s="15"/>
      <c r="B261" s="255"/>
      <c r="C261" s="256"/>
      <c r="D261" s="235" t="s">
        <v>174</v>
      </c>
      <c r="E261" s="257" t="s">
        <v>125</v>
      </c>
      <c r="F261" s="258" t="s">
        <v>187</v>
      </c>
      <c r="G261" s="256"/>
      <c r="H261" s="259">
        <v>3.52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5" t="s">
        <v>174</v>
      </c>
      <c r="AU261" s="265" t="s">
        <v>87</v>
      </c>
      <c r="AV261" s="15" t="s">
        <v>172</v>
      </c>
      <c r="AW261" s="15" t="s">
        <v>32</v>
      </c>
      <c r="AX261" s="15" t="s">
        <v>84</v>
      </c>
      <c r="AY261" s="265" t="s">
        <v>165</v>
      </c>
    </row>
    <row r="262" s="2" customFormat="1" ht="16.5" customHeight="1">
      <c r="A262" s="39"/>
      <c r="B262" s="40"/>
      <c r="C262" s="277" t="s">
        <v>362</v>
      </c>
      <c r="D262" s="277" t="s">
        <v>332</v>
      </c>
      <c r="E262" s="278" t="s">
        <v>363</v>
      </c>
      <c r="F262" s="279" t="s">
        <v>364</v>
      </c>
      <c r="G262" s="280" t="s">
        <v>365</v>
      </c>
      <c r="H262" s="281">
        <v>0.106</v>
      </c>
      <c r="I262" s="282"/>
      <c r="J262" s="283">
        <f>ROUND(I262*H262,2)</f>
        <v>0</v>
      </c>
      <c r="K262" s="279" t="s">
        <v>171</v>
      </c>
      <c r="L262" s="284"/>
      <c r="M262" s="285" t="s">
        <v>1</v>
      </c>
      <c r="N262" s="286" t="s">
        <v>41</v>
      </c>
      <c r="O262" s="92"/>
      <c r="P262" s="229">
        <f>O262*H262</f>
        <v>0</v>
      </c>
      <c r="Q262" s="229">
        <v>0.001</v>
      </c>
      <c r="R262" s="229">
        <f>Q262*H262</f>
        <v>0.000106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209</v>
      </c>
      <c r="AT262" s="231" t="s">
        <v>332</v>
      </c>
      <c r="AU262" s="231" t="s">
        <v>87</v>
      </c>
      <c r="AY262" s="18" t="s">
        <v>165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84</v>
      </c>
      <c r="BK262" s="232">
        <f>ROUND(I262*H262,2)</f>
        <v>0</v>
      </c>
      <c r="BL262" s="18" t="s">
        <v>172</v>
      </c>
      <c r="BM262" s="231" t="s">
        <v>366</v>
      </c>
    </row>
    <row r="263" s="14" customFormat="1">
      <c r="A263" s="14"/>
      <c r="B263" s="244"/>
      <c r="C263" s="245"/>
      <c r="D263" s="235" t="s">
        <v>174</v>
      </c>
      <c r="E263" s="246" t="s">
        <v>1</v>
      </c>
      <c r="F263" s="247" t="s">
        <v>367</v>
      </c>
      <c r="G263" s="245"/>
      <c r="H263" s="248">
        <v>0.106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174</v>
      </c>
      <c r="AU263" s="254" t="s">
        <v>87</v>
      </c>
      <c r="AV263" s="14" t="s">
        <v>87</v>
      </c>
      <c r="AW263" s="14" t="s">
        <v>32</v>
      </c>
      <c r="AX263" s="14" t="s">
        <v>84</v>
      </c>
      <c r="AY263" s="254" t="s">
        <v>165</v>
      </c>
    </row>
    <row r="264" s="2" customFormat="1" ht="24.15" customHeight="1">
      <c r="A264" s="39"/>
      <c r="B264" s="40"/>
      <c r="C264" s="220" t="s">
        <v>368</v>
      </c>
      <c r="D264" s="220" t="s">
        <v>167</v>
      </c>
      <c r="E264" s="221" t="s">
        <v>369</v>
      </c>
      <c r="F264" s="222" t="s">
        <v>370</v>
      </c>
      <c r="G264" s="223" t="s">
        <v>170</v>
      </c>
      <c r="H264" s="224">
        <v>3.52</v>
      </c>
      <c r="I264" s="225"/>
      <c r="J264" s="226">
        <f>ROUND(I264*H264,2)</f>
        <v>0</v>
      </c>
      <c r="K264" s="222" t="s">
        <v>171</v>
      </c>
      <c r="L264" s="45"/>
      <c r="M264" s="227" t="s">
        <v>1</v>
      </c>
      <c r="N264" s="228" t="s">
        <v>41</v>
      </c>
      <c r="O264" s="92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172</v>
      </c>
      <c r="AT264" s="231" t="s">
        <v>167</v>
      </c>
      <c r="AU264" s="231" t="s">
        <v>87</v>
      </c>
      <c r="AY264" s="18" t="s">
        <v>165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84</v>
      </c>
      <c r="BK264" s="232">
        <f>ROUND(I264*H264,2)</f>
        <v>0</v>
      </c>
      <c r="BL264" s="18" t="s">
        <v>172</v>
      </c>
      <c r="BM264" s="231" t="s">
        <v>371</v>
      </c>
    </row>
    <row r="265" s="14" customFormat="1">
      <c r="A265" s="14"/>
      <c r="B265" s="244"/>
      <c r="C265" s="245"/>
      <c r="D265" s="235" t="s">
        <v>174</v>
      </c>
      <c r="E265" s="246" t="s">
        <v>1</v>
      </c>
      <c r="F265" s="247" t="s">
        <v>125</v>
      </c>
      <c r="G265" s="245"/>
      <c r="H265" s="248">
        <v>3.52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174</v>
      </c>
      <c r="AU265" s="254" t="s">
        <v>87</v>
      </c>
      <c r="AV265" s="14" t="s">
        <v>87</v>
      </c>
      <c r="AW265" s="14" t="s">
        <v>32</v>
      </c>
      <c r="AX265" s="14" t="s">
        <v>84</v>
      </c>
      <c r="AY265" s="254" t="s">
        <v>165</v>
      </c>
    </row>
    <row r="266" s="12" customFormat="1" ht="22.8" customHeight="1">
      <c r="A266" s="12"/>
      <c r="B266" s="204"/>
      <c r="C266" s="205"/>
      <c r="D266" s="206" t="s">
        <v>75</v>
      </c>
      <c r="E266" s="218" t="s">
        <v>181</v>
      </c>
      <c r="F266" s="218" t="s">
        <v>372</v>
      </c>
      <c r="G266" s="205"/>
      <c r="H266" s="205"/>
      <c r="I266" s="208"/>
      <c r="J266" s="219">
        <f>BK266</f>
        <v>0</v>
      </c>
      <c r="K266" s="205"/>
      <c r="L266" s="210"/>
      <c r="M266" s="211"/>
      <c r="N266" s="212"/>
      <c r="O266" s="212"/>
      <c r="P266" s="213">
        <f>SUM(P267:P269)</f>
        <v>0</v>
      </c>
      <c r="Q266" s="212"/>
      <c r="R266" s="213">
        <f>SUM(R267:R269)</f>
        <v>0</v>
      </c>
      <c r="S266" s="212"/>
      <c r="T266" s="214">
        <f>SUM(T267:T269)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5" t="s">
        <v>84</v>
      </c>
      <c r="AT266" s="216" t="s">
        <v>75</v>
      </c>
      <c r="AU266" s="216" t="s">
        <v>84</v>
      </c>
      <c r="AY266" s="215" t="s">
        <v>165</v>
      </c>
      <c r="BK266" s="217">
        <f>SUM(BK267:BK269)</f>
        <v>0</v>
      </c>
    </row>
    <row r="267" s="2" customFormat="1" ht="21.75" customHeight="1">
      <c r="A267" s="39"/>
      <c r="B267" s="40"/>
      <c r="C267" s="220" t="s">
        <v>373</v>
      </c>
      <c r="D267" s="220" t="s">
        <v>167</v>
      </c>
      <c r="E267" s="221" t="s">
        <v>374</v>
      </c>
      <c r="F267" s="222" t="s">
        <v>375</v>
      </c>
      <c r="G267" s="223" t="s">
        <v>190</v>
      </c>
      <c r="H267" s="224">
        <v>39</v>
      </c>
      <c r="I267" s="225"/>
      <c r="J267" s="226">
        <f>ROUND(I267*H267,2)</f>
        <v>0</v>
      </c>
      <c r="K267" s="222" t="s">
        <v>171</v>
      </c>
      <c r="L267" s="45"/>
      <c r="M267" s="227" t="s">
        <v>1</v>
      </c>
      <c r="N267" s="228" t="s">
        <v>41</v>
      </c>
      <c r="O267" s="92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172</v>
      </c>
      <c r="AT267" s="231" t="s">
        <v>167</v>
      </c>
      <c r="AU267" s="231" t="s">
        <v>87</v>
      </c>
      <c r="AY267" s="18" t="s">
        <v>165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84</v>
      </c>
      <c r="BK267" s="232">
        <f>ROUND(I267*H267,2)</f>
        <v>0</v>
      </c>
      <c r="BL267" s="18" t="s">
        <v>172</v>
      </c>
      <c r="BM267" s="231" t="s">
        <v>376</v>
      </c>
    </row>
    <row r="268" s="13" customFormat="1">
      <c r="A268" s="13"/>
      <c r="B268" s="233"/>
      <c r="C268" s="234"/>
      <c r="D268" s="235" t="s">
        <v>174</v>
      </c>
      <c r="E268" s="236" t="s">
        <v>1</v>
      </c>
      <c r="F268" s="237" t="s">
        <v>175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174</v>
      </c>
      <c r="AU268" s="243" t="s">
        <v>87</v>
      </c>
      <c r="AV268" s="13" t="s">
        <v>84</v>
      </c>
      <c r="AW268" s="13" t="s">
        <v>32</v>
      </c>
      <c r="AX268" s="13" t="s">
        <v>76</v>
      </c>
      <c r="AY268" s="243" t="s">
        <v>165</v>
      </c>
    </row>
    <row r="269" s="14" customFormat="1">
      <c r="A269" s="14"/>
      <c r="B269" s="244"/>
      <c r="C269" s="245"/>
      <c r="D269" s="235" t="s">
        <v>174</v>
      </c>
      <c r="E269" s="246" t="s">
        <v>1</v>
      </c>
      <c r="F269" s="247" t="s">
        <v>208</v>
      </c>
      <c r="G269" s="245"/>
      <c r="H269" s="248">
        <v>39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174</v>
      </c>
      <c r="AU269" s="254" t="s">
        <v>87</v>
      </c>
      <c r="AV269" s="14" t="s">
        <v>87</v>
      </c>
      <c r="AW269" s="14" t="s">
        <v>32</v>
      </c>
      <c r="AX269" s="14" t="s">
        <v>84</v>
      </c>
      <c r="AY269" s="254" t="s">
        <v>165</v>
      </c>
    </row>
    <row r="270" s="12" customFormat="1" ht="22.8" customHeight="1">
      <c r="A270" s="12"/>
      <c r="B270" s="204"/>
      <c r="C270" s="205"/>
      <c r="D270" s="206" t="s">
        <v>75</v>
      </c>
      <c r="E270" s="218" t="s">
        <v>172</v>
      </c>
      <c r="F270" s="218" t="s">
        <v>377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SUM(P271:P272)</f>
        <v>0</v>
      </c>
      <c r="Q270" s="212"/>
      <c r="R270" s="213">
        <f>SUM(R271:R272)</f>
        <v>0</v>
      </c>
      <c r="S270" s="212"/>
      <c r="T270" s="214">
        <f>SUM(T271:T272)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5" t="s">
        <v>84</v>
      </c>
      <c r="AT270" s="216" t="s">
        <v>75</v>
      </c>
      <c r="AU270" s="216" t="s">
        <v>84</v>
      </c>
      <c r="AY270" s="215" t="s">
        <v>165</v>
      </c>
      <c r="BK270" s="217">
        <f>SUM(BK271:BK272)</f>
        <v>0</v>
      </c>
    </row>
    <row r="271" s="2" customFormat="1" ht="16.5" customHeight="1">
      <c r="A271" s="39"/>
      <c r="B271" s="40"/>
      <c r="C271" s="220" t="s">
        <v>378</v>
      </c>
      <c r="D271" s="220" t="s">
        <v>167</v>
      </c>
      <c r="E271" s="221" t="s">
        <v>379</v>
      </c>
      <c r="F271" s="222" t="s">
        <v>380</v>
      </c>
      <c r="G271" s="223" t="s">
        <v>232</v>
      </c>
      <c r="H271" s="224">
        <v>4.6799999999999997</v>
      </c>
      <c r="I271" s="225"/>
      <c r="J271" s="226">
        <f>ROUND(I271*H271,2)</f>
        <v>0</v>
      </c>
      <c r="K271" s="222" t="s">
        <v>171</v>
      </c>
      <c r="L271" s="45"/>
      <c r="M271" s="227" t="s">
        <v>1</v>
      </c>
      <c r="N271" s="228" t="s">
        <v>41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172</v>
      </c>
      <c r="AT271" s="231" t="s">
        <v>167</v>
      </c>
      <c r="AU271" s="231" t="s">
        <v>87</v>
      </c>
      <c r="AY271" s="18" t="s">
        <v>165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84</v>
      </c>
      <c r="BK271" s="232">
        <f>ROUND(I271*H271,2)</f>
        <v>0</v>
      </c>
      <c r="BL271" s="18" t="s">
        <v>172</v>
      </c>
      <c r="BM271" s="231" t="s">
        <v>381</v>
      </c>
    </row>
    <row r="272" s="14" customFormat="1">
      <c r="A272" s="14"/>
      <c r="B272" s="244"/>
      <c r="C272" s="245"/>
      <c r="D272" s="235" t="s">
        <v>174</v>
      </c>
      <c r="E272" s="246" t="s">
        <v>1</v>
      </c>
      <c r="F272" s="247" t="s">
        <v>108</v>
      </c>
      <c r="G272" s="245"/>
      <c r="H272" s="248">
        <v>4.6799999999999997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174</v>
      </c>
      <c r="AU272" s="254" t="s">
        <v>87</v>
      </c>
      <c r="AV272" s="14" t="s">
        <v>87</v>
      </c>
      <c r="AW272" s="14" t="s">
        <v>32</v>
      </c>
      <c r="AX272" s="14" t="s">
        <v>84</v>
      </c>
      <c r="AY272" s="254" t="s">
        <v>165</v>
      </c>
    </row>
    <row r="273" s="12" customFormat="1" ht="22.8" customHeight="1">
      <c r="A273" s="12"/>
      <c r="B273" s="204"/>
      <c r="C273" s="205"/>
      <c r="D273" s="206" t="s">
        <v>75</v>
      </c>
      <c r="E273" s="218" t="s">
        <v>193</v>
      </c>
      <c r="F273" s="218" t="s">
        <v>382</v>
      </c>
      <c r="G273" s="205"/>
      <c r="H273" s="205"/>
      <c r="I273" s="208"/>
      <c r="J273" s="219">
        <f>BK273</f>
        <v>0</v>
      </c>
      <c r="K273" s="205"/>
      <c r="L273" s="210"/>
      <c r="M273" s="211"/>
      <c r="N273" s="212"/>
      <c r="O273" s="212"/>
      <c r="P273" s="213">
        <f>SUM(P274:P287)</f>
        <v>0</v>
      </c>
      <c r="Q273" s="212"/>
      <c r="R273" s="213">
        <f>SUM(R274:R287)</f>
        <v>31.9867068</v>
      </c>
      <c r="S273" s="212"/>
      <c r="T273" s="214">
        <f>SUM(T274:T287)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5" t="s">
        <v>84</v>
      </c>
      <c r="AT273" s="216" t="s">
        <v>75</v>
      </c>
      <c r="AU273" s="216" t="s">
        <v>84</v>
      </c>
      <c r="AY273" s="215" t="s">
        <v>165</v>
      </c>
      <c r="BK273" s="217">
        <f>SUM(BK274:BK287)</f>
        <v>0</v>
      </c>
    </row>
    <row r="274" s="2" customFormat="1" ht="21.75" customHeight="1">
      <c r="A274" s="39"/>
      <c r="B274" s="40"/>
      <c r="C274" s="220" t="s">
        <v>383</v>
      </c>
      <c r="D274" s="220" t="s">
        <v>167</v>
      </c>
      <c r="E274" s="221" t="s">
        <v>384</v>
      </c>
      <c r="F274" s="222" t="s">
        <v>385</v>
      </c>
      <c r="G274" s="223" t="s">
        <v>170</v>
      </c>
      <c r="H274" s="224">
        <v>20.32</v>
      </c>
      <c r="I274" s="225"/>
      <c r="J274" s="226">
        <f>ROUND(I274*H274,2)</f>
        <v>0</v>
      </c>
      <c r="K274" s="222" t="s">
        <v>171</v>
      </c>
      <c r="L274" s="45"/>
      <c r="M274" s="227" t="s">
        <v>1</v>
      </c>
      <c r="N274" s="228" t="s">
        <v>41</v>
      </c>
      <c r="O274" s="92"/>
      <c r="P274" s="229">
        <f>O274*H274</f>
        <v>0</v>
      </c>
      <c r="Q274" s="229">
        <v>0.34499999999999997</v>
      </c>
      <c r="R274" s="229">
        <f>Q274*H274</f>
        <v>7.0103999999999997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172</v>
      </c>
      <c r="AT274" s="231" t="s">
        <v>167</v>
      </c>
      <c r="AU274" s="231" t="s">
        <v>87</v>
      </c>
      <c r="AY274" s="18" t="s">
        <v>165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84</v>
      </c>
      <c r="BK274" s="232">
        <f>ROUND(I274*H274,2)</f>
        <v>0</v>
      </c>
      <c r="BL274" s="18" t="s">
        <v>172</v>
      </c>
      <c r="BM274" s="231" t="s">
        <v>386</v>
      </c>
    </row>
    <row r="275" s="13" customFormat="1">
      <c r="A275" s="13"/>
      <c r="B275" s="233"/>
      <c r="C275" s="234"/>
      <c r="D275" s="235" t="s">
        <v>174</v>
      </c>
      <c r="E275" s="236" t="s">
        <v>1</v>
      </c>
      <c r="F275" s="237" t="s">
        <v>387</v>
      </c>
      <c r="G275" s="234"/>
      <c r="H275" s="236" t="s">
        <v>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174</v>
      </c>
      <c r="AU275" s="243" t="s">
        <v>87</v>
      </c>
      <c r="AV275" s="13" t="s">
        <v>84</v>
      </c>
      <c r="AW275" s="13" t="s">
        <v>32</v>
      </c>
      <c r="AX275" s="13" t="s">
        <v>76</v>
      </c>
      <c r="AY275" s="243" t="s">
        <v>165</v>
      </c>
    </row>
    <row r="276" s="14" customFormat="1">
      <c r="A276" s="14"/>
      <c r="B276" s="244"/>
      <c r="C276" s="245"/>
      <c r="D276" s="235" t="s">
        <v>174</v>
      </c>
      <c r="E276" s="246" t="s">
        <v>1</v>
      </c>
      <c r="F276" s="247" t="s">
        <v>388</v>
      </c>
      <c r="G276" s="245"/>
      <c r="H276" s="248">
        <v>3.6000000000000001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174</v>
      </c>
      <c r="AU276" s="254" t="s">
        <v>87</v>
      </c>
      <c r="AV276" s="14" t="s">
        <v>87</v>
      </c>
      <c r="AW276" s="14" t="s">
        <v>32</v>
      </c>
      <c r="AX276" s="14" t="s">
        <v>76</v>
      </c>
      <c r="AY276" s="254" t="s">
        <v>165</v>
      </c>
    </row>
    <row r="277" s="14" customFormat="1">
      <c r="A277" s="14"/>
      <c r="B277" s="244"/>
      <c r="C277" s="245"/>
      <c r="D277" s="235" t="s">
        <v>174</v>
      </c>
      <c r="E277" s="246" t="s">
        <v>1</v>
      </c>
      <c r="F277" s="247" t="s">
        <v>186</v>
      </c>
      <c r="G277" s="245"/>
      <c r="H277" s="248">
        <v>16.719999999999999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174</v>
      </c>
      <c r="AU277" s="254" t="s">
        <v>87</v>
      </c>
      <c r="AV277" s="14" t="s">
        <v>87</v>
      </c>
      <c r="AW277" s="14" t="s">
        <v>32</v>
      </c>
      <c r="AX277" s="14" t="s">
        <v>76</v>
      </c>
      <c r="AY277" s="254" t="s">
        <v>165</v>
      </c>
    </row>
    <row r="278" s="15" customFormat="1">
      <c r="A278" s="15"/>
      <c r="B278" s="255"/>
      <c r="C278" s="256"/>
      <c r="D278" s="235" t="s">
        <v>174</v>
      </c>
      <c r="E278" s="257" t="s">
        <v>1</v>
      </c>
      <c r="F278" s="258" t="s">
        <v>187</v>
      </c>
      <c r="G278" s="256"/>
      <c r="H278" s="259">
        <v>20.32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174</v>
      </c>
      <c r="AU278" s="265" t="s">
        <v>87</v>
      </c>
      <c r="AV278" s="15" t="s">
        <v>172</v>
      </c>
      <c r="AW278" s="15" t="s">
        <v>32</v>
      </c>
      <c r="AX278" s="15" t="s">
        <v>84</v>
      </c>
      <c r="AY278" s="265" t="s">
        <v>165</v>
      </c>
    </row>
    <row r="279" s="2" customFormat="1" ht="24.15" customHeight="1">
      <c r="A279" s="39"/>
      <c r="B279" s="40"/>
      <c r="C279" s="220" t="s">
        <v>389</v>
      </c>
      <c r="D279" s="220" t="s">
        <v>167</v>
      </c>
      <c r="E279" s="221" t="s">
        <v>390</v>
      </c>
      <c r="F279" s="222" t="s">
        <v>391</v>
      </c>
      <c r="G279" s="223" t="s">
        <v>170</v>
      </c>
      <c r="H279" s="224">
        <v>45.719999999999999</v>
      </c>
      <c r="I279" s="225"/>
      <c r="J279" s="226">
        <f>ROUND(I279*H279,2)</f>
        <v>0</v>
      </c>
      <c r="K279" s="222" t="s">
        <v>171</v>
      </c>
      <c r="L279" s="45"/>
      <c r="M279" s="227" t="s">
        <v>1</v>
      </c>
      <c r="N279" s="228" t="s">
        <v>41</v>
      </c>
      <c r="O279" s="92"/>
      <c r="P279" s="229">
        <f>O279*H279</f>
        <v>0</v>
      </c>
      <c r="Q279" s="229">
        <v>0.37724000000000002</v>
      </c>
      <c r="R279" s="229">
        <f>Q279*H279</f>
        <v>17.247412799999999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172</v>
      </c>
      <c r="AT279" s="231" t="s">
        <v>167</v>
      </c>
      <c r="AU279" s="231" t="s">
        <v>87</v>
      </c>
      <c r="AY279" s="18" t="s">
        <v>165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84</v>
      </c>
      <c r="BK279" s="232">
        <f>ROUND(I279*H279,2)</f>
        <v>0</v>
      </c>
      <c r="BL279" s="18" t="s">
        <v>172</v>
      </c>
      <c r="BM279" s="231" t="s">
        <v>392</v>
      </c>
    </row>
    <row r="280" s="13" customFormat="1">
      <c r="A280" s="13"/>
      <c r="B280" s="233"/>
      <c r="C280" s="234"/>
      <c r="D280" s="235" t="s">
        <v>174</v>
      </c>
      <c r="E280" s="236" t="s">
        <v>1</v>
      </c>
      <c r="F280" s="237" t="s">
        <v>387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174</v>
      </c>
      <c r="AU280" s="243" t="s">
        <v>87</v>
      </c>
      <c r="AV280" s="13" t="s">
        <v>84</v>
      </c>
      <c r="AW280" s="13" t="s">
        <v>32</v>
      </c>
      <c r="AX280" s="13" t="s">
        <v>76</v>
      </c>
      <c r="AY280" s="243" t="s">
        <v>165</v>
      </c>
    </row>
    <row r="281" s="14" customFormat="1">
      <c r="A281" s="14"/>
      <c r="B281" s="244"/>
      <c r="C281" s="245"/>
      <c r="D281" s="235" t="s">
        <v>174</v>
      </c>
      <c r="E281" s="246" t="s">
        <v>1</v>
      </c>
      <c r="F281" s="247" t="s">
        <v>176</v>
      </c>
      <c r="G281" s="245"/>
      <c r="H281" s="248">
        <v>8.0999999999999996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174</v>
      </c>
      <c r="AU281" s="254" t="s">
        <v>87</v>
      </c>
      <c r="AV281" s="14" t="s">
        <v>87</v>
      </c>
      <c r="AW281" s="14" t="s">
        <v>32</v>
      </c>
      <c r="AX281" s="14" t="s">
        <v>76</v>
      </c>
      <c r="AY281" s="254" t="s">
        <v>165</v>
      </c>
    </row>
    <row r="282" s="14" customFormat="1">
      <c r="A282" s="14"/>
      <c r="B282" s="244"/>
      <c r="C282" s="245"/>
      <c r="D282" s="235" t="s">
        <v>174</v>
      </c>
      <c r="E282" s="246" t="s">
        <v>1</v>
      </c>
      <c r="F282" s="247" t="s">
        <v>180</v>
      </c>
      <c r="G282" s="245"/>
      <c r="H282" s="248">
        <v>37.619999999999997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174</v>
      </c>
      <c r="AU282" s="254" t="s">
        <v>87</v>
      </c>
      <c r="AV282" s="14" t="s">
        <v>87</v>
      </c>
      <c r="AW282" s="14" t="s">
        <v>32</v>
      </c>
      <c r="AX282" s="14" t="s">
        <v>76</v>
      </c>
      <c r="AY282" s="254" t="s">
        <v>165</v>
      </c>
    </row>
    <row r="283" s="15" customFormat="1">
      <c r="A283" s="15"/>
      <c r="B283" s="255"/>
      <c r="C283" s="256"/>
      <c r="D283" s="235" t="s">
        <v>174</v>
      </c>
      <c r="E283" s="257" t="s">
        <v>1</v>
      </c>
      <c r="F283" s="258" t="s">
        <v>187</v>
      </c>
      <c r="G283" s="256"/>
      <c r="H283" s="259">
        <v>45.719999999999999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5" t="s">
        <v>174</v>
      </c>
      <c r="AU283" s="265" t="s">
        <v>87</v>
      </c>
      <c r="AV283" s="15" t="s">
        <v>172</v>
      </c>
      <c r="AW283" s="15" t="s">
        <v>32</v>
      </c>
      <c r="AX283" s="15" t="s">
        <v>84</v>
      </c>
      <c r="AY283" s="265" t="s">
        <v>165</v>
      </c>
    </row>
    <row r="284" s="2" customFormat="1" ht="24.15" customHeight="1">
      <c r="A284" s="39"/>
      <c r="B284" s="40"/>
      <c r="C284" s="220" t="s">
        <v>393</v>
      </c>
      <c r="D284" s="220" t="s">
        <v>167</v>
      </c>
      <c r="E284" s="221" t="s">
        <v>394</v>
      </c>
      <c r="F284" s="222" t="s">
        <v>395</v>
      </c>
      <c r="G284" s="223" t="s">
        <v>170</v>
      </c>
      <c r="H284" s="224">
        <v>37.619999999999997</v>
      </c>
      <c r="I284" s="225"/>
      <c r="J284" s="226">
        <f>ROUND(I284*H284,2)</f>
        <v>0</v>
      </c>
      <c r="K284" s="222" t="s">
        <v>171</v>
      </c>
      <c r="L284" s="45"/>
      <c r="M284" s="227" t="s">
        <v>1</v>
      </c>
      <c r="N284" s="228" t="s">
        <v>41</v>
      </c>
      <c r="O284" s="92"/>
      <c r="P284" s="229">
        <f>O284*H284</f>
        <v>0</v>
      </c>
      <c r="Q284" s="229">
        <v>0.1837</v>
      </c>
      <c r="R284" s="229">
        <f>Q284*H284</f>
        <v>6.9107939999999992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172</v>
      </c>
      <c r="AT284" s="231" t="s">
        <v>167</v>
      </c>
      <c r="AU284" s="231" t="s">
        <v>87</v>
      </c>
      <c r="AY284" s="18" t="s">
        <v>165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84</v>
      </c>
      <c r="BK284" s="232">
        <f>ROUND(I284*H284,2)</f>
        <v>0</v>
      </c>
      <c r="BL284" s="18" t="s">
        <v>172</v>
      </c>
      <c r="BM284" s="231" t="s">
        <v>396</v>
      </c>
    </row>
    <row r="285" s="14" customFormat="1">
      <c r="A285" s="14"/>
      <c r="B285" s="244"/>
      <c r="C285" s="245"/>
      <c r="D285" s="235" t="s">
        <v>174</v>
      </c>
      <c r="E285" s="246" t="s">
        <v>1</v>
      </c>
      <c r="F285" s="247" t="s">
        <v>105</v>
      </c>
      <c r="G285" s="245"/>
      <c r="H285" s="248">
        <v>37.619999999999997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174</v>
      </c>
      <c r="AU285" s="254" t="s">
        <v>87</v>
      </c>
      <c r="AV285" s="14" t="s">
        <v>87</v>
      </c>
      <c r="AW285" s="14" t="s">
        <v>32</v>
      </c>
      <c r="AX285" s="14" t="s">
        <v>84</v>
      </c>
      <c r="AY285" s="254" t="s">
        <v>165</v>
      </c>
    </row>
    <row r="286" s="2" customFormat="1" ht="33" customHeight="1">
      <c r="A286" s="39"/>
      <c r="B286" s="40"/>
      <c r="C286" s="220" t="s">
        <v>397</v>
      </c>
      <c r="D286" s="220" t="s">
        <v>167</v>
      </c>
      <c r="E286" s="221" t="s">
        <v>398</v>
      </c>
      <c r="F286" s="222" t="s">
        <v>399</v>
      </c>
      <c r="G286" s="223" t="s">
        <v>170</v>
      </c>
      <c r="H286" s="224">
        <v>8.0999999999999996</v>
      </c>
      <c r="I286" s="225"/>
      <c r="J286" s="226">
        <f>ROUND(I286*H286,2)</f>
        <v>0</v>
      </c>
      <c r="K286" s="222" t="s">
        <v>171</v>
      </c>
      <c r="L286" s="45"/>
      <c r="M286" s="227" t="s">
        <v>1</v>
      </c>
      <c r="N286" s="228" t="s">
        <v>41</v>
      </c>
      <c r="O286" s="92"/>
      <c r="P286" s="229">
        <f>O286*H286</f>
        <v>0</v>
      </c>
      <c r="Q286" s="229">
        <v>0.10100000000000001</v>
      </c>
      <c r="R286" s="229">
        <f>Q286*H286</f>
        <v>0.81810000000000005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172</v>
      </c>
      <c r="AT286" s="231" t="s">
        <v>167</v>
      </c>
      <c r="AU286" s="231" t="s">
        <v>87</v>
      </c>
      <c r="AY286" s="18" t="s">
        <v>165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84</v>
      </c>
      <c r="BK286" s="232">
        <f>ROUND(I286*H286,2)</f>
        <v>0</v>
      </c>
      <c r="BL286" s="18" t="s">
        <v>172</v>
      </c>
      <c r="BM286" s="231" t="s">
        <v>400</v>
      </c>
    </row>
    <row r="287" s="14" customFormat="1">
      <c r="A287" s="14"/>
      <c r="B287" s="244"/>
      <c r="C287" s="245"/>
      <c r="D287" s="235" t="s">
        <v>174</v>
      </c>
      <c r="E287" s="246" t="s">
        <v>1</v>
      </c>
      <c r="F287" s="247" t="s">
        <v>103</v>
      </c>
      <c r="G287" s="245"/>
      <c r="H287" s="248">
        <v>8.0999999999999996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174</v>
      </c>
      <c r="AU287" s="254" t="s">
        <v>87</v>
      </c>
      <c r="AV287" s="14" t="s">
        <v>87</v>
      </c>
      <c r="AW287" s="14" t="s">
        <v>32</v>
      </c>
      <c r="AX287" s="14" t="s">
        <v>84</v>
      </c>
      <c r="AY287" s="254" t="s">
        <v>165</v>
      </c>
    </row>
    <row r="288" s="12" customFormat="1" ht="22.8" customHeight="1">
      <c r="A288" s="12"/>
      <c r="B288" s="204"/>
      <c r="C288" s="205"/>
      <c r="D288" s="206" t="s">
        <v>75</v>
      </c>
      <c r="E288" s="218" t="s">
        <v>209</v>
      </c>
      <c r="F288" s="218" t="s">
        <v>401</v>
      </c>
      <c r="G288" s="205"/>
      <c r="H288" s="205"/>
      <c r="I288" s="208"/>
      <c r="J288" s="219">
        <f>BK288</f>
        <v>0</v>
      </c>
      <c r="K288" s="205"/>
      <c r="L288" s="210"/>
      <c r="M288" s="211"/>
      <c r="N288" s="212"/>
      <c r="O288" s="212"/>
      <c r="P288" s="213">
        <f>SUM(P289:P352)</f>
        <v>0</v>
      </c>
      <c r="Q288" s="212"/>
      <c r="R288" s="213">
        <f>SUM(R289:R352)</f>
        <v>0.18871604999999994</v>
      </c>
      <c r="S288" s="212"/>
      <c r="T288" s="214">
        <f>SUM(T289:T352)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5" t="s">
        <v>84</v>
      </c>
      <c r="AT288" s="216" t="s">
        <v>75</v>
      </c>
      <c r="AU288" s="216" t="s">
        <v>84</v>
      </c>
      <c r="AY288" s="215" t="s">
        <v>165</v>
      </c>
      <c r="BK288" s="217">
        <f>SUM(BK289:BK352)</f>
        <v>0</v>
      </c>
    </row>
    <row r="289" s="2" customFormat="1" ht="24.15" customHeight="1">
      <c r="A289" s="39"/>
      <c r="B289" s="40"/>
      <c r="C289" s="220" t="s">
        <v>402</v>
      </c>
      <c r="D289" s="220" t="s">
        <v>167</v>
      </c>
      <c r="E289" s="221" t="s">
        <v>403</v>
      </c>
      <c r="F289" s="222" t="s">
        <v>404</v>
      </c>
      <c r="G289" s="223" t="s">
        <v>190</v>
      </c>
      <c r="H289" s="224">
        <v>5</v>
      </c>
      <c r="I289" s="225"/>
      <c r="J289" s="226">
        <f>ROUND(I289*H289,2)</f>
        <v>0</v>
      </c>
      <c r="K289" s="222" t="s">
        <v>171</v>
      </c>
      <c r="L289" s="45"/>
      <c r="M289" s="227" t="s">
        <v>1</v>
      </c>
      <c r="N289" s="228" t="s">
        <v>41</v>
      </c>
      <c r="O289" s="92"/>
      <c r="P289" s="229">
        <f>O289*H289</f>
        <v>0</v>
      </c>
      <c r="Q289" s="229">
        <v>0.0074599999999999996</v>
      </c>
      <c r="R289" s="229">
        <f>Q289*H289</f>
        <v>0.0373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172</v>
      </c>
      <c r="AT289" s="231" t="s">
        <v>167</v>
      </c>
      <c r="AU289" s="231" t="s">
        <v>87</v>
      </c>
      <c r="AY289" s="18" t="s">
        <v>165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84</v>
      </c>
      <c r="BK289" s="232">
        <f>ROUND(I289*H289,2)</f>
        <v>0</v>
      </c>
      <c r="BL289" s="18" t="s">
        <v>172</v>
      </c>
      <c r="BM289" s="231" t="s">
        <v>405</v>
      </c>
    </row>
    <row r="290" s="13" customFormat="1">
      <c r="A290" s="13"/>
      <c r="B290" s="233"/>
      <c r="C290" s="234"/>
      <c r="D290" s="235" t="s">
        <v>174</v>
      </c>
      <c r="E290" s="236" t="s">
        <v>1</v>
      </c>
      <c r="F290" s="237" t="s">
        <v>175</v>
      </c>
      <c r="G290" s="234"/>
      <c r="H290" s="236" t="s">
        <v>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174</v>
      </c>
      <c r="AU290" s="243" t="s">
        <v>87</v>
      </c>
      <c r="AV290" s="13" t="s">
        <v>84</v>
      </c>
      <c r="AW290" s="13" t="s">
        <v>32</v>
      </c>
      <c r="AX290" s="13" t="s">
        <v>76</v>
      </c>
      <c r="AY290" s="243" t="s">
        <v>165</v>
      </c>
    </row>
    <row r="291" s="14" customFormat="1">
      <c r="A291" s="14"/>
      <c r="B291" s="244"/>
      <c r="C291" s="245"/>
      <c r="D291" s="235" t="s">
        <v>174</v>
      </c>
      <c r="E291" s="246" t="s">
        <v>1</v>
      </c>
      <c r="F291" s="247" t="s">
        <v>406</v>
      </c>
      <c r="G291" s="245"/>
      <c r="H291" s="248">
        <v>5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174</v>
      </c>
      <c r="AU291" s="254" t="s">
        <v>87</v>
      </c>
      <c r="AV291" s="14" t="s">
        <v>87</v>
      </c>
      <c r="AW291" s="14" t="s">
        <v>32</v>
      </c>
      <c r="AX291" s="14" t="s">
        <v>84</v>
      </c>
      <c r="AY291" s="254" t="s">
        <v>165</v>
      </c>
    </row>
    <row r="292" s="2" customFormat="1" ht="24.15" customHeight="1">
      <c r="A292" s="39"/>
      <c r="B292" s="40"/>
      <c r="C292" s="220" t="s">
        <v>407</v>
      </c>
      <c r="D292" s="220" t="s">
        <v>167</v>
      </c>
      <c r="E292" s="221" t="s">
        <v>408</v>
      </c>
      <c r="F292" s="222" t="s">
        <v>409</v>
      </c>
      <c r="G292" s="223" t="s">
        <v>190</v>
      </c>
      <c r="H292" s="224">
        <v>34</v>
      </c>
      <c r="I292" s="225"/>
      <c r="J292" s="226">
        <f>ROUND(I292*H292,2)</f>
        <v>0</v>
      </c>
      <c r="K292" s="222" t="s">
        <v>171</v>
      </c>
      <c r="L292" s="45"/>
      <c r="M292" s="227" t="s">
        <v>1</v>
      </c>
      <c r="N292" s="228" t="s">
        <v>41</v>
      </c>
      <c r="O292" s="92"/>
      <c r="P292" s="229">
        <f>O292*H292</f>
        <v>0</v>
      </c>
      <c r="Q292" s="229">
        <v>0.0027599999999999999</v>
      </c>
      <c r="R292" s="229">
        <f>Q292*H292</f>
        <v>0.093839999999999993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172</v>
      </c>
      <c r="AT292" s="231" t="s">
        <v>167</v>
      </c>
      <c r="AU292" s="231" t="s">
        <v>87</v>
      </c>
      <c r="AY292" s="18" t="s">
        <v>165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84</v>
      </c>
      <c r="BK292" s="232">
        <f>ROUND(I292*H292,2)</f>
        <v>0</v>
      </c>
      <c r="BL292" s="18" t="s">
        <v>172</v>
      </c>
      <c r="BM292" s="231" t="s">
        <v>410</v>
      </c>
    </row>
    <row r="293" s="13" customFormat="1">
      <c r="A293" s="13"/>
      <c r="B293" s="233"/>
      <c r="C293" s="234"/>
      <c r="D293" s="235" t="s">
        <v>174</v>
      </c>
      <c r="E293" s="236" t="s">
        <v>1</v>
      </c>
      <c r="F293" s="237" t="s">
        <v>175</v>
      </c>
      <c r="G293" s="234"/>
      <c r="H293" s="236" t="s">
        <v>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174</v>
      </c>
      <c r="AU293" s="243" t="s">
        <v>87</v>
      </c>
      <c r="AV293" s="13" t="s">
        <v>84</v>
      </c>
      <c r="AW293" s="13" t="s">
        <v>32</v>
      </c>
      <c r="AX293" s="13" t="s">
        <v>76</v>
      </c>
      <c r="AY293" s="243" t="s">
        <v>165</v>
      </c>
    </row>
    <row r="294" s="14" customFormat="1">
      <c r="A294" s="14"/>
      <c r="B294" s="244"/>
      <c r="C294" s="245"/>
      <c r="D294" s="235" t="s">
        <v>174</v>
      </c>
      <c r="E294" s="246" t="s">
        <v>1</v>
      </c>
      <c r="F294" s="247" t="s">
        <v>411</v>
      </c>
      <c r="G294" s="245"/>
      <c r="H294" s="248">
        <v>24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174</v>
      </c>
      <c r="AU294" s="254" t="s">
        <v>87</v>
      </c>
      <c r="AV294" s="14" t="s">
        <v>87</v>
      </c>
      <c r="AW294" s="14" t="s">
        <v>32</v>
      </c>
      <c r="AX294" s="14" t="s">
        <v>76</v>
      </c>
      <c r="AY294" s="254" t="s">
        <v>165</v>
      </c>
    </row>
    <row r="295" s="14" customFormat="1">
      <c r="A295" s="14"/>
      <c r="B295" s="244"/>
      <c r="C295" s="245"/>
      <c r="D295" s="235" t="s">
        <v>174</v>
      </c>
      <c r="E295" s="246" t="s">
        <v>1</v>
      </c>
      <c r="F295" s="247" t="s">
        <v>412</v>
      </c>
      <c r="G295" s="245"/>
      <c r="H295" s="248">
        <v>10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174</v>
      </c>
      <c r="AU295" s="254" t="s">
        <v>87</v>
      </c>
      <c r="AV295" s="14" t="s">
        <v>87</v>
      </c>
      <c r="AW295" s="14" t="s">
        <v>32</v>
      </c>
      <c r="AX295" s="14" t="s">
        <v>76</v>
      </c>
      <c r="AY295" s="254" t="s">
        <v>165</v>
      </c>
    </row>
    <row r="296" s="15" customFormat="1">
      <c r="A296" s="15"/>
      <c r="B296" s="255"/>
      <c r="C296" s="256"/>
      <c r="D296" s="235" t="s">
        <v>174</v>
      </c>
      <c r="E296" s="257" t="s">
        <v>1</v>
      </c>
      <c r="F296" s="258" t="s">
        <v>187</v>
      </c>
      <c r="G296" s="256"/>
      <c r="H296" s="259">
        <v>34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5" t="s">
        <v>174</v>
      </c>
      <c r="AU296" s="265" t="s">
        <v>87</v>
      </c>
      <c r="AV296" s="15" t="s">
        <v>172</v>
      </c>
      <c r="AW296" s="15" t="s">
        <v>32</v>
      </c>
      <c r="AX296" s="15" t="s">
        <v>84</v>
      </c>
      <c r="AY296" s="265" t="s">
        <v>165</v>
      </c>
    </row>
    <row r="297" s="2" customFormat="1" ht="16.5" customHeight="1">
      <c r="A297" s="39"/>
      <c r="B297" s="40"/>
      <c r="C297" s="220" t="s">
        <v>413</v>
      </c>
      <c r="D297" s="220" t="s">
        <v>167</v>
      </c>
      <c r="E297" s="221" t="s">
        <v>414</v>
      </c>
      <c r="F297" s="222" t="s">
        <v>415</v>
      </c>
      <c r="G297" s="223" t="s">
        <v>190</v>
      </c>
      <c r="H297" s="224">
        <v>9</v>
      </c>
      <c r="I297" s="225"/>
      <c r="J297" s="226">
        <f>ROUND(I297*H297,2)</f>
        <v>0</v>
      </c>
      <c r="K297" s="222" t="s">
        <v>416</v>
      </c>
      <c r="L297" s="45"/>
      <c r="M297" s="227" t="s">
        <v>1</v>
      </c>
      <c r="N297" s="228" t="s">
        <v>41</v>
      </c>
      <c r="O297" s="92"/>
      <c r="P297" s="229">
        <f>O297*H297</f>
        <v>0</v>
      </c>
      <c r="Q297" s="229">
        <v>0.0027599999999999999</v>
      </c>
      <c r="R297" s="229">
        <f>Q297*H297</f>
        <v>0.024839999999999997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172</v>
      </c>
      <c r="AT297" s="231" t="s">
        <v>167</v>
      </c>
      <c r="AU297" s="231" t="s">
        <v>87</v>
      </c>
      <c r="AY297" s="18" t="s">
        <v>165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84</v>
      </c>
      <c r="BK297" s="232">
        <f>ROUND(I297*H297,2)</f>
        <v>0</v>
      </c>
      <c r="BL297" s="18" t="s">
        <v>172</v>
      </c>
      <c r="BM297" s="231" t="s">
        <v>417</v>
      </c>
    </row>
    <row r="298" s="13" customFormat="1">
      <c r="A298" s="13"/>
      <c r="B298" s="233"/>
      <c r="C298" s="234"/>
      <c r="D298" s="235" t="s">
        <v>174</v>
      </c>
      <c r="E298" s="236" t="s">
        <v>1</v>
      </c>
      <c r="F298" s="237" t="s">
        <v>175</v>
      </c>
      <c r="G298" s="234"/>
      <c r="H298" s="236" t="s">
        <v>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174</v>
      </c>
      <c r="AU298" s="243" t="s">
        <v>87</v>
      </c>
      <c r="AV298" s="13" t="s">
        <v>84</v>
      </c>
      <c r="AW298" s="13" t="s">
        <v>32</v>
      </c>
      <c r="AX298" s="13" t="s">
        <v>76</v>
      </c>
      <c r="AY298" s="243" t="s">
        <v>165</v>
      </c>
    </row>
    <row r="299" s="13" customFormat="1">
      <c r="A299" s="13"/>
      <c r="B299" s="233"/>
      <c r="C299" s="234"/>
      <c r="D299" s="235" t="s">
        <v>174</v>
      </c>
      <c r="E299" s="236" t="s">
        <v>1</v>
      </c>
      <c r="F299" s="237" t="s">
        <v>418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174</v>
      </c>
      <c r="AU299" s="243" t="s">
        <v>87</v>
      </c>
      <c r="AV299" s="13" t="s">
        <v>84</v>
      </c>
      <c r="AW299" s="13" t="s">
        <v>32</v>
      </c>
      <c r="AX299" s="13" t="s">
        <v>76</v>
      </c>
      <c r="AY299" s="243" t="s">
        <v>165</v>
      </c>
    </row>
    <row r="300" s="13" customFormat="1">
      <c r="A300" s="13"/>
      <c r="B300" s="233"/>
      <c r="C300" s="234"/>
      <c r="D300" s="235" t="s">
        <v>174</v>
      </c>
      <c r="E300" s="236" t="s">
        <v>1</v>
      </c>
      <c r="F300" s="237" t="s">
        <v>419</v>
      </c>
      <c r="G300" s="234"/>
      <c r="H300" s="236" t="s">
        <v>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174</v>
      </c>
      <c r="AU300" s="243" t="s">
        <v>87</v>
      </c>
      <c r="AV300" s="13" t="s">
        <v>84</v>
      </c>
      <c r="AW300" s="13" t="s">
        <v>32</v>
      </c>
      <c r="AX300" s="13" t="s">
        <v>76</v>
      </c>
      <c r="AY300" s="243" t="s">
        <v>165</v>
      </c>
    </row>
    <row r="301" s="14" customFormat="1">
      <c r="A301" s="14"/>
      <c r="B301" s="244"/>
      <c r="C301" s="245"/>
      <c r="D301" s="235" t="s">
        <v>174</v>
      </c>
      <c r="E301" s="246" t="s">
        <v>1</v>
      </c>
      <c r="F301" s="247" t="s">
        <v>420</v>
      </c>
      <c r="G301" s="245"/>
      <c r="H301" s="248">
        <v>9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174</v>
      </c>
      <c r="AU301" s="254" t="s">
        <v>87</v>
      </c>
      <c r="AV301" s="14" t="s">
        <v>87</v>
      </c>
      <c r="AW301" s="14" t="s">
        <v>32</v>
      </c>
      <c r="AX301" s="14" t="s">
        <v>84</v>
      </c>
      <c r="AY301" s="254" t="s">
        <v>165</v>
      </c>
    </row>
    <row r="302" s="2" customFormat="1" ht="16.5" customHeight="1">
      <c r="A302" s="39"/>
      <c r="B302" s="40"/>
      <c r="C302" s="220" t="s">
        <v>421</v>
      </c>
      <c r="D302" s="220" t="s">
        <v>167</v>
      </c>
      <c r="E302" s="221" t="s">
        <v>422</v>
      </c>
      <c r="F302" s="222" t="s">
        <v>423</v>
      </c>
      <c r="G302" s="223" t="s">
        <v>424</v>
      </c>
      <c r="H302" s="224">
        <v>1</v>
      </c>
      <c r="I302" s="225"/>
      <c r="J302" s="226">
        <f>ROUND(I302*H302,2)</f>
        <v>0</v>
      </c>
      <c r="K302" s="222" t="s">
        <v>416</v>
      </c>
      <c r="L302" s="45"/>
      <c r="M302" s="227" t="s">
        <v>1</v>
      </c>
      <c r="N302" s="228" t="s">
        <v>41</v>
      </c>
      <c r="O302" s="92"/>
      <c r="P302" s="229">
        <f>O302*H302</f>
        <v>0</v>
      </c>
      <c r="Q302" s="229">
        <v>0.0027599999999999999</v>
      </c>
      <c r="R302" s="229">
        <f>Q302*H302</f>
        <v>0.0027599999999999999</v>
      </c>
      <c r="S302" s="229">
        <v>0</v>
      </c>
      <c r="T302" s="23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1" t="s">
        <v>172</v>
      </c>
      <c r="AT302" s="231" t="s">
        <v>167</v>
      </c>
      <c r="AU302" s="231" t="s">
        <v>87</v>
      </c>
      <c r="AY302" s="18" t="s">
        <v>165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84</v>
      </c>
      <c r="BK302" s="232">
        <f>ROUND(I302*H302,2)</f>
        <v>0</v>
      </c>
      <c r="BL302" s="18" t="s">
        <v>172</v>
      </c>
      <c r="BM302" s="231" t="s">
        <v>425</v>
      </c>
    </row>
    <row r="303" s="13" customFormat="1">
      <c r="A303" s="13"/>
      <c r="B303" s="233"/>
      <c r="C303" s="234"/>
      <c r="D303" s="235" t="s">
        <v>174</v>
      </c>
      <c r="E303" s="236" t="s">
        <v>1</v>
      </c>
      <c r="F303" s="237" t="s">
        <v>175</v>
      </c>
      <c r="G303" s="234"/>
      <c r="H303" s="236" t="s">
        <v>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174</v>
      </c>
      <c r="AU303" s="243" t="s">
        <v>87</v>
      </c>
      <c r="AV303" s="13" t="s">
        <v>84</v>
      </c>
      <c r="AW303" s="13" t="s">
        <v>32</v>
      </c>
      <c r="AX303" s="13" t="s">
        <v>76</v>
      </c>
      <c r="AY303" s="243" t="s">
        <v>165</v>
      </c>
    </row>
    <row r="304" s="14" customFormat="1">
      <c r="A304" s="14"/>
      <c r="B304" s="244"/>
      <c r="C304" s="245"/>
      <c r="D304" s="235" t="s">
        <v>174</v>
      </c>
      <c r="E304" s="246" t="s">
        <v>1</v>
      </c>
      <c r="F304" s="247" t="s">
        <v>84</v>
      </c>
      <c r="G304" s="245"/>
      <c r="H304" s="248">
        <v>1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174</v>
      </c>
      <c r="AU304" s="254" t="s">
        <v>87</v>
      </c>
      <c r="AV304" s="14" t="s">
        <v>87</v>
      </c>
      <c r="AW304" s="14" t="s">
        <v>32</v>
      </c>
      <c r="AX304" s="14" t="s">
        <v>84</v>
      </c>
      <c r="AY304" s="254" t="s">
        <v>165</v>
      </c>
    </row>
    <row r="305" s="2" customFormat="1" ht="33" customHeight="1">
      <c r="A305" s="39"/>
      <c r="B305" s="40"/>
      <c r="C305" s="220" t="s">
        <v>426</v>
      </c>
      <c r="D305" s="220" t="s">
        <v>167</v>
      </c>
      <c r="E305" s="221" t="s">
        <v>427</v>
      </c>
      <c r="F305" s="222" t="s">
        <v>428</v>
      </c>
      <c r="G305" s="223" t="s">
        <v>424</v>
      </c>
      <c r="H305" s="224">
        <v>4</v>
      </c>
      <c r="I305" s="225"/>
      <c r="J305" s="226">
        <f>ROUND(I305*H305,2)</f>
        <v>0</v>
      </c>
      <c r="K305" s="222" t="s">
        <v>171</v>
      </c>
      <c r="L305" s="45"/>
      <c r="M305" s="227" t="s">
        <v>1</v>
      </c>
      <c r="N305" s="228" t="s">
        <v>41</v>
      </c>
      <c r="O305" s="92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172</v>
      </c>
      <c r="AT305" s="231" t="s">
        <v>167</v>
      </c>
      <c r="AU305" s="231" t="s">
        <v>87</v>
      </c>
      <c r="AY305" s="18" t="s">
        <v>165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84</v>
      </c>
      <c r="BK305" s="232">
        <f>ROUND(I305*H305,2)</f>
        <v>0</v>
      </c>
      <c r="BL305" s="18" t="s">
        <v>172</v>
      </c>
      <c r="BM305" s="231" t="s">
        <v>429</v>
      </c>
    </row>
    <row r="306" s="13" customFormat="1">
      <c r="A306" s="13"/>
      <c r="B306" s="233"/>
      <c r="C306" s="234"/>
      <c r="D306" s="235" t="s">
        <v>174</v>
      </c>
      <c r="E306" s="236" t="s">
        <v>1</v>
      </c>
      <c r="F306" s="237" t="s">
        <v>175</v>
      </c>
      <c r="G306" s="234"/>
      <c r="H306" s="236" t="s">
        <v>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174</v>
      </c>
      <c r="AU306" s="243" t="s">
        <v>87</v>
      </c>
      <c r="AV306" s="13" t="s">
        <v>84</v>
      </c>
      <c r="AW306" s="13" t="s">
        <v>32</v>
      </c>
      <c r="AX306" s="13" t="s">
        <v>76</v>
      </c>
      <c r="AY306" s="243" t="s">
        <v>165</v>
      </c>
    </row>
    <row r="307" s="14" customFormat="1">
      <c r="A307" s="14"/>
      <c r="B307" s="244"/>
      <c r="C307" s="245"/>
      <c r="D307" s="235" t="s">
        <v>174</v>
      </c>
      <c r="E307" s="246" t="s">
        <v>1</v>
      </c>
      <c r="F307" s="247" t="s">
        <v>430</v>
      </c>
      <c r="G307" s="245"/>
      <c r="H307" s="248">
        <v>4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174</v>
      </c>
      <c r="AU307" s="254" t="s">
        <v>87</v>
      </c>
      <c r="AV307" s="14" t="s">
        <v>87</v>
      </c>
      <c r="AW307" s="14" t="s">
        <v>32</v>
      </c>
      <c r="AX307" s="14" t="s">
        <v>84</v>
      </c>
      <c r="AY307" s="254" t="s">
        <v>165</v>
      </c>
    </row>
    <row r="308" s="2" customFormat="1" ht="16.5" customHeight="1">
      <c r="A308" s="39"/>
      <c r="B308" s="40"/>
      <c r="C308" s="277" t="s">
        <v>431</v>
      </c>
      <c r="D308" s="277" t="s">
        <v>332</v>
      </c>
      <c r="E308" s="278" t="s">
        <v>432</v>
      </c>
      <c r="F308" s="279" t="s">
        <v>433</v>
      </c>
      <c r="G308" s="280" t="s">
        <v>424</v>
      </c>
      <c r="H308" s="281">
        <v>2.0299999999999998</v>
      </c>
      <c r="I308" s="282"/>
      <c r="J308" s="283">
        <f>ROUND(I308*H308,2)</f>
        <v>0</v>
      </c>
      <c r="K308" s="279" t="s">
        <v>171</v>
      </c>
      <c r="L308" s="284"/>
      <c r="M308" s="285" t="s">
        <v>1</v>
      </c>
      <c r="N308" s="286" t="s">
        <v>41</v>
      </c>
      <c r="O308" s="92"/>
      <c r="P308" s="229">
        <f>O308*H308</f>
        <v>0</v>
      </c>
      <c r="Q308" s="229">
        <v>0.00035</v>
      </c>
      <c r="R308" s="229">
        <f>Q308*H308</f>
        <v>0.00071049999999999998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209</v>
      </c>
      <c r="AT308" s="231" t="s">
        <v>332</v>
      </c>
      <c r="AU308" s="231" t="s">
        <v>87</v>
      </c>
      <c r="AY308" s="18" t="s">
        <v>165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84</v>
      </c>
      <c r="BK308" s="232">
        <f>ROUND(I308*H308,2)</f>
        <v>0</v>
      </c>
      <c r="BL308" s="18" t="s">
        <v>172</v>
      </c>
      <c r="BM308" s="231" t="s">
        <v>434</v>
      </c>
    </row>
    <row r="309" s="13" customFormat="1">
      <c r="A309" s="13"/>
      <c r="B309" s="233"/>
      <c r="C309" s="234"/>
      <c r="D309" s="235" t="s">
        <v>174</v>
      </c>
      <c r="E309" s="236" t="s">
        <v>1</v>
      </c>
      <c r="F309" s="237" t="s">
        <v>175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174</v>
      </c>
      <c r="AU309" s="243" t="s">
        <v>87</v>
      </c>
      <c r="AV309" s="13" t="s">
        <v>84</v>
      </c>
      <c r="AW309" s="13" t="s">
        <v>32</v>
      </c>
      <c r="AX309" s="13" t="s">
        <v>76</v>
      </c>
      <c r="AY309" s="243" t="s">
        <v>165</v>
      </c>
    </row>
    <row r="310" s="14" customFormat="1">
      <c r="A310" s="14"/>
      <c r="B310" s="244"/>
      <c r="C310" s="245"/>
      <c r="D310" s="235" t="s">
        <v>174</v>
      </c>
      <c r="E310" s="246" t="s">
        <v>1</v>
      </c>
      <c r="F310" s="247" t="s">
        <v>435</v>
      </c>
      <c r="G310" s="245"/>
      <c r="H310" s="248">
        <v>2.0299999999999998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174</v>
      </c>
      <c r="AU310" s="254" t="s">
        <v>87</v>
      </c>
      <c r="AV310" s="14" t="s">
        <v>87</v>
      </c>
      <c r="AW310" s="14" t="s">
        <v>32</v>
      </c>
      <c r="AX310" s="14" t="s">
        <v>84</v>
      </c>
      <c r="AY310" s="254" t="s">
        <v>165</v>
      </c>
    </row>
    <row r="311" s="2" customFormat="1" ht="16.5" customHeight="1">
      <c r="A311" s="39"/>
      <c r="B311" s="40"/>
      <c r="C311" s="277" t="s">
        <v>436</v>
      </c>
      <c r="D311" s="277" t="s">
        <v>332</v>
      </c>
      <c r="E311" s="278" t="s">
        <v>437</v>
      </c>
      <c r="F311" s="279" t="s">
        <v>438</v>
      </c>
      <c r="G311" s="280" t="s">
        <v>424</v>
      </c>
      <c r="H311" s="281">
        <v>1.0149999999999999</v>
      </c>
      <c r="I311" s="282"/>
      <c r="J311" s="283">
        <f>ROUND(I311*H311,2)</f>
        <v>0</v>
      </c>
      <c r="K311" s="279" t="s">
        <v>171</v>
      </c>
      <c r="L311" s="284"/>
      <c r="M311" s="285" t="s">
        <v>1</v>
      </c>
      <c r="N311" s="286" t="s">
        <v>41</v>
      </c>
      <c r="O311" s="92"/>
      <c r="P311" s="229">
        <f>O311*H311</f>
        <v>0</v>
      </c>
      <c r="Q311" s="229">
        <v>0.00029</v>
      </c>
      <c r="R311" s="229">
        <f>Q311*H311</f>
        <v>0.00029434999999999997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209</v>
      </c>
      <c r="AT311" s="231" t="s">
        <v>332</v>
      </c>
      <c r="AU311" s="231" t="s">
        <v>87</v>
      </c>
      <c r="AY311" s="18" t="s">
        <v>165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84</v>
      </c>
      <c r="BK311" s="232">
        <f>ROUND(I311*H311,2)</f>
        <v>0</v>
      </c>
      <c r="BL311" s="18" t="s">
        <v>172</v>
      </c>
      <c r="BM311" s="231" t="s">
        <v>439</v>
      </c>
    </row>
    <row r="312" s="13" customFormat="1">
      <c r="A312" s="13"/>
      <c r="B312" s="233"/>
      <c r="C312" s="234"/>
      <c r="D312" s="235" t="s">
        <v>174</v>
      </c>
      <c r="E312" s="236" t="s">
        <v>1</v>
      </c>
      <c r="F312" s="237" t="s">
        <v>175</v>
      </c>
      <c r="G312" s="234"/>
      <c r="H312" s="236" t="s">
        <v>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174</v>
      </c>
      <c r="AU312" s="243" t="s">
        <v>87</v>
      </c>
      <c r="AV312" s="13" t="s">
        <v>84</v>
      </c>
      <c r="AW312" s="13" t="s">
        <v>32</v>
      </c>
      <c r="AX312" s="13" t="s">
        <v>76</v>
      </c>
      <c r="AY312" s="243" t="s">
        <v>165</v>
      </c>
    </row>
    <row r="313" s="14" customFormat="1">
      <c r="A313" s="14"/>
      <c r="B313" s="244"/>
      <c r="C313" s="245"/>
      <c r="D313" s="235" t="s">
        <v>174</v>
      </c>
      <c r="E313" s="246" t="s">
        <v>1</v>
      </c>
      <c r="F313" s="247" t="s">
        <v>440</v>
      </c>
      <c r="G313" s="245"/>
      <c r="H313" s="248">
        <v>1.0149999999999999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174</v>
      </c>
      <c r="AU313" s="254" t="s">
        <v>87</v>
      </c>
      <c r="AV313" s="14" t="s">
        <v>87</v>
      </c>
      <c r="AW313" s="14" t="s">
        <v>32</v>
      </c>
      <c r="AX313" s="14" t="s">
        <v>84</v>
      </c>
      <c r="AY313" s="254" t="s">
        <v>165</v>
      </c>
    </row>
    <row r="314" s="2" customFormat="1" ht="16.5" customHeight="1">
      <c r="A314" s="39"/>
      <c r="B314" s="40"/>
      <c r="C314" s="277" t="s">
        <v>441</v>
      </c>
      <c r="D314" s="277" t="s">
        <v>332</v>
      </c>
      <c r="E314" s="278" t="s">
        <v>442</v>
      </c>
      <c r="F314" s="279" t="s">
        <v>443</v>
      </c>
      <c r="G314" s="280" t="s">
        <v>424</v>
      </c>
      <c r="H314" s="281">
        <v>1.0149999999999999</v>
      </c>
      <c r="I314" s="282"/>
      <c r="J314" s="283">
        <f>ROUND(I314*H314,2)</f>
        <v>0</v>
      </c>
      <c r="K314" s="279" t="s">
        <v>171</v>
      </c>
      <c r="L314" s="284"/>
      <c r="M314" s="285" t="s">
        <v>1</v>
      </c>
      <c r="N314" s="286" t="s">
        <v>41</v>
      </c>
      <c r="O314" s="92"/>
      <c r="P314" s="229">
        <f>O314*H314</f>
        <v>0</v>
      </c>
      <c r="Q314" s="229">
        <v>0.00025999999999999998</v>
      </c>
      <c r="R314" s="229">
        <f>Q314*H314</f>
        <v>0.00026389999999999996</v>
      </c>
      <c r="S314" s="229">
        <v>0</v>
      </c>
      <c r="T314" s="23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1" t="s">
        <v>209</v>
      </c>
      <c r="AT314" s="231" t="s">
        <v>332</v>
      </c>
      <c r="AU314" s="231" t="s">
        <v>87</v>
      </c>
      <c r="AY314" s="18" t="s">
        <v>165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84</v>
      </c>
      <c r="BK314" s="232">
        <f>ROUND(I314*H314,2)</f>
        <v>0</v>
      </c>
      <c r="BL314" s="18" t="s">
        <v>172</v>
      </c>
      <c r="BM314" s="231" t="s">
        <v>444</v>
      </c>
    </row>
    <row r="315" s="13" customFormat="1">
      <c r="A315" s="13"/>
      <c r="B315" s="233"/>
      <c r="C315" s="234"/>
      <c r="D315" s="235" t="s">
        <v>174</v>
      </c>
      <c r="E315" s="236" t="s">
        <v>1</v>
      </c>
      <c r="F315" s="237" t="s">
        <v>175</v>
      </c>
      <c r="G315" s="234"/>
      <c r="H315" s="236" t="s">
        <v>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174</v>
      </c>
      <c r="AU315" s="243" t="s">
        <v>87</v>
      </c>
      <c r="AV315" s="13" t="s">
        <v>84</v>
      </c>
      <c r="AW315" s="13" t="s">
        <v>32</v>
      </c>
      <c r="AX315" s="13" t="s">
        <v>76</v>
      </c>
      <c r="AY315" s="243" t="s">
        <v>165</v>
      </c>
    </row>
    <row r="316" s="14" customFormat="1">
      <c r="A316" s="14"/>
      <c r="B316" s="244"/>
      <c r="C316" s="245"/>
      <c r="D316" s="235" t="s">
        <v>174</v>
      </c>
      <c r="E316" s="246" t="s">
        <v>1</v>
      </c>
      <c r="F316" s="247" t="s">
        <v>440</v>
      </c>
      <c r="G316" s="245"/>
      <c r="H316" s="248">
        <v>1.0149999999999999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174</v>
      </c>
      <c r="AU316" s="254" t="s">
        <v>87</v>
      </c>
      <c r="AV316" s="14" t="s">
        <v>87</v>
      </c>
      <c r="AW316" s="14" t="s">
        <v>32</v>
      </c>
      <c r="AX316" s="14" t="s">
        <v>84</v>
      </c>
      <c r="AY316" s="254" t="s">
        <v>165</v>
      </c>
    </row>
    <row r="317" s="2" customFormat="1" ht="33" customHeight="1">
      <c r="A317" s="39"/>
      <c r="B317" s="40"/>
      <c r="C317" s="220" t="s">
        <v>445</v>
      </c>
      <c r="D317" s="220" t="s">
        <v>167</v>
      </c>
      <c r="E317" s="221" t="s">
        <v>446</v>
      </c>
      <c r="F317" s="222" t="s">
        <v>447</v>
      </c>
      <c r="G317" s="223" t="s">
        <v>424</v>
      </c>
      <c r="H317" s="224">
        <v>19</v>
      </c>
      <c r="I317" s="225"/>
      <c r="J317" s="226">
        <f>ROUND(I317*H317,2)</f>
        <v>0</v>
      </c>
      <c r="K317" s="222" t="s">
        <v>171</v>
      </c>
      <c r="L317" s="45"/>
      <c r="M317" s="227" t="s">
        <v>1</v>
      </c>
      <c r="N317" s="228" t="s">
        <v>41</v>
      </c>
      <c r="O317" s="92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172</v>
      </c>
      <c r="AT317" s="231" t="s">
        <v>167</v>
      </c>
      <c r="AU317" s="231" t="s">
        <v>87</v>
      </c>
      <c r="AY317" s="18" t="s">
        <v>165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84</v>
      </c>
      <c r="BK317" s="232">
        <f>ROUND(I317*H317,2)</f>
        <v>0</v>
      </c>
      <c r="BL317" s="18" t="s">
        <v>172</v>
      </c>
      <c r="BM317" s="231" t="s">
        <v>448</v>
      </c>
    </row>
    <row r="318" s="13" customFormat="1">
      <c r="A318" s="13"/>
      <c r="B318" s="233"/>
      <c r="C318" s="234"/>
      <c r="D318" s="235" t="s">
        <v>174</v>
      </c>
      <c r="E318" s="236" t="s">
        <v>1</v>
      </c>
      <c r="F318" s="237" t="s">
        <v>175</v>
      </c>
      <c r="G318" s="234"/>
      <c r="H318" s="236" t="s">
        <v>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174</v>
      </c>
      <c r="AU318" s="243" t="s">
        <v>87</v>
      </c>
      <c r="AV318" s="13" t="s">
        <v>84</v>
      </c>
      <c r="AW318" s="13" t="s">
        <v>32</v>
      </c>
      <c r="AX318" s="13" t="s">
        <v>76</v>
      </c>
      <c r="AY318" s="243" t="s">
        <v>165</v>
      </c>
    </row>
    <row r="319" s="14" customFormat="1">
      <c r="A319" s="14"/>
      <c r="B319" s="244"/>
      <c r="C319" s="245"/>
      <c r="D319" s="235" t="s">
        <v>174</v>
      </c>
      <c r="E319" s="246" t="s">
        <v>1</v>
      </c>
      <c r="F319" s="247" t="s">
        <v>449</v>
      </c>
      <c r="G319" s="245"/>
      <c r="H319" s="248">
        <v>19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174</v>
      </c>
      <c r="AU319" s="254" t="s">
        <v>87</v>
      </c>
      <c r="AV319" s="14" t="s">
        <v>87</v>
      </c>
      <c r="AW319" s="14" t="s">
        <v>32</v>
      </c>
      <c r="AX319" s="14" t="s">
        <v>84</v>
      </c>
      <c r="AY319" s="254" t="s">
        <v>165</v>
      </c>
    </row>
    <row r="320" s="2" customFormat="1" ht="16.5" customHeight="1">
      <c r="A320" s="39"/>
      <c r="B320" s="40"/>
      <c r="C320" s="277" t="s">
        <v>450</v>
      </c>
      <c r="D320" s="277" t="s">
        <v>332</v>
      </c>
      <c r="E320" s="278" t="s">
        <v>451</v>
      </c>
      <c r="F320" s="279" t="s">
        <v>452</v>
      </c>
      <c r="G320" s="280" t="s">
        <v>424</v>
      </c>
      <c r="H320" s="281">
        <v>1.0149999999999999</v>
      </c>
      <c r="I320" s="282"/>
      <c r="J320" s="283">
        <f>ROUND(I320*H320,2)</f>
        <v>0</v>
      </c>
      <c r="K320" s="279" t="s">
        <v>171</v>
      </c>
      <c r="L320" s="284"/>
      <c r="M320" s="285" t="s">
        <v>1</v>
      </c>
      <c r="N320" s="286" t="s">
        <v>41</v>
      </c>
      <c r="O320" s="92"/>
      <c r="P320" s="229">
        <f>O320*H320</f>
        <v>0</v>
      </c>
      <c r="Q320" s="229">
        <v>0.00072000000000000005</v>
      </c>
      <c r="R320" s="229">
        <f>Q320*H320</f>
        <v>0.00073079999999999998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209</v>
      </c>
      <c r="AT320" s="231" t="s">
        <v>332</v>
      </c>
      <c r="AU320" s="231" t="s">
        <v>87</v>
      </c>
      <c r="AY320" s="18" t="s">
        <v>165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84</v>
      </c>
      <c r="BK320" s="232">
        <f>ROUND(I320*H320,2)</f>
        <v>0</v>
      </c>
      <c r="BL320" s="18" t="s">
        <v>172</v>
      </c>
      <c r="BM320" s="231" t="s">
        <v>453</v>
      </c>
    </row>
    <row r="321" s="13" customFormat="1">
      <c r="A321" s="13"/>
      <c r="B321" s="233"/>
      <c r="C321" s="234"/>
      <c r="D321" s="235" t="s">
        <v>174</v>
      </c>
      <c r="E321" s="236" t="s">
        <v>1</v>
      </c>
      <c r="F321" s="237" t="s">
        <v>175</v>
      </c>
      <c r="G321" s="234"/>
      <c r="H321" s="236" t="s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174</v>
      </c>
      <c r="AU321" s="243" t="s">
        <v>87</v>
      </c>
      <c r="AV321" s="13" t="s">
        <v>84</v>
      </c>
      <c r="AW321" s="13" t="s">
        <v>32</v>
      </c>
      <c r="AX321" s="13" t="s">
        <v>76</v>
      </c>
      <c r="AY321" s="243" t="s">
        <v>165</v>
      </c>
    </row>
    <row r="322" s="14" customFormat="1">
      <c r="A322" s="14"/>
      <c r="B322" s="244"/>
      <c r="C322" s="245"/>
      <c r="D322" s="235" t="s">
        <v>174</v>
      </c>
      <c r="E322" s="246" t="s">
        <v>1</v>
      </c>
      <c r="F322" s="247" t="s">
        <v>440</v>
      </c>
      <c r="G322" s="245"/>
      <c r="H322" s="248">
        <v>1.0149999999999999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174</v>
      </c>
      <c r="AU322" s="254" t="s">
        <v>87</v>
      </c>
      <c r="AV322" s="14" t="s">
        <v>87</v>
      </c>
      <c r="AW322" s="14" t="s">
        <v>32</v>
      </c>
      <c r="AX322" s="14" t="s">
        <v>84</v>
      </c>
      <c r="AY322" s="254" t="s">
        <v>165</v>
      </c>
    </row>
    <row r="323" s="2" customFormat="1" ht="16.5" customHeight="1">
      <c r="A323" s="39"/>
      <c r="B323" s="40"/>
      <c r="C323" s="277" t="s">
        <v>454</v>
      </c>
      <c r="D323" s="277" t="s">
        <v>332</v>
      </c>
      <c r="E323" s="278" t="s">
        <v>455</v>
      </c>
      <c r="F323" s="279" t="s">
        <v>456</v>
      </c>
      <c r="G323" s="280" t="s">
        <v>424</v>
      </c>
      <c r="H323" s="281">
        <v>11.164999999999999</v>
      </c>
      <c r="I323" s="282"/>
      <c r="J323" s="283">
        <f>ROUND(I323*H323,2)</f>
        <v>0</v>
      </c>
      <c r="K323" s="279" t="s">
        <v>171</v>
      </c>
      <c r="L323" s="284"/>
      <c r="M323" s="285" t="s">
        <v>1</v>
      </c>
      <c r="N323" s="286" t="s">
        <v>41</v>
      </c>
      <c r="O323" s="92"/>
      <c r="P323" s="229">
        <f>O323*H323</f>
        <v>0</v>
      </c>
      <c r="Q323" s="229">
        <v>0.00064999999999999997</v>
      </c>
      <c r="R323" s="229">
        <f>Q323*H323</f>
        <v>0.0072572499999999989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209</v>
      </c>
      <c r="AT323" s="231" t="s">
        <v>332</v>
      </c>
      <c r="AU323" s="231" t="s">
        <v>87</v>
      </c>
      <c r="AY323" s="18" t="s">
        <v>165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84</v>
      </c>
      <c r="BK323" s="232">
        <f>ROUND(I323*H323,2)</f>
        <v>0</v>
      </c>
      <c r="BL323" s="18" t="s">
        <v>172</v>
      </c>
      <c r="BM323" s="231" t="s">
        <v>457</v>
      </c>
    </row>
    <row r="324" s="13" customFormat="1">
      <c r="A324" s="13"/>
      <c r="B324" s="233"/>
      <c r="C324" s="234"/>
      <c r="D324" s="235" t="s">
        <v>174</v>
      </c>
      <c r="E324" s="236" t="s">
        <v>1</v>
      </c>
      <c r="F324" s="237" t="s">
        <v>175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174</v>
      </c>
      <c r="AU324" s="243" t="s">
        <v>87</v>
      </c>
      <c r="AV324" s="13" t="s">
        <v>84</v>
      </c>
      <c r="AW324" s="13" t="s">
        <v>32</v>
      </c>
      <c r="AX324" s="13" t="s">
        <v>76</v>
      </c>
      <c r="AY324" s="243" t="s">
        <v>165</v>
      </c>
    </row>
    <row r="325" s="14" customFormat="1">
      <c r="A325" s="14"/>
      <c r="B325" s="244"/>
      <c r="C325" s="245"/>
      <c r="D325" s="235" t="s">
        <v>174</v>
      </c>
      <c r="E325" s="246" t="s">
        <v>1</v>
      </c>
      <c r="F325" s="247" t="s">
        <v>458</v>
      </c>
      <c r="G325" s="245"/>
      <c r="H325" s="248">
        <v>11.164999999999999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174</v>
      </c>
      <c r="AU325" s="254" t="s">
        <v>87</v>
      </c>
      <c r="AV325" s="14" t="s">
        <v>87</v>
      </c>
      <c r="AW325" s="14" t="s">
        <v>32</v>
      </c>
      <c r="AX325" s="14" t="s">
        <v>84</v>
      </c>
      <c r="AY325" s="254" t="s">
        <v>165</v>
      </c>
    </row>
    <row r="326" s="2" customFormat="1" ht="16.5" customHeight="1">
      <c r="A326" s="39"/>
      <c r="B326" s="40"/>
      <c r="C326" s="277" t="s">
        <v>459</v>
      </c>
      <c r="D326" s="277" t="s">
        <v>332</v>
      </c>
      <c r="E326" s="278" t="s">
        <v>460</v>
      </c>
      <c r="F326" s="279" t="s">
        <v>461</v>
      </c>
      <c r="G326" s="280" t="s">
        <v>424</v>
      </c>
      <c r="H326" s="281">
        <v>7.1050000000000004</v>
      </c>
      <c r="I326" s="282"/>
      <c r="J326" s="283">
        <f>ROUND(I326*H326,2)</f>
        <v>0</v>
      </c>
      <c r="K326" s="279" t="s">
        <v>171</v>
      </c>
      <c r="L326" s="284"/>
      <c r="M326" s="285" t="s">
        <v>1</v>
      </c>
      <c r="N326" s="286" t="s">
        <v>41</v>
      </c>
      <c r="O326" s="92"/>
      <c r="P326" s="229">
        <f>O326*H326</f>
        <v>0</v>
      </c>
      <c r="Q326" s="229">
        <v>0.00054000000000000001</v>
      </c>
      <c r="R326" s="229">
        <f>Q326*H326</f>
        <v>0.0038367000000000002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209</v>
      </c>
      <c r="AT326" s="231" t="s">
        <v>332</v>
      </c>
      <c r="AU326" s="231" t="s">
        <v>87</v>
      </c>
      <c r="AY326" s="18" t="s">
        <v>165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84</v>
      </c>
      <c r="BK326" s="232">
        <f>ROUND(I326*H326,2)</f>
        <v>0</v>
      </c>
      <c r="BL326" s="18" t="s">
        <v>172</v>
      </c>
      <c r="BM326" s="231" t="s">
        <v>462</v>
      </c>
    </row>
    <row r="327" s="13" customFormat="1">
      <c r="A327" s="13"/>
      <c r="B327" s="233"/>
      <c r="C327" s="234"/>
      <c r="D327" s="235" t="s">
        <v>174</v>
      </c>
      <c r="E327" s="236" t="s">
        <v>1</v>
      </c>
      <c r="F327" s="237" t="s">
        <v>175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174</v>
      </c>
      <c r="AU327" s="243" t="s">
        <v>87</v>
      </c>
      <c r="AV327" s="13" t="s">
        <v>84</v>
      </c>
      <c r="AW327" s="13" t="s">
        <v>32</v>
      </c>
      <c r="AX327" s="13" t="s">
        <v>76</v>
      </c>
      <c r="AY327" s="243" t="s">
        <v>165</v>
      </c>
    </row>
    <row r="328" s="14" customFormat="1">
      <c r="A328" s="14"/>
      <c r="B328" s="244"/>
      <c r="C328" s="245"/>
      <c r="D328" s="235" t="s">
        <v>174</v>
      </c>
      <c r="E328" s="246" t="s">
        <v>1</v>
      </c>
      <c r="F328" s="247" t="s">
        <v>463</v>
      </c>
      <c r="G328" s="245"/>
      <c r="H328" s="248">
        <v>7.1050000000000004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174</v>
      </c>
      <c r="AU328" s="254" t="s">
        <v>87</v>
      </c>
      <c r="AV328" s="14" t="s">
        <v>87</v>
      </c>
      <c r="AW328" s="14" t="s">
        <v>32</v>
      </c>
      <c r="AX328" s="14" t="s">
        <v>84</v>
      </c>
      <c r="AY328" s="254" t="s">
        <v>165</v>
      </c>
    </row>
    <row r="329" s="2" customFormat="1" ht="33" customHeight="1">
      <c r="A329" s="39"/>
      <c r="B329" s="40"/>
      <c r="C329" s="220" t="s">
        <v>464</v>
      </c>
      <c r="D329" s="220" t="s">
        <v>167</v>
      </c>
      <c r="E329" s="221" t="s">
        <v>465</v>
      </c>
      <c r="F329" s="222" t="s">
        <v>466</v>
      </c>
      <c r="G329" s="223" t="s">
        <v>424</v>
      </c>
      <c r="H329" s="224">
        <v>1</v>
      </c>
      <c r="I329" s="225"/>
      <c r="J329" s="226">
        <f>ROUND(I329*H329,2)</f>
        <v>0</v>
      </c>
      <c r="K329" s="222" t="s">
        <v>171</v>
      </c>
      <c r="L329" s="45"/>
      <c r="M329" s="227" t="s">
        <v>1</v>
      </c>
      <c r="N329" s="228" t="s">
        <v>41</v>
      </c>
      <c r="O329" s="92"/>
      <c r="P329" s="229">
        <f>O329*H329</f>
        <v>0</v>
      </c>
      <c r="Q329" s="229">
        <v>1.0000000000000001E-05</v>
      </c>
      <c r="R329" s="229">
        <f>Q329*H329</f>
        <v>1.0000000000000001E-05</v>
      </c>
      <c r="S329" s="229">
        <v>0</v>
      </c>
      <c r="T329" s="23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1" t="s">
        <v>172</v>
      </c>
      <c r="AT329" s="231" t="s">
        <v>167</v>
      </c>
      <c r="AU329" s="231" t="s">
        <v>87</v>
      </c>
      <c r="AY329" s="18" t="s">
        <v>165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8" t="s">
        <v>84</v>
      </c>
      <c r="BK329" s="232">
        <f>ROUND(I329*H329,2)</f>
        <v>0</v>
      </c>
      <c r="BL329" s="18" t="s">
        <v>172</v>
      </c>
      <c r="BM329" s="231" t="s">
        <v>467</v>
      </c>
    </row>
    <row r="330" s="13" customFormat="1">
      <c r="A330" s="13"/>
      <c r="B330" s="233"/>
      <c r="C330" s="234"/>
      <c r="D330" s="235" t="s">
        <v>174</v>
      </c>
      <c r="E330" s="236" t="s">
        <v>1</v>
      </c>
      <c r="F330" s="237" t="s">
        <v>175</v>
      </c>
      <c r="G330" s="234"/>
      <c r="H330" s="236" t="s">
        <v>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174</v>
      </c>
      <c r="AU330" s="243" t="s">
        <v>87</v>
      </c>
      <c r="AV330" s="13" t="s">
        <v>84</v>
      </c>
      <c r="AW330" s="13" t="s">
        <v>32</v>
      </c>
      <c r="AX330" s="13" t="s">
        <v>76</v>
      </c>
      <c r="AY330" s="243" t="s">
        <v>165</v>
      </c>
    </row>
    <row r="331" s="14" customFormat="1">
      <c r="A331" s="14"/>
      <c r="B331" s="244"/>
      <c r="C331" s="245"/>
      <c r="D331" s="235" t="s">
        <v>174</v>
      </c>
      <c r="E331" s="246" t="s">
        <v>1</v>
      </c>
      <c r="F331" s="247" t="s">
        <v>84</v>
      </c>
      <c r="G331" s="245"/>
      <c r="H331" s="248">
        <v>1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174</v>
      </c>
      <c r="AU331" s="254" t="s">
        <v>87</v>
      </c>
      <c r="AV331" s="14" t="s">
        <v>87</v>
      </c>
      <c r="AW331" s="14" t="s">
        <v>32</v>
      </c>
      <c r="AX331" s="14" t="s">
        <v>84</v>
      </c>
      <c r="AY331" s="254" t="s">
        <v>165</v>
      </c>
    </row>
    <row r="332" s="2" customFormat="1" ht="24.15" customHeight="1">
      <c r="A332" s="39"/>
      <c r="B332" s="40"/>
      <c r="C332" s="277" t="s">
        <v>468</v>
      </c>
      <c r="D332" s="277" t="s">
        <v>332</v>
      </c>
      <c r="E332" s="278" t="s">
        <v>469</v>
      </c>
      <c r="F332" s="279" t="s">
        <v>470</v>
      </c>
      <c r="G332" s="280" t="s">
        <v>424</v>
      </c>
      <c r="H332" s="281">
        <v>1.0149999999999999</v>
      </c>
      <c r="I332" s="282"/>
      <c r="J332" s="283">
        <f>ROUND(I332*H332,2)</f>
        <v>0</v>
      </c>
      <c r="K332" s="279" t="s">
        <v>416</v>
      </c>
      <c r="L332" s="284"/>
      <c r="M332" s="285" t="s">
        <v>1</v>
      </c>
      <c r="N332" s="286" t="s">
        <v>41</v>
      </c>
      <c r="O332" s="92"/>
      <c r="P332" s="229">
        <f>O332*H332</f>
        <v>0</v>
      </c>
      <c r="Q332" s="229">
        <v>0.0012099999999999999</v>
      </c>
      <c r="R332" s="229">
        <f>Q332*H332</f>
        <v>0.0012281499999999999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209</v>
      </c>
      <c r="AT332" s="231" t="s">
        <v>332</v>
      </c>
      <c r="AU332" s="231" t="s">
        <v>87</v>
      </c>
      <c r="AY332" s="18" t="s">
        <v>165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84</v>
      </c>
      <c r="BK332" s="232">
        <f>ROUND(I332*H332,2)</f>
        <v>0</v>
      </c>
      <c r="BL332" s="18" t="s">
        <v>172</v>
      </c>
      <c r="BM332" s="231" t="s">
        <v>471</v>
      </c>
    </row>
    <row r="333" s="13" customFormat="1">
      <c r="A333" s="13"/>
      <c r="B333" s="233"/>
      <c r="C333" s="234"/>
      <c r="D333" s="235" t="s">
        <v>174</v>
      </c>
      <c r="E333" s="236" t="s">
        <v>1</v>
      </c>
      <c r="F333" s="237" t="s">
        <v>175</v>
      </c>
      <c r="G333" s="234"/>
      <c r="H333" s="236" t="s">
        <v>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174</v>
      </c>
      <c r="AU333" s="243" t="s">
        <v>87</v>
      </c>
      <c r="AV333" s="13" t="s">
        <v>84</v>
      </c>
      <c r="AW333" s="13" t="s">
        <v>32</v>
      </c>
      <c r="AX333" s="13" t="s">
        <v>76</v>
      </c>
      <c r="AY333" s="243" t="s">
        <v>165</v>
      </c>
    </row>
    <row r="334" s="14" customFormat="1">
      <c r="A334" s="14"/>
      <c r="B334" s="244"/>
      <c r="C334" s="245"/>
      <c r="D334" s="235" t="s">
        <v>174</v>
      </c>
      <c r="E334" s="246" t="s">
        <v>1</v>
      </c>
      <c r="F334" s="247" t="s">
        <v>440</v>
      </c>
      <c r="G334" s="245"/>
      <c r="H334" s="248">
        <v>1.0149999999999999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174</v>
      </c>
      <c r="AU334" s="254" t="s">
        <v>87</v>
      </c>
      <c r="AV334" s="14" t="s">
        <v>87</v>
      </c>
      <c r="AW334" s="14" t="s">
        <v>32</v>
      </c>
      <c r="AX334" s="14" t="s">
        <v>84</v>
      </c>
      <c r="AY334" s="254" t="s">
        <v>165</v>
      </c>
    </row>
    <row r="335" s="2" customFormat="1" ht="21.75" customHeight="1">
      <c r="A335" s="39"/>
      <c r="B335" s="40"/>
      <c r="C335" s="220" t="s">
        <v>472</v>
      </c>
      <c r="D335" s="220" t="s">
        <v>167</v>
      </c>
      <c r="E335" s="221" t="s">
        <v>473</v>
      </c>
      <c r="F335" s="222" t="s">
        <v>474</v>
      </c>
      <c r="G335" s="223" t="s">
        <v>424</v>
      </c>
      <c r="H335" s="224">
        <v>1</v>
      </c>
      <c r="I335" s="225"/>
      <c r="J335" s="226">
        <f>ROUND(I335*H335,2)</f>
        <v>0</v>
      </c>
      <c r="K335" s="222" t="s">
        <v>416</v>
      </c>
      <c r="L335" s="45"/>
      <c r="M335" s="227" t="s">
        <v>1</v>
      </c>
      <c r="N335" s="228" t="s">
        <v>41</v>
      </c>
      <c r="O335" s="92"/>
      <c r="P335" s="229">
        <f>O335*H335</f>
        <v>0</v>
      </c>
      <c r="Q335" s="229">
        <v>0.00012</v>
      </c>
      <c r="R335" s="229">
        <f>Q335*H335</f>
        <v>0.00012</v>
      </c>
      <c r="S335" s="229">
        <v>0</v>
      </c>
      <c r="T335" s="23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1" t="s">
        <v>172</v>
      </c>
      <c r="AT335" s="231" t="s">
        <v>167</v>
      </c>
      <c r="AU335" s="231" t="s">
        <v>87</v>
      </c>
      <c r="AY335" s="18" t="s">
        <v>165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8" t="s">
        <v>84</v>
      </c>
      <c r="BK335" s="232">
        <f>ROUND(I335*H335,2)</f>
        <v>0</v>
      </c>
      <c r="BL335" s="18" t="s">
        <v>172</v>
      </c>
      <c r="BM335" s="231" t="s">
        <v>475</v>
      </c>
    </row>
    <row r="336" s="13" customFormat="1">
      <c r="A336" s="13"/>
      <c r="B336" s="233"/>
      <c r="C336" s="234"/>
      <c r="D336" s="235" t="s">
        <v>174</v>
      </c>
      <c r="E336" s="236" t="s">
        <v>1</v>
      </c>
      <c r="F336" s="237" t="s">
        <v>175</v>
      </c>
      <c r="G336" s="234"/>
      <c r="H336" s="236" t="s">
        <v>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174</v>
      </c>
      <c r="AU336" s="243" t="s">
        <v>87</v>
      </c>
      <c r="AV336" s="13" t="s">
        <v>84</v>
      </c>
      <c r="AW336" s="13" t="s">
        <v>32</v>
      </c>
      <c r="AX336" s="13" t="s">
        <v>76</v>
      </c>
      <c r="AY336" s="243" t="s">
        <v>165</v>
      </c>
    </row>
    <row r="337" s="14" customFormat="1">
      <c r="A337" s="14"/>
      <c r="B337" s="244"/>
      <c r="C337" s="245"/>
      <c r="D337" s="235" t="s">
        <v>174</v>
      </c>
      <c r="E337" s="246" t="s">
        <v>1</v>
      </c>
      <c r="F337" s="247" t="s">
        <v>476</v>
      </c>
      <c r="G337" s="245"/>
      <c r="H337" s="248">
        <v>1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174</v>
      </c>
      <c r="AU337" s="254" t="s">
        <v>87</v>
      </c>
      <c r="AV337" s="14" t="s">
        <v>87</v>
      </c>
      <c r="AW337" s="14" t="s">
        <v>32</v>
      </c>
      <c r="AX337" s="14" t="s">
        <v>84</v>
      </c>
      <c r="AY337" s="254" t="s">
        <v>165</v>
      </c>
    </row>
    <row r="338" s="2" customFormat="1" ht="33" customHeight="1">
      <c r="A338" s="39"/>
      <c r="B338" s="40"/>
      <c r="C338" s="220" t="s">
        <v>477</v>
      </c>
      <c r="D338" s="220" t="s">
        <v>167</v>
      </c>
      <c r="E338" s="221" t="s">
        <v>478</v>
      </c>
      <c r="F338" s="222" t="s">
        <v>479</v>
      </c>
      <c r="G338" s="223" t="s">
        <v>424</v>
      </c>
      <c r="H338" s="224">
        <v>1</v>
      </c>
      <c r="I338" s="225"/>
      <c r="J338" s="226">
        <f>ROUND(I338*H338,2)</f>
        <v>0</v>
      </c>
      <c r="K338" s="222" t="s">
        <v>171</v>
      </c>
      <c r="L338" s="45"/>
      <c r="M338" s="227" t="s">
        <v>1</v>
      </c>
      <c r="N338" s="228" t="s">
        <v>41</v>
      </c>
      <c r="O338" s="92"/>
      <c r="P338" s="229">
        <f>O338*H338</f>
        <v>0</v>
      </c>
      <c r="Q338" s="229">
        <v>2.0000000000000002E-05</v>
      </c>
      <c r="R338" s="229">
        <f>Q338*H338</f>
        <v>2.0000000000000002E-05</v>
      </c>
      <c r="S338" s="229">
        <v>0</v>
      </c>
      <c r="T338" s="230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1" t="s">
        <v>172</v>
      </c>
      <c r="AT338" s="231" t="s">
        <v>167</v>
      </c>
      <c r="AU338" s="231" t="s">
        <v>87</v>
      </c>
      <c r="AY338" s="18" t="s">
        <v>165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8" t="s">
        <v>84</v>
      </c>
      <c r="BK338" s="232">
        <f>ROUND(I338*H338,2)</f>
        <v>0</v>
      </c>
      <c r="BL338" s="18" t="s">
        <v>172</v>
      </c>
      <c r="BM338" s="231" t="s">
        <v>480</v>
      </c>
    </row>
    <row r="339" s="13" customFormat="1">
      <c r="A339" s="13"/>
      <c r="B339" s="233"/>
      <c r="C339" s="234"/>
      <c r="D339" s="235" t="s">
        <v>174</v>
      </c>
      <c r="E339" s="236" t="s">
        <v>1</v>
      </c>
      <c r="F339" s="237" t="s">
        <v>175</v>
      </c>
      <c r="G339" s="234"/>
      <c r="H339" s="236" t="s">
        <v>1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174</v>
      </c>
      <c r="AU339" s="243" t="s">
        <v>87</v>
      </c>
      <c r="AV339" s="13" t="s">
        <v>84</v>
      </c>
      <c r="AW339" s="13" t="s">
        <v>32</v>
      </c>
      <c r="AX339" s="13" t="s">
        <v>76</v>
      </c>
      <c r="AY339" s="243" t="s">
        <v>165</v>
      </c>
    </row>
    <row r="340" s="14" customFormat="1">
      <c r="A340" s="14"/>
      <c r="B340" s="244"/>
      <c r="C340" s="245"/>
      <c r="D340" s="235" t="s">
        <v>174</v>
      </c>
      <c r="E340" s="246" t="s">
        <v>1</v>
      </c>
      <c r="F340" s="247" t="s">
        <v>84</v>
      </c>
      <c r="G340" s="245"/>
      <c r="H340" s="248">
        <v>1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174</v>
      </c>
      <c r="AU340" s="254" t="s">
        <v>87</v>
      </c>
      <c r="AV340" s="14" t="s">
        <v>87</v>
      </c>
      <c r="AW340" s="14" t="s">
        <v>32</v>
      </c>
      <c r="AX340" s="14" t="s">
        <v>84</v>
      </c>
      <c r="AY340" s="254" t="s">
        <v>165</v>
      </c>
    </row>
    <row r="341" s="2" customFormat="1" ht="24.15" customHeight="1">
      <c r="A341" s="39"/>
      <c r="B341" s="40"/>
      <c r="C341" s="277" t="s">
        <v>481</v>
      </c>
      <c r="D341" s="277" t="s">
        <v>332</v>
      </c>
      <c r="E341" s="278" t="s">
        <v>482</v>
      </c>
      <c r="F341" s="279" t="s">
        <v>483</v>
      </c>
      <c r="G341" s="280" t="s">
        <v>424</v>
      </c>
      <c r="H341" s="281">
        <v>1.0149999999999999</v>
      </c>
      <c r="I341" s="282"/>
      <c r="J341" s="283">
        <f>ROUND(I341*H341,2)</f>
        <v>0</v>
      </c>
      <c r="K341" s="279" t="s">
        <v>171</v>
      </c>
      <c r="L341" s="284"/>
      <c r="M341" s="285" t="s">
        <v>1</v>
      </c>
      <c r="N341" s="286" t="s">
        <v>41</v>
      </c>
      <c r="O341" s="92"/>
      <c r="P341" s="229">
        <f>O341*H341</f>
        <v>0</v>
      </c>
      <c r="Q341" s="229">
        <v>0.0071000000000000004</v>
      </c>
      <c r="R341" s="229">
        <f>Q341*H341</f>
        <v>0.0072064999999999994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209</v>
      </c>
      <c r="AT341" s="231" t="s">
        <v>332</v>
      </c>
      <c r="AU341" s="231" t="s">
        <v>87</v>
      </c>
      <c r="AY341" s="18" t="s">
        <v>165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84</v>
      </c>
      <c r="BK341" s="232">
        <f>ROUND(I341*H341,2)</f>
        <v>0</v>
      </c>
      <c r="BL341" s="18" t="s">
        <v>172</v>
      </c>
      <c r="BM341" s="231" t="s">
        <v>484</v>
      </c>
    </row>
    <row r="342" s="13" customFormat="1">
      <c r="A342" s="13"/>
      <c r="B342" s="233"/>
      <c r="C342" s="234"/>
      <c r="D342" s="235" t="s">
        <v>174</v>
      </c>
      <c r="E342" s="236" t="s">
        <v>1</v>
      </c>
      <c r="F342" s="237" t="s">
        <v>175</v>
      </c>
      <c r="G342" s="234"/>
      <c r="H342" s="236" t="s">
        <v>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174</v>
      </c>
      <c r="AU342" s="243" t="s">
        <v>87</v>
      </c>
      <c r="AV342" s="13" t="s">
        <v>84</v>
      </c>
      <c r="AW342" s="13" t="s">
        <v>32</v>
      </c>
      <c r="AX342" s="13" t="s">
        <v>76</v>
      </c>
      <c r="AY342" s="243" t="s">
        <v>165</v>
      </c>
    </row>
    <row r="343" s="14" customFormat="1">
      <c r="A343" s="14"/>
      <c r="B343" s="244"/>
      <c r="C343" s="245"/>
      <c r="D343" s="235" t="s">
        <v>174</v>
      </c>
      <c r="E343" s="246" t="s">
        <v>1</v>
      </c>
      <c r="F343" s="247" t="s">
        <v>440</v>
      </c>
      <c r="G343" s="245"/>
      <c r="H343" s="248">
        <v>1.0149999999999999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174</v>
      </c>
      <c r="AU343" s="254" t="s">
        <v>87</v>
      </c>
      <c r="AV343" s="14" t="s">
        <v>87</v>
      </c>
      <c r="AW343" s="14" t="s">
        <v>32</v>
      </c>
      <c r="AX343" s="14" t="s">
        <v>84</v>
      </c>
      <c r="AY343" s="254" t="s">
        <v>165</v>
      </c>
    </row>
    <row r="344" s="2" customFormat="1" ht="33" customHeight="1">
      <c r="A344" s="39"/>
      <c r="B344" s="40"/>
      <c r="C344" s="220" t="s">
        <v>485</v>
      </c>
      <c r="D344" s="220" t="s">
        <v>167</v>
      </c>
      <c r="E344" s="221" t="s">
        <v>486</v>
      </c>
      <c r="F344" s="222" t="s">
        <v>487</v>
      </c>
      <c r="G344" s="223" t="s">
        <v>424</v>
      </c>
      <c r="H344" s="224">
        <v>2</v>
      </c>
      <c r="I344" s="225"/>
      <c r="J344" s="226">
        <f>ROUND(I344*H344,2)</f>
        <v>0</v>
      </c>
      <c r="K344" s="222" t="s">
        <v>171</v>
      </c>
      <c r="L344" s="45"/>
      <c r="M344" s="227" t="s">
        <v>1</v>
      </c>
      <c r="N344" s="228" t="s">
        <v>41</v>
      </c>
      <c r="O344" s="92"/>
      <c r="P344" s="229">
        <f>O344*H344</f>
        <v>0</v>
      </c>
      <c r="Q344" s="229">
        <v>1.0000000000000001E-05</v>
      </c>
      <c r="R344" s="229">
        <f>Q344*H344</f>
        <v>2.0000000000000002E-05</v>
      </c>
      <c r="S344" s="229">
        <v>0</v>
      </c>
      <c r="T344" s="23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172</v>
      </c>
      <c r="AT344" s="231" t="s">
        <v>167</v>
      </c>
      <c r="AU344" s="231" t="s">
        <v>87</v>
      </c>
      <c r="AY344" s="18" t="s">
        <v>165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84</v>
      </c>
      <c r="BK344" s="232">
        <f>ROUND(I344*H344,2)</f>
        <v>0</v>
      </c>
      <c r="BL344" s="18" t="s">
        <v>172</v>
      </c>
      <c r="BM344" s="231" t="s">
        <v>488</v>
      </c>
    </row>
    <row r="345" s="13" customFormat="1">
      <c r="A345" s="13"/>
      <c r="B345" s="233"/>
      <c r="C345" s="234"/>
      <c r="D345" s="235" t="s">
        <v>174</v>
      </c>
      <c r="E345" s="236" t="s">
        <v>1</v>
      </c>
      <c r="F345" s="237" t="s">
        <v>175</v>
      </c>
      <c r="G345" s="234"/>
      <c r="H345" s="236" t="s">
        <v>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174</v>
      </c>
      <c r="AU345" s="243" t="s">
        <v>87</v>
      </c>
      <c r="AV345" s="13" t="s">
        <v>84</v>
      </c>
      <c r="AW345" s="13" t="s">
        <v>32</v>
      </c>
      <c r="AX345" s="13" t="s">
        <v>76</v>
      </c>
      <c r="AY345" s="243" t="s">
        <v>165</v>
      </c>
    </row>
    <row r="346" s="14" customFormat="1">
      <c r="A346" s="14"/>
      <c r="B346" s="244"/>
      <c r="C346" s="245"/>
      <c r="D346" s="235" t="s">
        <v>174</v>
      </c>
      <c r="E346" s="246" t="s">
        <v>1</v>
      </c>
      <c r="F346" s="247" t="s">
        <v>87</v>
      </c>
      <c r="G346" s="245"/>
      <c r="H346" s="248">
        <v>2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174</v>
      </c>
      <c r="AU346" s="254" t="s">
        <v>87</v>
      </c>
      <c r="AV346" s="14" t="s">
        <v>87</v>
      </c>
      <c r="AW346" s="14" t="s">
        <v>32</v>
      </c>
      <c r="AX346" s="14" t="s">
        <v>84</v>
      </c>
      <c r="AY346" s="254" t="s">
        <v>165</v>
      </c>
    </row>
    <row r="347" s="2" customFormat="1" ht="21.75" customHeight="1">
      <c r="A347" s="39"/>
      <c r="B347" s="40"/>
      <c r="C347" s="277" t="s">
        <v>489</v>
      </c>
      <c r="D347" s="277" t="s">
        <v>332</v>
      </c>
      <c r="E347" s="278" t="s">
        <v>490</v>
      </c>
      <c r="F347" s="279" t="s">
        <v>491</v>
      </c>
      <c r="G347" s="280" t="s">
        <v>424</v>
      </c>
      <c r="H347" s="281">
        <v>2.0299999999999998</v>
      </c>
      <c r="I347" s="282"/>
      <c r="J347" s="283">
        <f>ROUND(I347*H347,2)</f>
        <v>0</v>
      </c>
      <c r="K347" s="279" t="s">
        <v>171</v>
      </c>
      <c r="L347" s="284"/>
      <c r="M347" s="285" t="s">
        <v>1</v>
      </c>
      <c r="N347" s="286" t="s">
        <v>41</v>
      </c>
      <c r="O347" s="92"/>
      <c r="P347" s="229">
        <f>O347*H347</f>
        <v>0</v>
      </c>
      <c r="Q347" s="229">
        <v>0.0039300000000000003</v>
      </c>
      <c r="R347" s="229">
        <f>Q347*H347</f>
        <v>0.0079778999999999996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209</v>
      </c>
      <c r="AT347" s="231" t="s">
        <v>332</v>
      </c>
      <c r="AU347" s="231" t="s">
        <v>87</v>
      </c>
      <c r="AY347" s="18" t="s">
        <v>165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84</v>
      </c>
      <c r="BK347" s="232">
        <f>ROUND(I347*H347,2)</f>
        <v>0</v>
      </c>
      <c r="BL347" s="18" t="s">
        <v>172</v>
      </c>
      <c r="BM347" s="231" t="s">
        <v>492</v>
      </c>
    </row>
    <row r="348" s="13" customFormat="1">
      <c r="A348" s="13"/>
      <c r="B348" s="233"/>
      <c r="C348" s="234"/>
      <c r="D348" s="235" t="s">
        <v>174</v>
      </c>
      <c r="E348" s="236" t="s">
        <v>1</v>
      </c>
      <c r="F348" s="237" t="s">
        <v>175</v>
      </c>
      <c r="G348" s="234"/>
      <c r="H348" s="236" t="s">
        <v>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174</v>
      </c>
      <c r="AU348" s="243" t="s">
        <v>87</v>
      </c>
      <c r="AV348" s="13" t="s">
        <v>84</v>
      </c>
      <c r="AW348" s="13" t="s">
        <v>32</v>
      </c>
      <c r="AX348" s="13" t="s">
        <v>76</v>
      </c>
      <c r="AY348" s="243" t="s">
        <v>165</v>
      </c>
    </row>
    <row r="349" s="14" customFormat="1">
      <c r="A349" s="14"/>
      <c r="B349" s="244"/>
      <c r="C349" s="245"/>
      <c r="D349" s="235" t="s">
        <v>174</v>
      </c>
      <c r="E349" s="246" t="s">
        <v>1</v>
      </c>
      <c r="F349" s="247" t="s">
        <v>435</v>
      </c>
      <c r="G349" s="245"/>
      <c r="H349" s="248">
        <v>2.0299999999999998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174</v>
      </c>
      <c r="AU349" s="254" t="s">
        <v>87</v>
      </c>
      <c r="AV349" s="14" t="s">
        <v>87</v>
      </c>
      <c r="AW349" s="14" t="s">
        <v>32</v>
      </c>
      <c r="AX349" s="14" t="s">
        <v>84</v>
      </c>
      <c r="AY349" s="254" t="s">
        <v>165</v>
      </c>
    </row>
    <row r="350" s="2" customFormat="1" ht="24.15" customHeight="1">
      <c r="A350" s="39"/>
      <c r="B350" s="40"/>
      <c r="C350" s="220" t="s">
        <v>493</v>
      </c>
      <c r="D350" s="220" t="s">
        <v>167</v>
      </c>
      <c r="E350" s="221" t="s">
        <v>494</v>
      </c>
      <c r="F350" s="222" t="s">
        <v>495</v>
      </c>
      <c r="G350" s="223" t="s">
        <v>496</v>
      </c>
      <c r="H350" s="224">
        <v>3</v>
      </c>
      <c r="I350" s="225"/>
      <c r="J350" s="226">
        <f>ROUND(I350*H350,2)</f>
        <v>0</v>
      </c>
      <c r="K350" s="222" t="s">
        <v>171</v>
      </c>
      <c r="L350" s="45"/>
      <c r="M350" s="227" t="s">
        <v>1</v>
      </c>
      <c r="N350" s="228" t="s">
        <v>41</v>
      </c>
      <c r="O350" s="92"/>
      <c r="P350" s="229">
        <f>O350*H350</f>
        <v>0</v>
      </c>
      <c r="Q350" s="229">
        <v>0.00010000000000000001</v>
      </c>
      <c r="R350" s="229">
        <f>Q350*H350</f>
        <v>0.00030000000000000003</v>
      </c>
      <c r="S350" s="229">
        <v>0</v>
      </c>
      <c r="T350" s="23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1" t="s">
        <v>172</v>
      </c>
      <c r="AT350" s="231" t="s">
        <v>167</v>
      </c>
      <c r="AU350" s="231" t="s">
        <v>87</v>
      </c>
      <c r="AY350" s="18" t="s">
        <v>165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84</v>
      </c>
      <c r="BK350" s="232">
        <f>ROUND(I350*H350,2)</f>
        <v>0</v>
      </c>
      <c r="BL350" s="18" t="s">
        <v>172</v>
      </c>
      <c r="BM350" s="231" t="s">
        <v>497</v>
      </c>
    </row>
    <row r="351" s="13" customFormat="1">
      <c r="A351" s="13"/>
      <c r="B351" s="233"/>
      <c r="C351" s="234"/>
      <c r="D351" s="235" t="s">
        <v>174</v>
      </c>
      <c r="E351" s="236" t="s">
        <v>1</v>
      </c>
      <c r="F351" s="237" t="s">
        <v>175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174</v>
      </c>
      <c r="AU351" s="243" t="s">
        <v>87</v>
      </c>
      <c r="AV351" s="13" t="s">
        <v>84</v>
      </c>
      <c r="AW351" s="13" t="s">
        <v>32</v>
      </c>
      <c r="AX351" s="13" t="s">
        <v>76</v>
      </c>
      <c r="AY351" s="243" t="s">
        <v>165</v>
      </c>
    </row>
    <row r="352" s="14" customFormat="1">
      <c r="A352" s="14"/>
      <c r="B352" s="244"/>
      <c r="C352" s="245"/>
      <c r="D352" s="235" t="s">
        <v>174</v>
      </c>
      <c r="E352" s="246" t="s">
        <v>1</v>
      </c>
      <c r="F352" s="247" t="s">
        <v>181</v>
      </c>
      <c r="G352" s="245"/>
      <c r="H352" s="248">
        <v>3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174</v>
      </c>
      <c r="AU352" s="254" t="s">
        <v>87</v>
      </c>
      <c r="AV352" s="14" t="s">
        <v>87</v>
      </c>
      <c r="AW352" s="14" t="s">
        <v>32</v>
      </c>
      <c r="AX352" s="14" t="s">
        <v>84</v>
      </c>
      <c r="AY352" s="254" t="s">
        <v>165</v>
      </c>
    </row>
    <row r="353" s="12" customFormat="1" ht="22.8" customHeight="1">
      <c r="A353" s="12"/>
      <c r="B353" s="204"/>
      <c r="C353" s="205"/>
      <c r="D353" s="206" t="s">
        <v>75</v>
      </c>
      <c r="E353" s="218" t="s">
        <v>213</v>
      </c>
      <c r="F353" s="218" t="s">
        <v>498</v>
      </c>
      <c r="G353" s="205"/>
      <c r="H353" s="205"/>
      <c r="I353" s="208"/>
      <c r="J353" s="219">
        <f>BK353</f>
        <v>0</v>
      </c>
      <c r="K353" s="205"/>
      <c r="L353" s="210"/>
      <c r="M353" s="211"/>
      <c r="N353" s="212"/>
      <c r="O353" s="212"/>
      <c r="P353" s="213">
        <f>SUM(P354:P366)</f>
        <v>0</v>
      </c>
      <c r="Q353" s="212"/>
      <c r="R353" s="213">
        <f>SUM(R354:R366)</f>
        <v>1.5821792000000001</v>
      </c>
      <c r="S353" s="212"/>
      <c r="T353" s="214">
        <f>SUM(T354:T366)</f>
        <v>0.0082800000000000009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5" t="s">
        <v>84</v>
      </c>
      <c r="AT353" s="216" t="s">
        <v>75</v>
      </c>
      <c r="AU353" s="216" t="s">
        <v>84</v>
      </c>
      <c r="AY353" s="215" t="s">
        <v>165</v>
      </c>
      <c r="BK353" s="217">
        <f>SUM(BK354:BK366)</f>
        <v>0</v>
      </c>
    </row>
    <row r="354" s="2" customFormat="1" ht="24.15" customHeight="1">
      <c r="A354" s="39"/>
      <c r="B354" s="40"/>
      <c r="C354" s="220" t="s">
        <v>499</v>
      </c>
      <c r="D354" s="220" t="s">
        <v>167</v>
      </c>
      <c r="E354" s="221" t="s">
        <v>500</v>
      </c>
      <c r="F354" s="222" t="s">
        <v>501</v>
      </c>
      <c r="G354" s="223" t="s">
        <v>190</v>
      </c>
      <c r="H354" s="224">
        <v>22</v>
      </c>
      <c r="I354" s="225"/>
      <c r="J354" s="226">
        <f>ROUND(I354*H354,2)</f>
        <v>0</v>
      </c>
      <c r="K354" s="222" t="s">
        <v>171</v>
      </c>
      <c r="L354" s="45"/>
      <c r="M354" s="227" t="s">
        <v>1</v>
      </c>
      <c r="N354" s="228" t="s">
        <v>41</v>
      </c>
      <c r="O354" s="92"/>
      <c r="P354" s="229">
        <f>O354*H354</f>
        <v>0</v>
      </c>
      <c r="Q354" s="229">
        <v>0.071900000000000006</v>
      </c>
      <c r="R354" s="229">
        <f>Q354*H354</f>
        <v>1.5818000000000001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172</v>
      </c>
      <c r="AT354" s="231" t="s">
        <v>167</v>
      </c>
      <c r="AU354" s="231" t="s">
        <v>87</v>
      </c>
      <c r="AY354" s="18" t="s">
        <v>165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84</v>
      </c>
      <c r="BK354" s="232">
        <f>ROUND(I354*H354,2)</f>
        <v>0</v>
      </c>
      <c r="BL354" s="18" t="s">
        <v>172</v>
      </c>
      <c r="BM354" s="231" t="s">
        <v>502</v>
      </c>
    </row>
    <row r="355" s="13" customFormat="1">
      <c r="A355" s="13"/>
      <c r="B355" s="233"/>
      <c r="C355" s="234"/>
      <c r="D355" s="235" t="s">
        <v>174</v>
      </c>
      <c r="E355" s="236" t="s">
        <v>1</v>
      </c>
      <c r="F355" s="237" t="s">
        <v>175</v>
      </c>
      <c r="G355" s="234"/>
      <c r="H355" s="236" t="s">
        <v>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174</v>
      </c>
      <c r="AU355" s="243" t="s">
        <v>87</v>
      </c>
      <c r="AV355" s="13" t="s">
        <v>84</v>
      </c>
      <c r="AW355" s="13" t="s">
        <v>32</v>
      </c>
      <c r="AX355" s="13" t="s">
        <v>76</v>
      </c>
      <c r="AY355" s="243" t="s">
        <v>165</v>
      </c>
    </row>
    <row r="356" s="14" customFormat="1">
      <c r="A356" s="14"/>
      <c r="B356" s="244"/>
      <c r="C356" s="245"/>
      <c r="D356" s="235" t="s">
        <v>174</v>
      </c>
      <c r="E356" s="246" t="s">
        <v>1</v>
      </c>
      <c r="F356" s="247" t="s">
        <v>503</v>
      </c>
      <c r="G356" s="245"/>
      <c r="H356" s="248">
        <v>22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174</v>
      </c>
      <c r="AU356" s="254" t="s">
        <v>87</v>
      </c>
      <c r="AV356" s="14" t="s">
        <v>87</v>
      </c>
      <c r="AW356" s="14" t="s">
        <v>32</v>
      </c>
      <c r="AX356" s="14" t="s">
        <v>84</v>
      </c>
      <c r="AY356" s="254" t="s">
        <v>165</v>
      </c>
    </row>
    <row r="357" s="2" customFormat="1" ht="24.15" customHeight="1">
      <c r="A357" s="39"/>
      <c r="B357" s="40"/>
      <c r="C357" s="220" t="s">
        <v>504</v>
      </c>
      <c r="D357" s="220" t="s">
        <v>167</v>
      </c>
      <c r="E357" s="221" t="s">
        <v>505</v>
      </c>
      <c r="F357" s="222" t="s">
        <v>506</v>
      </c>
      <c r="G357" s="223" t="s">
        <v>190</v>
      </c>
      <c r="H357" s="224">
        <v>0.12</v>
      </c>
      <c r="I357" s="225"/>
      <c r="J357" s="226">
        <f>ROUND(I357*H357,2)</f>
        <v>0</v>
      </c>
      <c r="K357" s="222" t="s">
        <v>171</v>
      </c>
      <c r="L357" s="45"/>
      <c r="M357" s="227" t="s">
        <v>1</v>
      </c>
      <c r="N357" s="228" t="s">
        <v>41</v>
      </c>
      <c r="O357" s="92"/>
      <c r="P357" s="229">
        <f>O357*H357</f>
        <v>0</v>
      </c>
      <c r="Q357" s="229">
        <v>0.00316</v>
      </c>
      <c r="R357" s="229">
        <f>Q357*H357</f>
        <v>0.0003792</v>
      </c>
      <c r="S357" s="229">
        <v>0.069000000000000006</v>
      </c>
      <c r="T357" s="230">
        <f>S357*H357</f>
        <v>0.0082800000000000009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1" t="s">
        <v>172</v>
      </c>
      <c r="AT357" s="231" t="s">
        <v>167</v>
      </c>
      <c r="AU357" s="231" t="s">
        <v>87</v>
      </c>
      <c r="AY357" s="18" t="s">
        <v>165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84</v>
      </c>
      <c r="BK357" s="232">
        <f>ROUND(I357*H357,2)</f>
        <v>0</v>
      </c>
      <c r="BL357" s="18" t="s">
        <v>172</v>
      </c>
      <c r="BM357" s="231" t="s">
        <v>507</v>
      </c>
    </row>
    <row r="358" s="13" customFormat="1">
      <c r="A358" s="13"/>
      <c r="B358" s="233"/>
      <c r="C358" s="234"/>
      <c r="D358" s="235" t="s">
        <v>174</v>
      </c>
      <c r="E358" s="236" t="s">
        <v>1</v>
      </c>
      <c r="F358" s="237" t="s">
        <v>508</v>
      </c>
      <c r="G358" s="234"/>
      <c r="H358" s="236" t="s">
        <v>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174</v>
      </c>
      <c r="AU358" s="243" t="s">
        <v>87</v>
      </c>
      <c r="AV358" s="13" t="s">
        <v>84</v>
      </c>
      <c r="AW358" s="13" t="s">
        <v>32</v>
      </c>
      <c r="AX358" s="13" t="s">
        <v>76</v>
      </c>
      <c r="AY358" s="243" t="s">
        <v>165</v>
      </c>
    </row>
    <row r="359" s="14" customFormat="1">
      <c r="A359" s="14"/>
      <c r="B359" s="244"/>
      <c r="C359" s="245"/>
      <c r="D359" s="235" t="s">
        <v>174</v>
      </c>
      <c r="E359" s="246" t="s">
        <v>1</v>
      </c>
      <c r="F359" s="247" t="s">
        <v>509</v>
      </c>
      <c r="G359" s="245"/>
      <c r="H359" s="248">
        <v>0.12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174</v>
      </c>
      <c r="AU359" s="254" t="s">
        <v>87</v>
      </c>
      <c r="AV359" s="14" t="s">
        <v>87</v>
      </c>
      <c r="AW359" s="14" t="s">
        <v>32</v>
      </c>
      <c r="AX359" s="14" t="s">
        <v>84</v>
      </c>
      <c r="AY359" s="254" t="s">
        <v>165</v>
      </c>
    </row>
    <row r="360" s="2" customFormat="1" ht="24.15" customHeight="1">
      <c r="A360" s="39"/>
      <c r="B360" s="40"/>
      <c r="C360" s="220" t="s">
        <v>510</v>
      </c>
      <c r="D360" s="220" t="s">
        <v>167</v>
      </c>
      <c r="E360" s="221" t="s">
        <v>511</v>
      </c>
      <c r="F360" s="222" t="s">
        <v>512</v>
      </c>
      <c r="G360" s="223" t="s">
        <v>170</v>
      </c>
      <c r="H360" s="224">
        <v>8.0999999999999996</v>
      </c>
      <c r="I360" s="225"/>
      <c r="J360" s="226">
        <f>ROUND(I360*H360,2)</f>
        <v>0</v>
      </c>
      <c r="K360" s="222" t="s">
        <v>171</v>
      </c>
      <c r="L360" s="45"/>
      <c r="M360" s="227" t="s">
        <v>1</v>
      </c>
      <c r="N360" s="228" t="s">
        <v>41</v>
      </c>
      <c r="O360" s="92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172</v>
      </c>
      <c r="AT360" s="231" t="s">
        <v>167</v>
      </c>
      <c r="AU360" s="231" t="s">
        <v>87</v>
      </c>
      <c r="AY360" s="18" t="s">
        <v>165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84</v>
      </c>
      <c r="BK360" s="232">
        <f>ROUND(I360*H360,2)</f>
        <v>0</v>
      </c>
      <c r="BL360" s="18" t="s">
        <v>172</v>
      </c>
      <c r="BM360" s="231" t="s">
        <v>513</v>
      </c>
    </row>
    <row r="361" s="14" customFormat="1">
      <c r="A361" s="14"/>
      <c r="B361" s="244"/>
      <c r="C361" s="245"/>
      <c r="D361" s="235" t="s">
        <v>174</v>
      </c>
      <c r="E361" s="246" t="s">
        <v>1</v>
      </c>
      <c r="F361" s="247" t="s">
        <v>103</v>
      </c>
      <c r="G361" s="245"/>
      <c r="H361" s="248">
        <v>8.0999999999999996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174</v>
      </c>
      <c r="AU361" s="254" t="s">
        <v>87</v>
      </c>
      <c r="AV361" s="14" t="s">
        <v>87</v>
      </c>
      <c r="AW361" s="14" t="s">
        <v>32</v>
      </c>
      <c r="AX361" s="14" t="s">
        <v>84</v>
      </c>
      <c r="AY361" s="254" t="s">
        <v>165</v>
      </c>
    </row>
    <row r="362" s="2" customFormat="1" ht="24.15" customHeight="1">
      <c r="A362" s="39"/>
      <c r="B362" s="40"/>
      <c r="C362" s="220" t="s">
        <v>514</v>
      </c>
      <c r="D362" s="220" t="s">
        <v>167</v>
      </c>
      <c r="E362" s="221" t="s">
        <v>515</v>
      </c>
      <c r="F362" s="222" t="s">
        <v>516</v>
      </c>
      <c r="G362" s="223" t="s">
        <v>170</v>
      </c>
      <c r="H362" s="224">
        <v>39.82</v>
      </c>
      <c r="I362" s="225"/>
      <c r="J362" s="226">
        <f>ROUND(I362*H362,2)</f>
        <v>0</v>
      </c>
      <c r="K362" s="222" t="s">
        <v>171</v>
      </c>
      <c r="L362" s="45"/>
      <c r="M362" s="227" t="s">
        <v>1</v>
      </c>
      <c r="N362" s="228" t="s">
        <v>41</v>
      </c>
      <c r="O362" s="92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172</v>
      </c>
      <c r="AT362" s="231" t="s">
        <v>167</v>
      </c>
      <c r="AU362" s="231" t="s">
        <v>87</v>
      </c>
      <c r="AY362" s="18" t="s">
        <v>165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84</v>
      </c>
      <c r="BK362" s="232">
        <f>ROUND(I362*H362,2)</f>
        <v>0</v>
      </c>
      <c r="BL362" s="18" t="s">
        <v>172</v>
      </c>
      <c r="BM362" s="231" t="s">
        <v>517</v>
      </c>
    </row>
    <row r="363" s="13" customFormat="1">
      <c r="A363" s="13"/>
      <c r="B363" s="233"/>
      <c r="C363" s="234"/>
      <c r="D363" s="235" t="s">
        <v>174</v>
      </c>
      <c r="E363" s="236" t="s">
        <v>1</v>
      </c>
      <c r="F363" s="237" t="s">
        <v>175</v>
      </c>
      <c r="G363" s="234"/>
      <c r="H363" s="236" t="s">
        <v>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174</v>
      </c>
      <c r="AU363" s="243" t="s">
        <v>87</v>
      </c>
      <c r="AV363" s="13" t="s">
        <v>84</v>
      </c>
      <c r="AW363" s="13" t="s">
        <v>32</v>
      </c>
      <c r="AX363" s="13" t="s">
        <v>76</v>
      </c>
      <c r="AY363" s="243" t="s">
        <v>165</v>
      </c>
    </row>
    <row r="364" s="14" customFormat="1">
      <c r="A364" s="14"/>
      <c r="B364" s="244"/>
      <c r="C364" s="245"/>
      <c r="D364" s="235" t="s">
        <v>174</v>
      </c>
      <c r="E364" s="246" t="s">
        <v>1</v>
      </c>
      <c r="F364" s="247" t="s">
        <v>518</v>
      </c>
      <c r="G364" s="245"/>
      <c r="H364" s="248">
        <v>2.2000000000000002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174</v>
      </c>
      <c r="AU364" s="254" t="s">
        <v>87</v>
      </c>
      <c r="AV364" s="14" t="s">
        <v>87</v>
      </c>
      <c r="AW364" s="14" t="s">
        <v>32</v>
      </c>
      <c r="AX364" s="14" t="s">
        <v>76</v>
      </c>
      <c r="AY364" s="254" t="s">
        <v>165</v>
      </c>
    </row>
    <row r="365" s="14" customFormat="1">
      <c r="A365" s="14"/>
      <c r="B365" s="244"/>
      <c r="C365" s="245"/>
      <c r="D365" s="235" t="s">
        <v>174</v>
      </c>
      <c r="E365" s="246" t="s">
        <v>1</v>
      </c>
      <c r="F365" s="247" t="s">
        <v>105</v>
      </c>
      <c r="G365" s="245"/>
      <c r="H365" s="248">
        <v>37.619999999999997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174</v>
      </c>
      <c r="AU365" s="254" t="s">
        <v>87</v>
      </c>
      <c r="AV365" s="14" t="s">
        <v>87</v>
      </c>
      <c r="AW365" s="14" t="s">
        <v>32</v>
      </c>
      <c r="AX365" s="14" t="s">
        <v>76</v>
      </c>
      <c r="AY365" s="254" t="s">
        <v>165</v>
      </c>
    </row>
    <row r="366" s="15" customFormat="1">
      <c r="A366" s="15"/>
      <c r="B366" s="255"/>
      <c r="C366" s="256"/>
      <c r="D366" s="235" t="s">
        <v>174</v>
      </c>
      <c r="E366" s="257" t="s">
        <v>1</v>
      </c>
      <c r="F366" s="258" t="s">
        <v>187</v>
      </c>
      <c r="G366" s="256"/>
      <c r="H366" s="259">
        <v>39.82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5" t="s">
        <v>174</v>
      </c>
      <c r="AU366" s="265" t="s">
        <v>87</v>
      </c>
      <c r="AV366" s="15" t="s">
        <v>172</v>
      </c>
      <c r="AW366" s="15" t="s">
        <v>32</v>
      </c>
      <c r="AX366" s="15" t="s">
        <v>84</v>
      </c>
      <c r="AY366" s="265" t="s">
        <v>165</v>
      </c>
    </row>
    <row r="367" s="12" customFormat="1" ht="22.8" customHeight="1">
      <c r="A367" s="12"/>
      <c r="B367" s="204"/>
      <c r="C367" s="205"/>
      <c r="D367" s="206" t="s">
        <v>75</v>
      </c>
      <c r="E367" s="218" t="s">
        <v>519</v>
      </c>
      <c r="F367" s="218" t="s">
        <v>520</v>
      </c>
      <c r="G367" s="205"/>
      <c r="H367" s="205"/>
      <c r="I367" s="208"/>
      <c r="J367" s="219">
        <f>BK367</f>
        <v>0</v>
      </c>
      <c r="K367" s="205"/>
      <c r="L367" s="210"/>
      <c r="M367" s="211"/>
      <c r="N367" s="212"/>
      <c r="O367" s="212"/>
      <c r="P367" s="213">
        <f>SUM(P368:P369)</f>
        <v>0</v>
      </c>
      <c r="Q367" s="212"/>
      <c r="R367" s="213">
        <f>SUM(R368:R369)</f>
        <v>0</v>
      </c>
      <c r="S367" s="212"/>
      <c r="T367" s="214">
        <f>SUM(T368:T369)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5" t="s">
        <v>84</v>
      </c>
      <c r="AT367" s="216" t="s">
        <v>75</v>
      </c>
      <c r="AU367" s="216" t="s">
        <v>84</v>
      </c>
      <c r="AY367" s="215" t="s">
        <v>165</v>
      </c>
      <c r="BK367" s="217">
        <f>SUM(BK368:BK369)</f>
        <v>0</v>
      </c>
    </row>
    <row r="368" s="2" customFormat="1" ht="24.15" customHeight="1">
      <c r="A368" s="39"/>
      <c r="B368" s="40"/>
      <c r="C368" s="220" t="s">
        <v>521</v>
      </c>
      <c r="D368" s="220" t="s">
        <v>167</v>
      </c>
      <c r="E368" s="221" t="s">
        <v>522</v>
      </c>
      <c r="F368" s="222" t="s">
        <v>523</v>
      </c>
      <c r="G368" s="223" t="s">
        <v>310</v>
      </c>
      <c r="H368" s="224">
        <v>1.8680000000000001</v>
      </c>
      <c r="I368" s="225"/>
      <c r="J368" s="226">
        <f>ROUND(I368*H368,2)</f>
        <v>0</v>
      </c>
      <c r="K368" s="222" t="s">
        <v>171</v>
      </c>
      <c r="L368" s="45"/>
      <c r="M368" s="227" t="s">
        <v>1</v>
      </c>
      <c r="N368" s="228" t="s">
        <v>41</v>
      </c>
      <c r="O368" s="92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1" t="s">
        <v>172</v>
      </c>
      <c r="AT368" s="231" t="s">
        <v>167</v>
      </c>
      <c r="AU368" s="231" t="s">
        <v>87</v>
      </c>
      <c r="AY368" s="18" t="s">
        <v>165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8" t="s">
        <v>84</v>
      </c>
      <c r="BK368" s="232">
        <f>ROUND(I368*H368,2)</f>
        <v>0</v>
      </c>
      <c r="BL368" s="18" t="s">
        <v>172</v>
      </c>
      <c r="BM368" s="231" t="s">
        <v>524</v>
      </c>
    </row>
    <row r="369" s="14" customFormat="1">
      <c r="A369" s="14"/>
      <c r="B369" s="244"/>
      <c r="C369" s="245"/>
      <c r="D369" s="235" t="s">
        <v>174</v>
      </c>
      <c r="E369" s="246" t="s">
        <v>1</v>
      </c>
      <c r="F369" s="247" t="s">
        <v>525</v>
      </c>
      <c r="G369" s="245"/>
      <c r="H369" s="248">
        <v>1.8680000000000001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174</v>
      </c>
      <c r="AU369" s="254" t="s">
        <v>87</v>
      </c>
      <c r="AV369" s="14" t="s">
        <v>87</v>
      </c>
      <c r="AW369" s="14" t="s">
        <v>32</v>
      </c>
      <c r="AX369" s="14" t="s">
        <v>84</v>
      </c>
      <c r="AY369" s="254" t="s">
        <v>165</v>
      </c>
    </row>
    <row r="370" s="12" customFormat="1" ht="22.8" customHeight="1">
      <c r="A370" s="12"/>
      <c r="B370" s="204"/>
      <c r="C370" s="205"/>
      <c r="D370" s="206" t="s">
        <v>75</v>
      </c>
      <c r="E370" s="218" t="s">
        <v>526</v>
      </c>
      <c r="F370" s="218" t="s">
        <v>527</v>
      </c>
      <c r="G370" s="205"/>
      <c r="H370" s="205"/>
      <c r="I370" s="208"/>
      <c r="J370" s="219">
        <f>BK370</f>
        <v>0</v>
      </c>
      <c r="K370" s="205"/>
      <c r="L370" s="210"/>
      <c r="M370" s="211"/>
      <c r="N370" s="212"/>
      <c r="O370" s="212"/>
      <c r="P370" s="213">
        <f>SUM(P371:P385)</f>
        <v>0</v>
      </c>
      <c r="Q370" s="212"/>
      <c r="R370" s="213">
        <f>SUM(R371:R385)</f>
        <v>0</v>
      </c>
      <c r="S370" s="212"/>
      <c r="T370" s="214">
        <f>SUM(T371:T385)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5" t="s">
        <v>84</v>
      </c>
      <c r="AT370" s="216" t="s">
        <v>75</v>
      </c>
      <c r="AU370" s="216" t="s">
        <v>84</v>
      </c>
      <c r="AY370" s="215" t="s">
        <v>165</v>
      </c>
      <c r="BK370" s="217">
        <f>SUM(BK371:BK385)</f>
        <v>0</v>
      </c>
    </row>
    <row r="371" s="2" customFormat="1" ht="21.75" customHeight="1">
      <c r="A371" s="39"/>
      <c r="B371" s="40"/>
      <c r="C371" s="220" t="s">
        <v>528</v>
      </c>
      <c r="D371" s="220" t="s">
        <v>167</v>
      </c>
      <c r="E371" s="221" t="s">
        <v>529</v>
      </c>
      <c r="F371" s="222" t="s">
        <v>530</v>
      </c>
      <c r="G371" s="223" t="s">
        <v>310</v>
      </c>
      <c r="H371" s="224">
        <v>17.898</v>
      </c>
      <c r="I371" s="225"/>
      <c r="J371" s="226">
        <f>ROUND(I371*H371,2)</f>
        <v>0</v>
      </c>
      <c r="K371" s="222" t="s">
        <v>171</v>
      </c>
      <c r="L371" s="45"/>
      <c r="M371" s="227" t="s">
        <v>1</v>
      </c>
      <c r="N371" s="228" t="s">
        <v>41</v>
      </c>
      <c r="O371" s="92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1" t="s">
        <v>172</v>
      </c>
      <c r="AT371" s="231" t="s">
        <v>167</v>
      </c>
      <c r="AU371" s="231" t="s">
        <v>87</v>
      </c>
      <c r="AY371" s="18" t="s">
        <v>165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84</v>
      </c>
      <c r="BK371" s="232">
        <f>ROUND(I371*H371,2)</f>
        <v>0</v>
      </c>
      <c r="BL371" s="18" t="s">
        <v>172</v>
      </c>
      <c r="BM371" s="231" t="s">
        <v>531</v>
      </c>
    </row>
    <row r="372" s="14" customFormat="1">
      <c r="A372" s="14"/>
      <c r="B372" s="244"/>
      <c r="C372" s="245"/>
      <c r="D372" s="235" t="s">
        <v>174</v>
      </c>
      <c r="E372" s="246" t="s">
        <v>112</v>
      </c>
      <c r="F372" s="247" t="s">
        <v>532</v>
      </c>
      <c r="G372" s="245"/>
      <c r="H372" s="248">
        <v>8.9489999999999998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174</v>
      </c>
      <c r="AU372" s="254" t="s">
        <v>87</v>
      </c>
      <c r="AV372" s="14" t="s">
        <v>87</v>
      </c>
      <c r="AW372" s="14" t="s">
        <v>32</v>
      </c>
      <c r="AX372" s="14" t="s">
        <v>76</v>
      </c>
      <c r="AY372" s="254" t="s">
        <v>165</v>
      </c>
    </row>
    <row r="373" s="14" customFormat="1">
      <c r="A373" s="14"/>
      <c r="B373" s="244"/>
      <c r="C373" s="245"/>
      <c r="D373" s="235" t="s">
        <v>174</v>
      </c>
      <c r="E373" s="246" t="s">
        <v>1</v>
      </c>
      <c r="F373" s="247" t="s">
        <v>533</v>
      </c>
      <c r="G373" s="245"/>
      <c r="H373" s="248">
        <v>8.9489999999999998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174</v>
      </c>
      <c r="AU373" s="254" t="s">
        <v>87</v>
      </c>
      <c r="AV373" s="14" t="s">
        <v>87</v>
      </c>
      <c r="AW373" s="14" t="s">
        <v>32</v>
      </c>
      <c r="AX373" s="14" t="s">
        <v>76</v>
      </c>
      <c r="AY373" s="254" t="s">
        <v>165</v>
      </c>
    </row>
    <row r="374" s="15" customFormat="1">
      <c r="A374" s="15"/>
      <c r="B374" s="255"/>
      <c r="C374" s="256"/>
      <c r="D374" s="235" t="s">
        <v>174</v>
      </c>
      <c r="E374" s="257" t="s">
        <v>1</v>
      </c>
      <c r="F374" s="258" t="s">
        <v>187</v>
      </c>
      <c r="G374" s="256"/>
      <c r="H374" s="259">
        <v>17.898</v>
      </c>
      <c r="I374" s="260"/>
      <c r="J374" s="256"/>
      <c r="K374" s="256"/>
      <c r="L374" s="261"/>
      <c r="M374" s="262"/>
      <c r="N374" s="263"/>
      <c r="O374" s="263"/>
      <c r="P374" s="263"/>
      <c r="Q374" s="263"/>
      <c r="R374" s="263"/>
      <c r="S374" s="263"/>
      <c r="T374" s="26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5" t="s">
        <v>174</v>
      </c>
      <c r="AU374" s="265" t="s">
        <v>87</v>
      </c>
      <c r="AV374" s="15" t="s">
        <v>172</v>
      </c>
      <c r="AW374" s="15" t="s">
        <v>32</v>
      </c>
      <c r="AX374" s="15" t="s">
        <v>84</v>
      </c>
      <c r="AY374" s="265" t="s">
        <v>165</v>
      </c>
    </row>
    <row r="375" s="2" customFormat="1" ht="24.15" customHeight="1">
      <c r="A375" s="39"/>
      <c r="B375" s="40"/>
      <c r="C375" s="220" t="s">
        <v>534</v>
      </c>
      <c r="D375" s="220" t="s">
        <v>167</v>
      </c>
      <c r="E375" s="221" t="s">
        <v>535</v>
      </c>
      <c r="F375" s="222" t="s">
        <v>536</v>
      </c>
      <c r="G375" s="223" t="s">
        <v>310</v>
      </c>
      <c r="H375" s="224">
        <v>125.286</v>
      </c>
      <c r="I375" s="225"/>
      <c r="J375" s="226">
        <f>ROUND(I375*H375,2)</f>
        <v>0</v>
      </c>
      <c r="K375" s="222" t="s">
        <v>171</v>
      </c>
      <c r="L375" s="45"/>
      <c r="M375" s="227" t="s">
        <v>1</v>
      </c>
      <c r="N375" s="228" t="s">
        <v>41</v>
      </c>
      <c r="O375" s="92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1" t="s">
        <v>172</v>
      </c>
      <c r="AT375" s="231" t="s">
        <v>167</v>
      </c>
      <c r="AU375" s="231" t="s">
        <v>87</v>
      </c>
      <c r="AY375" s="18" t="s">
        <v>165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8" t="s">
        <v>84</v>
      </c>
      <c r="BK375" s="232">
        <f>ROUND(I375*H375,2)</f>
        <v>0</v>
      </c>
      <c r="BL375" s="18" t="s">
        <v>172</v>
      </c>
      <c r="BM375" s="231" t="s">
        <v>537</v>
      </c>
    </row>
    <row r="376" s="13" customFormat="1">
      <c r="A376" s="13"/>
      <c r="B376" s="233"/>
      <c r="C376" s="234"/>
      <c r="D376" s="235" t="s">
        <v>174</v>
      </c>
      <c r="E376" s="236" t="s">
        <v>1</v>
      </c>
      <c r="F376" s="237" t="s">
        <v>538</v>
      </c>
      <c r="G376" s="234"/>
      <c r="H376" s="236" t="s">
        <v>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174</v>
      </c>
      <c r="AU376" s="243" t="s">
        <v>87</v>
      </c>
      <c r="AV376" s="13" t="s">
        <v>84</v>
      </c>
      <c r="AW376" s="13" t="s">
        <v>32</v>
      </c>
      <c r="AX376" s="13" t="s">
        <v>76</v>
      </c>
      <c r="AY376" s="243" t="s">
        <v>165</v>
      </c>
    </row>
    <row r="377" s="14" customFormat="1">
      <c r="A377" s="14"/>
      <c r="B377" s="244"/>
      <c r="C377" s="245"/>
      <c r="D377" s="235" t="s">
        <v>174</v>
      </c>
      <c r="E377" s="246" t="s">
        <v>1</v>
      </c>
      <c r="F377" s="247" t="s">
        <v>539</v>
      </c>
      <c r="G377" s="245"/>
      <c r="H377" s="248">
        <v>125.286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174</v>
      </c>
      <c r="AU377" s="254" t="s">
        <v>87</v>
      </c>
      <c r="AV377" s="14" t="s">
        <v>87</v>
      </c>
      <c r="AW377" s="14" t="s">
        <v>32</v>
      </c>
      <c r="AX377" s="14" t="s">
        <v>84</v>
      </c>
      <c r="AY377" s="254" t="s">
        <v>165</v>
      </c>
    </row>
    <row r="378" s="2" customFormat="1" ht="24.15" customHeight="1">
      <c r="A378" s="39"/>
      <c r="B378" s="40"/>
      <c r="C378" s="220" t="s">
        <v>540</v>
      </c>
      <c r="D378" s="220" t="s">
        <v>167</v>
      </c>
      <c r="E378" s="221" t="s">
        <v>541</v>
      </c>
      <c r="F378" s="222" t="s">
        <v>542</v>
      </c>
      <c r="G378" s="223" t="s">
        <v>310</v>
      </c>
      <c r="H378" s="224">
        <v>17.898</v>
      </c>
      <c r="I378" s="225"/>
      <c r="J378" s="226">
        <f>ROUND(I378*H378,2)</f>
        <v>0</v>
      </c>
      <c r="K378" s="222" t="s">
        <v>171</v>
      </c>
      <c r="L378" s="45"/>
      <c r="M378" s="227" t="s">
        <v>1</v>
      </c>
      <c r="N378" s="228" t="s">
        <v>41</v>
      </c>
      <c r="O378" s="92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172</v>
      </c>
      <c r="AT378" s="231" t="s">
        <v>167</v>
      </c>
      <c r="AU378" s="231" t="s">
        <v>87</v>
      </c>
      <c r="AY378" s="18" t="s">
        <v>165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84</v>
      </c>
      <c r="BK378" s="232">
        <f>ROUND(I378*H378,2)</f>
        <v>0</v>
      </c>
      <c r="BL378" s="18" t="s">
        <v>172</v>
      </c>
      <c r="BM378" s="231" t="s">
        <v>543</v>
      </c>
    </row>
    <row r="379" s="14" customFormat="1">
      <c r="A379" s="14"/>
      <c r="B379" s="244"/>
      <c r="C379" s="245"/>
      <c r="D379" s="235" t="s">
        <v>174</v>
      </c>
      <c r="E379" s="246" t="s">
        <v>1</v>
      </c>
      <c r="F379" s="247" t="s">
        <v>544</v>
      </c>
      <c r="G379" s="245"/>
      <c r="H379" s="248">
        <v>8.9489999999999998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174</v>
      </c>
      <c r="AU379" s="254" t="s">
        <v>87</v>
      </c>
      <c r="AV379" s="14" t="s">
        <v>87</v>
      </c>
      <c r="AW379" s="14" t="s">
        <v>32</v>
      </c>
      <c r="AX379" s="14" t="s">
        <v>76</v>
      </c>
      <c r="AY379" s="254" t="s">
        <v>165</v>
      </c>
    </row>
    <row r="380" s="14" customFormat="1">
      <c r="A380" s="14"/>
      <c r="B380" s="244"/>
      <c r="C380" s="245"/>
      <c r="D380" s="235" t="s">
        <v>174</v>
      </c>
      <c r="E380" s="246" t="s">
        <v>1</v>
      </c>
      <c r="F380" s="247" t="s">
        <v>545</v>
      </c>
      <c r="G380" s="245"/>
      <c r="H380" s="248">
        <v>8.9489999999999998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174</v>
      </c>
      <c r="AU380" s="254" t="s">
        <v>87</v>
      </c>
      <c r="AV380" s="14" t="s">
        <v>87</v>
      </c>
      <c r="AW380" s="14" t="s">
        <v>32</v>
      </c>
      <c r="AX380" s="14" t="s">
        <v>76</v>
      </c>
      <c r="AY380" s="254" t="s">
        <v>165</v>
      </c>
    </row>
    <row r="381" s="15" customFormat="1">
      <c r="A381" s="15"/>
      <c r="B381" s="255"/>
      <c r="C381" s="256"/>
      <c r="D381" s="235" t="s">
        <v>174</v>
      </c>
      <c r="E381" s="257" t="s">
        <v>1</v>
      </c>
      <c r="F381" s="258" t="s">
        <v>187</v>
      </c>
      <c r="G381" s="256"/>
      <c r="H381" s="259">
        <v>17.898</v>
      </c>
      <c r="I381" s="260"/>
      <c r="J381" s="256"/>
      <c r="K381" s="256"/>
      <c r="L381" s="261"/>
      <c r="M381" s="262"/>
      <c r="N381" s="263"/>
      <c r="O381" s="263"/>
      <c r="P381" s="263"/>
      <c r="Q381" s="263"/>
      <c r="R381" s="263"/>
      <c r="S381" s="263"/>
      <c r="T381" s="264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5" t="s">
        <v>174</v>
      </c>
      <c r="AU381" s="265" t="s">
        <v>87</v>
      </c>
      <c r="AV381" s="15" t="s">
        <v>172</v>
      </c>
      <c r="AW381" s="15" t="s">
        <v>32</v>
      </c>
      <c r="AX381" s="15" t="s">
        <v>84</v>
      </c>
      <c r="AY381" s="265" t="s">
        <v>165</v>
      </c>
    </row>
    <row r="382" s="2" customFormat="1" ht="37.8" customHeight="1">
      <c r="A382" s="39"/>
      <c r="B382" s="40"/>
      <c r="C382" s="220" t="s">
        <v>546</v>
      </c>
      <c r="D382" s="220" t="s">
        <v>167</v>
      </c>
      <c r="E382" s="221" t="s">
        <v>547</v>
      </c>
      <c r="F382" s="222" t="s">
        <v>548</v>
      </c>
      <c r="G382" s="223" t="s">
        <v>310</v>
      </c>
      <c r="H382" s="224">
        <v>0.0080000000000000002</v>
      </c>
      <c r="I382" s="225"/>
      <c r="J382" s="226">
        <f>ROUND(I382*H382,2)</f>
        <v>0</v>
      </c>
      <c r="K382" s="222" t="s">
        <v>549</v>
      </c>
      <c r="L382" s="45"/>
      <c r="M382" s="227" t="s">
        <v>1</v>
      </c>
      <c r="N382" s="228" t="s">
        <v>41</v>
      </c>
      <c r="O382" s="92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172</v>
      </c>
      <c r="AT382" s="231" t="s">
        <v>167</v>
      </c>
      <c r="AU382" s="231" t="s">
        <v>87</v>
      </c>
      <c r="AY382" s="18" t="s">
        <v>165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84</v>
      </c>
      <c r="BK382" s="232">
        <f>ROUND(I382*H382,2)</f>
        <v>0</v>
      </c>
      <c r="BL382" s="18" t="s">
        <v>172</v>
      </c>
      <c r="BM382" s="231" t="s">
        <v>550</v>
      </c>
    </row>
    <row r="383" s="14" customFormat="1">
      <c r="A383" s="14"/>
      <c r="B383" s="244"/>
      <c r="C383" s="245"/>
      <c r="D383" s="235" t="s">
        <v>174</v>
      </c>
      <c r="E383" s="246" t="s">
        <v>1</v>
      </c>
      <c r="F383" s="247" t="s">
        <v>551</v>
      </c>
      <c r="G383" s="245"/>
      <c r="H383" s="248">
        <v>0.0080000000000000002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174</v>
      </c>
      <c r="AU383" s="254" t="s">
        <v>87</v>
      </c>
      <c r="AV383" s="14" t="s">
        <v>87</v>
      </c>
      <c r="AW383" s="14" t="s">
        <v>32</v>
      </c>
      <c r="AX383" s="14" t="s">
        <v>84</v>
      </c>
      <c r="AY383" s="254" t="s">
        <v>165</v>
      </c>
    </row>
    <row r="384" s="2" customFormat="1" ht="44.25" customHeight="1">
      <c r="A384" s="39"/>
      <c r="B384" s="40"/>
      <c r="C384" s="220" t="s">
        <v>552</v>
      </c>
      <c r="D384" s="220" t="s">
        <v>167</v>
      </c>
      <c r="E384" s="221" t="s">
        <v>553</v>
      </c>
      <c r="F384" s="222" t="s">
        <v>554</v>
      </c>
      <c r="G384" s="223" t="s">
        <v>310</v>
      </c>
      <c r="H384" s="224">
        <v>8.9410000000000007</v>
      </c>
      <c r="I384" s="225"/>
      <c r="J384" s="226">
        <f>ROUND(I384*H384,2)</f>
        <v>0</v>
      </c>
      <c r="K384" s="222" t="s">
        <v>171</v>
      </c>
      <c r="L384" s="45"/>
      <c r="M384" s="227" t="s">
        <v>1</v>
      </c>
      <c r="N384" s="228" t="s">
        <v>41</v>
      </c>
      <c r="O384" s="92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172</v>
      </c>
      <c r="AT384" s="231" t="s">
        <v>167</v>
      </c>
      <c r="AU384" s="231" t="s">
        <v>87</v>
      </c>
      <c r="AY384" s="18" t="s">
        <v>165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84</v>
      </c>
      <c r="BK384" s="232">
        <f>ROUND(I384*H384,2)</f>
        <v>0</v>
      </c>
      <c r="BL384" s="18" t="s">
        <v>172</v>
      </c>
      <c r="BM384" s="231" t="s">
        <v>555</v>
      </c>
    </row>
    <row r="385" s="14" customFormat="1">
      <c r="A385" s="14"/>
      <c r="B385" s="244"/>
      <c r="C385" s="245"/>
      <c r="D385" s="235" t="s">
        <v>174</v>
      </c>
      <c r="E385" s="246" t="s">
        <v>1</v>
      </c>
      <c r="F385" s="247" t="s">
        <v>556</v>
      </c>
      <c r="G385" s="245"/>
      <c r="H385" s="248">
        <v>8.9410000000000007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174</v>
      </c>
      <c r="AU385" s="254" t="s">
        <v>87</v>
      </c>
      <c r="AV385" s="14" t="s">
        <v>87</v>
      </c>
      <c r="AW385" s="14" t="s">
        <v>32</v>
      </c>
      <c r="AX385" s="14" t="s">
        <v>84</v>
      </c>
      <c r="AY385" s="254" t="s">
        <v>165</v>
      </c>
    </row>
    <row r="386" s="12" customFormat="1" ht="22.8" customHeight="1">
      <c r="A386" s="12"/>
      <c r="B386" s="204"/>
      <c r="C386" s="205"/>
      <c r="D386" s="206" t="s">
        <v>75</v>
      </c>
      <c r="E386" s="218" t="s">
        <v>557</v>
      </c>
      <c r="F386" s="218" t="s">
        <v>520</v>
      </c>
      <c r="G386" s="205"/>
      <c r="H386" s="205"/>
      <c r="I386" s="208"/>
      <c r="J386" s="219">
        <f>BK386</f>
        <v>0</v>
      </c>
      <c r="K386" s="205"/>
      <c r="L386" s="210"/>
      <c r="M386" s="211"/>
      <c r="N386" s="212"/>
      <c r="O386" s="212"/>
      <c r="P386" s="213">
        <f>SUM(P387:P388)</f>
        <v>0</v>
      </c>
      <c r="Q386" s="212"/>
      <c r="R386" s="213">
        <f>SUM(R387:R388)</f>
        <v>0</v>
      </c>
      <c r="S386" s="212"/>
      <c r="T386" s="214">
        <f>SUM(T387:T388)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5" t="s">
        <v>84</v>
      </c>
      <c r="AT386" s="216" t="s">
        <v>75</v>
      </c>
      <c r="AU386" s="216" t="s">
        <v>84</v>
      </c>
      <c r="AY386" s="215" t="s">
        <v>165</v>
      </c>
      <c r="BK386" s="217">
        <f>SUM(BK387:BK388)</f>
        <v>0</v>
      </c>
    </row>
    <row r="387" s="2" customFormat="1" ht="24.15" customHeight="1">
      <c r="A387" s="39"/>
      <c r="B387" s="40"/>
      <c r="C387" s="220" t="s">
        <v>558</v>
      </c>
      <c r="D387" s="220" t="s">
        <v>167</v>
      </c>
      <c r="E387" s="221" t="s">
        <v>559</v>
      </c>
      <c r="F387" s="222" t="s">
        <v>560</v>
      </c>
      <c r="G387" s="223" t="s">
        <v>310</v>
      </c>
      <c r="H387" s="224">
        <v>31.986999999999998</v>
      </c>
      <c r="I387" s="225"/>
      <c r="J387" s="226">
        <f>ROUND(I387*H387,2)</f>
        <v>0</v>
      </c>
      <c r="K387" s="222" t="s">
        <v>171</v>
      </c>
      <c r="L387" s="45"/>
      <c r="M387" s="227" t="s">
        <v>1</v>
      </c>
      <c r="N387" s="228" t="s">
        <v>41</v>
      </c>
      <c r="O387" s="92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1" t="s">
        <v>172</v>
      </c>
      <c r="AT387" s="231" t="s">
        <v>167</v>
      </c>
      <c r="AU387" s="231" t="s">
        <v>87</v>
      </c>
      <c r="AY387" s="18" t="s">
        <v>165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8" t="s">
        <v>84</v>
      </c>
      <c r="BK387" s="232">
        <f>ROUND(I387*H387,2)</f>
        <v>0</v>
      </c>
      <c r="BL387" s="18" t="s">
        <v>172</v>
      </c>
      <c r="BM387" s="231" t="s">
        <v>561</v>
      </c>
    </row>
    <row r="388" s="14" customFormat="1">
      <c r="A388" s="14"/>
      <c r="B388" s="244"/>
      <c r="C388" s="245"/>
      <c r="D388" s="235" t="s">
        <v>174</v>
      </c>
      <c r="E388" s="246" t="s">
        <v>1</v>
      </c>
      <c r="F388" s="247" t="s">
        <v>562</v>
      </c>
      <c r="G388" s="245"/>
      <c r="H388" s="248">
        <v>31.986999999999998</v>
      </c>
      <c r="I388" s="249"/>
      <c r="J388" s="245"/>
      <c r="K388" s="245"/>
      <c r="L388" s="250"/>
      <c r="M388" s="287"/>
      <c r="N388" s="288"/>
      <c r="O388" s="288"/>
      <c r="P388" s="288"/>
      <c r="Q388" s="288"/>
      <c r="R388" s="288"/>
      <c r="S388" s="288"/>
      <c r="T388" s="28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174</v>
      </c>
      <c r="AU388" s="254" t="s">
        <v>87</v>
      </c>
      <c r="AV388" s="14" t="s">
        <v>87</v>
      </c>
      <c r="AW388" s="14" t="s">
        <v>32</v>
      </c>
      <c r="AX388" s="14" t="s">
        <v>84</v>
      </c>
      <c r="AY388" s="254" t="s">
        <v>165</v>
      </c>
    </row>
    <row r="389" s="2" customFormat="1" ht="6.96" customHeight="1">
      <c r="A389" s="39"/>
      <c r="B389" s="67"/>
      <c r="C389" s="68"/>
      <c r="D389" s="68"/>
      <c r="E389" s="68"/>
      <c r="F389" s="68"/>
      <c r="G389" s="68"/>
      <c r="H389" s="68"/>
      <c r="I389" s="68"/>
      <c r="J389" s="68"/>
      <c r="K389" s="68"/>
      <c r="L389" s="45"/>
      <c r="M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</row>
  </sheetData>
  <sheetProtection sheet="1" autoFilter="0" formatColumns="0" formatRows="0" objects="1" scenarios="1" spinCount="100000" saltValue="arAHMU4X5S8+W5ssUu6KjkZQHxjNLnZ37XI3LEn/5h7qAlWn6q2+0acdorrBmrpnb2BZn3sgmhjNG2szyHdTBQ==" hashValue="s0m8yBMmpyk0HUAiqf8uKSC8g2aANIo3skIkWqDqVeok+W7RTQKZrUhBLDZcIOtJJaGXq+nDQnTz4pIJaP6Oog==" algorithmName="SHA-512" password="CC35"/>
  <autoFilter ref="C125:K38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137" t="s">
        <v>563</v>
      </c>
      <c r="BA2" s="137" t="s">
        <v>1</v>
      </c>
      <c r="BB2" s="137" t="s">
        <v>1</v>
      </c>
      <c r="BC2" s="137" t="s">
        <v>564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565</v>
      </c>
      <c r="BA3" s="137" t="s">
        <v>1</v>
      </c>
      <c r="BB3" s="137" t="s">
        <v>1</v>
      </c>
      <c r="BC3" s="137" t="s">
        <v>566</v>
      </c>
      <c r="BD3" s="137" t="s">
        <v>87</v>
      </c>
    </row>
    <row r="4" s="1" customFormat="1" ht="24.96" customHeight="1">
      <c r="B4" s="21"/>
      <c r="D4" s="140" t="s">
        <v>107</v>
      </c>
      <c r="L4" s="21"/>
      <c r="M4" s="141" t="s">
        <v>10</v>
      </c>
      <c r="AT4" s="18" t="s">
        <v>4</v>
      </c>
      <c r="AZ4" s="137" t="s">
        <v>567</v>
      </c>
      <c r="BA4" s="137" t="s">
        <v>1</v>
      </c>
      <c r="BB4" s="137" t="s">
        <v>1</v>
      </c>
      <c r="BC4" s="137" t="s">
        <v>459</v>
      </c>
      <c r="BD4" s="137" t="s">
        <v>87</v>
      </c>
    </row>
    <row r="5" s="1" customFormat="1" ht="6.96" customHeight="1">
      <c r="B5" s="21"/>
      <c r="L5" s="21"/>
      <c r="AZ5" s="137" t="s">
        <v>117</v>
      </c>
      <c r="BA5" s="137" t="s">
        <v>1</v>
      </c>
      <c r="BB5" s="137" t="s">
        <v>1</v>
      </c>
      <c r="BC5" s="137" t="s">
        <v>564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127</v>
      </c>
      <c r="BA6" s="137" t="s">
        <v>1</v>
      </c>
      <c r="BB6" s="137" t="s">
        <v>1</v>
      </c>
      <c r="BC6" s="137" t="s">
        <v>568</v>
      </c>
      <c r="BD6" s="137" t="s">
        <v>87</v>
      </c>
    </row>
    <row r="7" s="1" customFormat="1" ht="26.25" customHeight="1">
      <c r="B7" s="21"/>
      <c r="E7" s="143" t="str">
        <f>'Rekapitulace stavby'!K6</f>
        <v>Rehabilitační ústav Brandýs nad Orlicí, akumulační podzemní nádrže na zachytávání srážkových vod a jejich opětovné využi</v>
      </c>
      <c r="F7" s="142"/>
      <c r="G7" s="142"/>
      <c r="H7" s="142"/>
      <c r="L7" s="21"/>
      <c r="AZ7" s="137" t="s">
        <v>129</v>
      </c>
      <c r="BA7" s="137" t="s">
        <v>1</v>
      </c>
      <c r="BB7" s="137" t="s">
        <v>1</v>
      </c>
      <c r="BC7" s="137" t="s">
        <v>568</v>
      </c>
      <c r="BD7" s="137" t="s">
        <v>87</v>
      </c>
    </row>
    <row r="8" s="2" customFormat="1" ht="12" customHeight="1">
      <c r="A8" s="39"/>
      <c r="B8" s="45"/>
      <c r="C8" s="39"/>
      <c r="D8" s="142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133</v>
      </c>
      <c r="BA8" s="137" t="s">
        <v>1</v>
      </c>
      <c r="BB8" s="137" t="s">
        <v>1</v>
      </c>
      <c r="BC8" s="137" t="s">
        <v>569</v>
      </c>
      <c r="BD8" s="137" t="s">
        <v>87</v>
      </c>
    </row>
    <row r="9" s="2" customFormat="1" ht="16.5" customHeight="1">
      <c r="A9" s="39"/>
      <c r="B9" s="45"/>
      <c r="C9" s="39"/>
      <c r="D9" s="39"/>
      <c r="E9" s="144" t="s">
        <v>570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571</v>
      </c>
      <c r="BA9" s="137" t="s">
        <v>1</v>
      </c>
      <c r="BB9" s="137" t="s">
        <v>1</v>
      </c>
      <c r="BC9" s="137" t="s">
        <v>572</v>
      </c>
      <c r="BD9" s="137" t="s">
        <v>87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86</v>
      </c>
      <c r="G11" s="39"/>
      <c r="H11" s="39"/>
      <c r="I11" s="142" t="s">
        <v>19</v>
      </c>
      <c r="J11" s="145" t="s">
        <v>124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16. 5. 2024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ROUND((SUM(BE124:BE370)),  2)</f>
        <v>0</v>
      </c>
      <c r="G33" s="39"/>
      <c r="H33" s="39"/>
      <c r="I33" s="157">
        <v>0.20999999999999999</v>
      </c>
      <c r="J33" s="156">
        <f>ROUND(((SUM(BE124:BE370))*I33),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ROUND((SUM(BF124:BF370)),  2)</f>
        <v>0</v>
      </c>
      <c r="G34" s="39"/>
      <c r="H34" s="39"/>
      <c r="I34" s="157">
        <v>0.12</v>
      </c>
      <c r="J34" s="156">
        <f>ROUND(((SUM(BF124:BF370))*I34),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ROUND((SUM(BG124:BG370)),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ROUND((SUM(BH124:BH370)),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ROUND((SUM(BI124:BI370)),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Rehabilitační ústav Brandýs nad Orlicí, akumulační podzemní nádrže na zachytávání srážkových vod a jejich opětovné využi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1.2 - Akumulační a čerpací šachta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Brandýs nad Orlicí</v>
      </c>
      <c r="G89" s="41"/>
      <c r="H89" s="41"/>
      <c r="I89" s="33" t="s">
        <v>22</v>
      </c>
      <c r="J89" s="80" t="str">
        <f>IF(J12="","",J12)</f>
        <v>16. 5. 2024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136</v>
      </c>
      <c r="D94" s="178"/>
      <c r="E94" s="178"/>
      <c r="F94" s="178"/>
      <c r="G94" s="178"/>
      <c r="H94" s="178"/>
      <c r="I94" s="178"/>
      <c r="J94" s="179" t="s">
        <v>137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138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139</v>
      </c>
    </row>
    <row r="97" s="9" customFormat="1" ht="24.96" customHeight="1">
      <c r="A97" s="9"/>
      <c r="B97" s="181"/>
      <c r="C97" s="182"/>
      <c r="D97" s="183" t="s">
        <v>140</v>
      </c>
      <c r="E97" s="184"/>
      <c r="F97" s="184"/>
      <c r="G97" s="184"/>
      <c r="H97" s="184"/>
      <c r="I97" s="184"/>
      <c r="J97" s="185">
        <f>J125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141</v>
      </c>
      <c r="E98" s="190"/>
      <c r="F98" s="190"/>
      <c r="G98" s="190"/>
      <c r="H98" s="190"/>
      <c r="I98" s="190"/>
      <c r="J98" s="191">
        <f>J126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573</v>
      </c>
      <c r="E99" s="190"/>
      <c r="F99" s="190"/>
      <c r="G99" s="190"/>
      <c r="H99" s="190"/>
      <c r="I99" s="190"/>
      <c r="J99" s="191">
        <f>J256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142</v>
      </c>
      <c r="E100" s="190"/>
      <c r="F100" s="190"/>
      <c r="G100" s="190"/>
      <c r="H100" s="190"/>
      <c r="I100" s="190"/>
      <c r="J100" s="191">
        <f>J260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143</v>
      </c>
      <c r="E101" s="190"/>
      <c r="F101" s="190"/>
      <c r="G101" s="190"/>
      <c r="H101" s="190"/>
      <c r="I101" s="190"/>
      <c r="J101" s="191">
        <f>J297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145</v>
      </c>
      <c r="E102" s="190"/>
      <c r="F102" s="190"/>
      <c r="G102" s="190"/>
      <c r="H102" s="190"/>
      <c r="I102" s="190"/>
      <c r="J102" s="191">
        <f>J322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146</v>
      </c>
      <c r="E103" s="190"/>
      <c r="F103" s="190"/>
      <c r="G103" s="190"/>
      <c r="H103" s="190"/>
      <c r="I103" s="190"/>
      <c r="J103" s="191">
        <f>J364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147</v>
      </c>
      <c r="E104" s="190"/>
      <c r="F104" s="190"/>
      <c r="G104" s="190"/>
      <c r="H104" s="190"/>
      <c r="I104" s="190"/>
      <c r="J104" s="191">
        <f>J368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76" t="str">
        <f>E7</f>
        <v>Rehabilitační ústav Brandýs nad Orlicí, akumulační podzemní nádrže na zachytávání srážkových vod a jejich opětovné využi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1.2 - Akumulační a čerpací šachta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Brandýs nad Orlicí</v>
      </c>
      <c r="G118" s="41"/>
      <c r="H118" s="41"/>
      <c r="I118" s="33" t="s">
        <v>22</v>
      </c>
      <c r="J118" s="80" t="str">
        <f>IF(J12="","",J12)</f>
        <v>16. 5. 2024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30</v>
      </c>
      <c r="J120" s="37" t="str">
        <f>E21</f>
        <v>Ing. Pravec František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>Kašparová Věra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3"/>
      <c r="B123" s="194"/>
      <c r="C123" s="195" t="s">
        <v>151</v>
      </c>
      <c r="D123" s="196" t="s">
        <v>61</v>
      </c>
      <c r="E123" s="196" t="s">
        <v>57</v>
      </c>
      <c r="F123" s="196" t="s">
        <v>58</v>
      </c>
      <c r="G123" s="196" t="s">
        <v>152</v>
      </c>
      <c r="H123" s="196" t="s">
        <v>153</v>
      </c>
      <c r="I123" s="196" t="s">
        <v>154</v>
      </c>
      <c r="J123" s="196" t="s">
        <v>137</v>
      </c>
      <c r="K123" s="197" t="s">
        <v>155</v>
      </c>
      <c r="L123" s="198"/>
      <c r="M123" s="101" t="s">
        <v>1</v>
      </c>
      <c r="N123" s="102" t="s">
        <v>40</v>
      </c>
      <c r="O123" s="102" t="s">
        <v>156</v>
      </c>
      <c r="P123" s="102" t="s">
        <v>157</v>
      </c>
      <c r="Q123" s="102" t="s">
        <v>158</v>
      </c>
      <c r="R123" s="102" t="s">
        <v>159</v>
      </c>
      <c r="S123" s="102" t="s">
        <v>160</v>
      </c>
      <c r="T123" s="103" t="s">
        <v>161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="2" customFormat="1" ht="22.8" customHeight="1">
      <c r="A124" s="39"/>
      <c r="B124" s="40"/>
      <c r="C124" s="108" t="s">
        <v>162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</f>
        <v>0</v>
      </c>
      <c r="Q124" s="105"/>
      <c r="R124" s="201">
        <f>R125</f>
        <v>47.609868000000006</v>
      </c>
      <c r="S124" s="105"/>
      <c r="T124" s="202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139</v>
      </c>
      <c r="BK124" s="203">
        <f>BK125</f>
        <v>0</v>
      </c>
    </row>
    <row r="125" s="12" customFormat="1" ht="25.92" customHeight="1">
      <c r="A125" s="12"/>
      <c r="B125" s="204"/>
      <c r="C125" s="205"/>
      <c r="D125" s="206" t="s">
        <v>75</v>
      </c>
      <c r="E125" s="207" t="s">
        <v>163</v>
      </c>
      <c r="F125" s="207" t="s">
        <v>164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P126+P256+P260+P297+P322+P364+P368</f>
        <v>0</v>
      </c>
      <c r="Q125" s="212"/>
      <c r="R125" s="213">
        <f>R126+R256+R260+R297+R322+R364+R368</f>
        <v>47.609868000000006</v>
      </c>
      <c r="S125" s="212"/>
      <c r="T125" s="214">
        <f>T126+T256+T260+T297+T322+T364+T368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84</v>
      </c>
      <c r="AT125" s="216" t="s">
        <v>75</v>
      </c>
      <c r="AU125" s="216" t="s">
        <v>76</v>
      </c>
      <c r="AY125" s="215" t="s">
        <v>165</v>
      </c>
      <c r="BK125" s="217">
        <f>BK126+BK256+BK260+BK297+BK322+BK364+BK368</f>
        <v>0</v>
      </c>
    </row>
    <row r="126" s="12" customFormat="1" ht="22.8" customHeight="1">
      <c r="A126" s="12"/>
      <c r="B126" s="204"/>
      <c r="C126" s="205"/>
      <c r="D126" s="206" t="s">
        <v>75</v>
      </c>
      <c r="E126" s="218" t="s">
        <v>84</v>
      </c>
      <c r="F126" s="218" t="s">
        <v>166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SUM(P127:P255)</f>
        <v>0</v>
      </c>
      <c r="Q126" s="212"/>
      <c r="R126" s="213">
        <f>SUM(R127:R255)</f>
        <v>1.2818731999999997</v>
      </c>
      <c r="S126" s="212"/>
      <c r="T126" s="214">
        <f>SUM(T127:T255)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84</v>
      </c>
      <c r="AT126" s="216" t="s">
        <v>75</v>
      </c>
      <c r="AU126" s="216" t="s">
        <v>84</v>
      </c>
      <c r="AY126" s="215" t="s">
        <v>165</v>
      </c>
      <c r="BK126" s="217">
        <f>SUM(BK127:BK255)</f>
        <v>0</v>
      </c>
    </row>
    <row r="127" s="2" customFormat="1" ht="37.8" customHeight="1">
      <c r="A127" s="39"/>
      <c r="B127" s="40"/>
      <c r="C127" s="220" t="s">
        <v>84</v>
      </c>
      <c r="D127" s="220" t="s">
        <v>167</v>
      </c>
      <c r="E127" s="221" t="s">
        <v>574</v>
      </c>
      <c r="F127" s="222" t="s">
        <v>575</v>
      </c>
      <c r="G127" s="223" t="s">
        <v>170</v>
      </c>
      <c r="H127" s="224">
        <v>120</v>
      </c>
      <c r="I127" s="225"/>
      <c r="J127" s="226">
        <f>ROUND(I127*H127,2)</f>
        <v>0</v>
      </c>
      <c r="K127" s="222" t="s">
        <v>171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172</v>
      </c>
      <c r="AT127" s="231" t="s">
        <v>167</v>
      </c>
      <c r="AU127" s="231" t="s">
        <v>87</v>
      </c>
      <c r="AY127" s="18" t="s">
        <v>165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84</v>
      </c>
      <c r="BK127" s="232">
        <f>ROUND(I127*H127,2)</f>
        <v>0</v>
      </c>
      <c r="BL127" s="18" t="s">
        <v>172</v>
      </c>
      <c r="BM127" s="231" t="s">
        <v>576</v>
      </c>
    </row>
    <row r="128" s="13" customFormat="1">
      <c r="A128" s="13"/>
      <c r="B128" s="233"/>
      <c r="C128" s="234"/>
      <c r="D128" s="235" t="s">
        <v>174</v>
      </c>
      <c r="E128" s="236" t="s">
        <v>1</v>
      </c>
      <c r="F128" s="237" t="s">
        <v>577</v>
      </c>
      <c r="G128" s="234"/>
      <c r="H128" s="236" t="s">
        <v>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174</v>
      </c>
      <c r="AU128" s="243" t="s">
        <v>87</v>
      </c>
      <c r="AV128" s="13" t="s">
        <v>84</v>
      </c>
      <c r="AW128" s="13" t="s">
        <v>32</v>
      </c>
      <c r="AX128" s="13" t="s">
        <v>76</v>
      </c>
      <c r="AY128" s="243" t="s">
        <v>165</v>
      </c>
    </row>
    <row r="129" s="14" customFormat="1">
      <c r="A129" s="14"/>
      <c r="B129" s="244"/>
      <c r="C129" s="245"/>
      <c r="D129" s="235" t="s">
        <v>174</v>
      </c>
      <c r="E129" s="246" t="s">
        <v>1</v>
      </c>
      <c r="F129" s="247" t="s">
        <v>578</v>
      </c>
      <c r="G129" s="245"/>
      <c r="H129" s="248">
        <v>120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174</v>
      </c>
      <c r="AU129" s="254" t="s">
        <v>87</v>
      </c>
      <c r="AV129" s="14" t="s">
        <v>87</v>
      </c>
      <c r="AW129" s="14" t="s">
        <v>32</v>
      </c>
      <c r="AX129" s="14" t="s">
        <v>84</v>
      </c>
      <c r="AY129" s="254" t="s">
        <v>165</v>
      </c>
    </row>
    <row r="130" s="2" customFormat="1" ht="24.15" customHeight="1">
      <c r="A130" s="39"/>
      <c r="B130" s="40"/>
      <c r="C130" s="220" t="s">
        <v>87</v>
      </c>
      <c r="D130" s="220" t="s">
        <v>167</v>
      </c>
      <c r="E130" s="221" t="s">
        <v>194</v>
      </c>
      <c r="F130" s="222" t="s">
        <v>195</v>
      </c>
      <c r="G130" s="223" t="s">
        <v>196</v>
      </c>
      <c r="H130" s="224">
        <v>150</v>
      </c>
      <c r="I130" s="225"/>
      <c r="J130" s="226">
        <f>ROUND(I130*H130,2)</f>
        <v>0</v>
      </c>
      <c r="K130" s="222" t="s">
        <v>171</v>
      </c>
      <c r="L130" s="45"/>
      <c r="M130" s="227" t="s">
        <v>1</v>
      </c>
      <c r="N130" s="228" t="s">
        <v>41</v>
      </c>
      <c r="O130" s="92"/>
      <c r="P130" s="229">
        <f>O130*H130</f>
        <v>0</v>
      </c>
      <c r="Q130" s="229">
        <v>3.0000000000000001E-05</v>
      </c>
      <c r="R130" s="229">
        <f>Q130*H130</f>
        <v>0.0045000000000000005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172</v>
      </c>
      <c r="AT130" s="231" t="s">
        <v>167</v>
      </c>
      <c r="AU130" s="231" t="s">
        <v>87</v>
      </c>
      <c r="AY130" s="18" t="s">
        <v>165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84</v>
      </c>
      <c r="BK130" s="232">
        <f>ROUND(I130*H130,2)</f>
        <v>0</v>
      </c>
      <c r="BL130" s="18" t="s">
        <v>172</v>
      </c>
      <c r="BM130" s="231" t="s">
        <v>197</v>
      </c>
    </row>
    <row r="131" s="13" customFormat="1">
      <c r="A131" s="13"/>
      <c r="B131" s="233"/>
      <c r="C131" s="234"/>
      <c r="D131" s="235" t="s">
        <v>174</v>
      </c>
      <c r="E131" s="236" t="s">
        <v>1</v>
      </c>
      <c r="F131" s="237" t="s">
        <v>175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174</v>
      </c>
      <c r="AU131" s="243" t="s">
        <v>87</v>
      </c>
      <c r="AV131" s="13" t="s">
        <v>84</v>
      </c>
      <c r="AW131" s="13" t="s">
        <v>32</v>
      </c>
      <c r="AX131" s="13" t="s">
        <v>76</v>
      </c>
      <c r="AY131" s="243" t="s">
        <v>165</v>
      </c>
    </row>
    <row r="132" s="14" customFormat="1">
      <c r="A132" s="14"/>
      <c r="B132" s="244"/>
      <c r="C132" s="245"/>
      <c r="D132" s="235" t="s">
        <v>174</v>
      </c>
      <c r="E132" s="246" t="s">
        <v>1</v>
      </c>
      <c r="F132" s="247" t="s">
        <v>579</v>
      </c>
      <c r="G132" s="245"/>
      <c r="H132" s="248">
        <v>150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174</v>
      </c>
      <c r="AU132" s="254" t="s">
        <v>87</v>
      </c>
      <c r="AV132" s="14" t="s">
        <v>87</v>
      </c>
      <c r="AW132" s="14" t="s">
        <v>32</v>
      </c>
      <c r="AX132" s="14" t="s">
        <v>84</v>
      </c>
      <c r="AY132" s="254" t="s">
        <v>165</v>
      </c>
    </row>
    <row r="133" s="2" customFormat="1" ht="24.15" customHeight="1">
      <c r="A133" s="39"/>
      <c r="B133" s="40"/>
      <c r="C133" s="220" t="s">
        <v>181</v>
      </c>
      <c r="D133" s="220" t="s">
        <v>167</v>
      </c>
      <c r="E133" s="221" t="s">
        <v>199</v>
      </c>
      <c r="F133" s="222" t="s">
        <v>200</v>
      </c>
      <c r="G133" s="223" t="s">
        <v>201</v>
      </c>
      <c r="H133" s="224">
        <v>30</v>
      </c>
      <c r="I133" s="225"/>
      <c r="J133" s="226">
        <f>ROUND(I133*H133,2)</f>
        <v>0</v>
      </c>
      <c r="K133" s="222" t="s">
        <v>171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172</v>
      </c>
      <c r="AT133" s="231" t="s">
        <v>167</v>
      </c>
      <c r="AU133" s="231" t="s">
        <v>87</v>
      </c>
      <c r="AY133" s="18" t="s">
        <v>165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84</v>
      </c>
      <c r="BK133" s="232">
        <f>ROUND(I133*H133,2)</f>
        <v>0</v>
      </c>
      <c r="BL133" s="18" t="s">
        <v>172</v>
      </c>
      <c r="BM133" s="231" t="s">
        <v>202</v>
      </c>
    </row>
    <row r="134" s="13" customFormat="1">
      <c r="A134" s="13"/>
      <c r="B134" s="233"/>
      <c r="C134" s="234"/>
      <c r="D134" s="235" t="s">
        <v>174</v>
      </c>
      <c r="E134" s="236" t="s">
        <v>1</v>
      </c>
      <c r="F134" s="237" t="s">
        <v>175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174</v>
      </c>
      <c r="AU134" s="243" t="s">
        <v>87</v>
      </c>
      <c r="AV134" s="13" t="s">
        <v>84</v>
      </c>
      <c r="AW134" s="13" t="s">
        <v>32</v>
      </c>
      <c r="AX134" s="13" t="s">
        <v>76</v>
      </c>
      <c r="AY134" s="243" t="s">
        <v>165</v>
      </c>
    </row>
    <row r="135" s="14" customFormat="1">
      <c r="A135" s="14"/>
      <c r="B135" s="244"/>
      <c r="C135" s="245"/>
      <c r="D135" s="235" t="s">
        <v>174</v>
      </c>
      <c r="E135" s="246" t="s">
        <v>1</v>
      </c>
      <c r="F135" s="247" t="s">
        <v>337</v>
      </c>
      <c r="G135" s="245"/>
      <c r="H135" s="248">
        <v>30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174</v>
      </c>
      <c r="AU135" s="254" t="s">
        <v>87</v>
      </c>
      <c r="AV135" s="14" t="s">
        <v>87</v>
      </c>
      <c r="AW135" s="14" t="s">
        <v>32</v>
      </c>
      <c r="AX135" s="14" t="s">
        <v>84</v>
      </c>
      <c r="AY135" s="254" t="s">
        <v>165</v>
      </c>
    </row>
    <row r="136" s="2" customFormat="1" ht="16.5" customHeight="1">
      <c r="A136" s="39"/>
      <c r="B136" s="40"/>
      <c r="C136" s="220" t="s">
        <v>172</v>
      </c>
      <c r="D136" s="220" t="s">
        <v>167</v>
      </c>
      <c r="E136" s="221" t="s">
        <v>205</v>
      </c>
      <c r="F136" s="222" t="s">
        <v>206</v>
      </c>
      <c r="G136" s="223" t="s">
        <v>190</v>
      </c>
      <c r="H136" s="224">
        <v>9</v>
      </c>
      <c r="I136" s="225"/>
      <c r="J136" s="226">
        <f>ROUND(I136*H136,2)</f>
        <v>0</v>
      </c>
      <c r="K136" s="222" t="s">
        <v>171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0.00055999999999999995</v>
      </c>
      <c r="R136" s="229">
        <f>Q136*H136</f>
        <v>0.0050399999999999993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172</v>
      </c>
      <c r="AT136" s="231" t="s">
        <v>167</v>
      </c>
      <c r="AU136" s="231" t="s">
        <v>87</v>
      </c>
      <c r="AY136" s="18" t="s">
        <v>165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84</v>
      </c>
      <c r="BK136" s="232">
        <f>ROUND(I136*H136,2)</f>
        <v>0</v>
      </c>
      <c r="BL136" s="18" t="s">
        <v>172</v>
      </c>
      <c r="BM136" s="231" t="s">
        <v>207</v>
      </c>
    </row>
    <row r="137" s="13" customFormat="1">
      <c r="A137" s="13"/>
      <c r="B137" s="233"/>
      <c r="C137" s="234"/>
      <c r="D137" s="235" t="s">
        <v>174</v>
      </c>
      <c r="E137" s="236" t="s">
        <v>1</v>
      </c>
      <c r="F137" s="237" t="s">
        <v>175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174</v>
      </c>
      <c r="AU137" s="243" t="s">
        <v>87</v>
      </c>
      <c r="AV137" s="13" t="s">
        <v>84</v>
      </c>
      <c r="AW137" s="13" t="s">
        <v>32</v>
      </c>
      <c r="AX137" s="13" t="s">
        <v>76</v>
      </c>
      <c r="AY137" s="243" t="s">
        <v>165</v>
      </c>
    </row>
    <row r="138" s="14" customFormat="1">
      <c r="A138" s="14"/>
      <c r="B138" s="244"/>
      <c r="C138" s="245"/>
      <c r="D138" s="235" t="s">
        <v>174</v>
      </c>
      <c r="E138" s="246" t="s">
        <v>1</v>
      </c>
      <c r="F138" s="247" t="s">
        <v>213</v>
      </c>
      <c r="G138" s="245"/>
      <c r="H138" s="248">
        <v>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174</v>
      </c>
      <c r="AU138" s="254" t="s">
        <v>87</v>
      </c>
      <c r="AV138" s="14" t="s">
        <v>87</v>
      </c>
      <c r="AW138" s="14" t="s">
        <v>32</v>
      </c>
      <c r="AX138" s="14" t="s">
        <v>84</v>
      </c>
      <c r="AY138" s="254" t="s">
        <v>165</v>
      </c>
    </row>
    <row r="139" s="2" customFormat="1" ht="21.75" customHeight="1">
      <c r="A139" s="39"/>
      <c r="B139" s="40"/>
      <c r="C139" s="220" t="s">
        <v>193</v>
      </c>
      <c r="D139" s="220" t="s">
        <v>167</v>
      </c>
      <c r="E139" s="221" t="s">
        <v>210</v>
      </c>
      <c r="F139" s="222" t="s">
        <v>211</v>
      </c>
      <c r="G139" s="223" t="s">
        <v>190</v>
      </c>
      <c r="H139" s="224">
        <v>9</v>
      </c>
      <c r="I139" s="225"/>
      <c r="J139" s="226">
        <f>ROUND(I139*H139,2)</f>
        <v>0</v>
      </c>
      <c r="K139" s="222" t="s">
        <v>171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172</v>
      </c>
      <c r="AT139" s="231" t="s">
        <v>167</v>
      </c>
      <c r="AU139" s="231" t="s">
        <v>87</v>
      </c>
      <c r="AY139" s="18" t="s">
        <v>165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84</v>
      </c>
      <c r="BK139" s="232">
        <f>ROUND(I139*H139,2)</f>
        <v>0</v>
      </c>
      <c r="BL139" s="18" t="s">
        <v>172</v>
      </c>
      <c r="BM139" s="231" t="s">
        <v>212</v>
      </c>
    </row>
    <row r="140" s="13" customFormat="1">
      <c r="A140" s="13"/>
      <c r="B140" s="233"/>
      <c r="C140" s="234"/>
      <c r="D140" s="235" t="s">
        <v>174</v>
      </c>
      <c r="E140" s="236" t="s">
        <v>1</v>
      </c>
      <c r="F140" s="237" t="s">
        <v>175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174</v>
      </c>
      <c r="AU140" s="243" t="s">
        <v>87</v>
      </c>
      <c r="AV140" s="13" t="s">
        <v>84</v>
      </c>
      <c r="AW140" s="13" t="s">
        <v>32</v>
      </c>
      <c r="AX140" s="13" t="s">
        <v>76</v>
      </c>
      <c r="AY140" s="243" t="s">
        <v>165</v>
      </c>
    </row>
    <row r="141" s="14" customFormat="1">
      <c r="A141" s="14"/>
      <c r="B141" s="244"/>
      <c r="C141" s="245"/>
      <c r="D141" s="235" t="s">
        <v>174</v>
      </c>
      <c r="E141" s="246" t="s">
        <v>1</v>
      </c>
      <c r="F141" s="247" t="s">
        <v>213</v>
      </c>
      <c r="G141" s="245"/>
      <c r="H141" s="248">
        <v>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174</v>
      </c>
      <c r="AU141" s="254" t="s">
        <v>87</v>
      </c>
      <c r="AV141" s="14" t="s">
        <v>87</v>
      </c>
      <c r="AW141" s="14" t="s">
        <v>32</v>
      </c>
      <c r="AX141" s="14" t="s">
        <v>84</v>
      </c>
      <c r="AY141" s="254" t="s">
        <v>165</v>
      </c>
    </row>
    <row r="142" s="2" customFormat="1" ht="24.15" customHeight="1">
      <c r="A142" s="39"/>
      <c r="B142" s="40"/>
      <c r="C142" s="220" t="s">
        <v>14</v>
      </c>
      <c r="D142" s="220" t="s">
        <v>167</v>
      </c>
      <c r="E142" s="221" t="s">
        <v>214</v>
      </c>
      <c r="F142" s="222" t="s">
        <v>215</v>
      </c>
      <c r="G142" s="223" t="s">
        <v>190</v>
      </c>
      <c r="H142" s="224">
        <v>18</v>
      </c>
      <c r="I142" s="225"/>
      <c r="J142" s="226">
        <f>ROUND(I142*H142,2)</f>
        <v>0</v>
      </c>
      <c r="K142" s="222" t="s">
        <v>171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0.00014999999999999999</v>
      </c>
      <c r="R142" s="229">
        <f>Q142*H142</f>
        <v>0.0026999999999999997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172</v>
      </c>
      <c r="AT142" s="231" t="s">
        <v>167</v>
      </c>
      <c r="AU142" s="231" t="s">
        <v>87</v>
      </c>
      <c r="AY142" s="18" t="s">
        <v>165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84</v>
      </c>
      <c r="BK142" s="232">
        <f>ROUND(I142*H142,2)</f>
        <v>0</v>
      </c>
      <c r="BL142" s="18" t="s">
        <v>172</v>
      </c>
      <c r="BM142" s="231" t="s">
        <v>216</v>
      </c>
    </row>
    <row r="143" s="13" customFormat="1">
      <c r="A143" s="13"/>
      <c r="B143" s="233"/>
      <c r="C143" s="234"/>
      <c r="D143" s="235" t="s">
        <v>174</v>
      </c>
      <c r="E143" s="236" t="s">
        <v>1</v>
      </c>
      <c r="F143" s="237" t="s">
        <v>175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174</v>
      </c>
      <c r="AU143" s="243" t="s">
        <v>87</v>
      </c>
      <c r="AV143" s="13" t="s">
        <v>84</v>
      </c>
      <c r="AW143" s="13" t="s">
        <v>32</v>
      </c>
      <c r="AX143" s="13" t="s">
        <v>76</v>
      </c>
      <c r="AY143" s="243" t="s">
        <v>165</v>
      </c>
    </row>
    <row r="144" s="14" customFormat="1">
      <c r="A144" s="14"/>
      <c r="B144" s="244"/>
      <c r="C144" s="245"/>
      <c r="D144" s="235" t="s">
        <v>174</v>
      </c>
      <c r="E144" s="246" t="s">
        <v>1</v>
      </c>
      <c r="F144" s="247" t="s">
        <v>277</v>
      </c>
      <c r="G144" s="245"/>
      <c r="H144" s="248">
        <v>18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174</v>
      </c>
      <c r="AU144" s="254" t="s">
        <v>87</v>
      </c>
      <c r="AV144" s="14" t="s">
        <v>87</v>
      </c>
      <c r="AW144" s="14" t="s">
        <v>32</v>
      </c>
      <c r="AX144" s="14" t="s">
        <v>84</v>
      </c>
      <c r="AY144" s="254" t="s">
        <v>165</v>
      </c>
    </row>
    <row r="145" s="2" customFormat="1" ht="24.15" customHeight="1">
      <c r="A145" s="39"/>
      <c r="B145" s="40"/>
      <c r="C145" s="220" t="s">
        <v>204</v>
      </c>
      <c r="D145" s="220" t="s">
        <v>167</v>
      </c>
      <c r="E145" s="221" t="s">
        <v>218</v>
      </c>
      <c r="F145" s="222" t="s">
        <v>219</v>
      </c>
      <c r="G145" s="223" t="s">
        <v>190</v>
      </c>
      <c r="H145" s="224">
        <v>18</v>
      </c>
      <c r="I145" s="225"/>
      <c r="J145" s="226">
        <f>ROUND(I145*H145,2)</f>
        <v>0</v>
      </c>
      <c r="K145" s="222" t="s">
        <v>171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172</v>
      </c>
      <c r="AT145" s="231" t="s">
        <v>167</v>
      </c>
      <c r="AU145" s="231" t="s">
        <v>87</v>
      </c>
      <c r="AY145" s="18" t="s">
        <v>165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84</v>
      </c>
      <c r="BK145" s="232">
        <f>ROUND(I145*H145,2)</f>
        <v>0</v>
      </c>
      <c r="BL145" s="18" t="s">
        <v>172</v>
      </c>
      <c r="BM145" s="231" t="s">
        <v>220</v>
      </c>
    </row>
    <row r="146" s="13" customFormat="1">
      <c r="A146" s="13"/>
      <c r="B146" s="233"/>
      <c r="C146" s="234"/>
      <c r="D146" s="235" t="s">
        <v>174</v>
      </c>
      <c r="E146" s="236" t="s">
        <v>1</v>
      </c>
      <c r="F146" s="237" t="s">
        <v>175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174</v>
      </c>
      <c r="AU146" s="243" t="s">
        <v>87</v>
      </c>
      <c r="AV146" s="13" t="s">
        <v>84</v>
      </c>
      <c r="AW146" s="13" t="s">
        <v>32</v>
      </c>
      <c r="AX146" s="13" t="s">
        <v>76</v>
      </c>
      <c r="AY146" s="243" t="s">
        <v>165</v>
      </c>
    </row>
    <row r="147" s="14" customFormat="1">
      <c r="A147" s="14"/>
      <c r="B147" s="244"/>
      <c r="C147" s="245"/>
      <c r="D147" s="235" t="s">
        <v>174</v>
      </c>
      <c r="E147" s="246" t="s">
        <v>1</v>
      </c>
      <c r="F147" s="247" t="s">
        <v>277</v>
      </c>
      <c r="G147" s="245"/>
      <c r="H147" s="248">
        <v>18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174</v>
      </c>
      <c r="AU147" s="254" t="s">
        <v>87</v>
      </c>
      <c r="AV147" s="14" t="s">
        <v>87</v>
      </c>
      <c r="AW147" s="14" t="s">
        <v>32</v>
      </c>
      <c r="AX147" s="14" t="s">
        <v>84</v>
      </c>
      <c r="AY147" s="254" t="s">
        <v>165</v>
      </c>
    </row>
    <row r="148" s="2" customFormat="1" ht="24.15" customHeight="1">
      <c r="A148" s="39"/>
      <c r="B148" s="40"/>
      <c r="C148" s="220" t="s">
        <v>209</v>
      </c>
      <c r="D148" s="220" t="s">
        <v>167</v>
      </c>
      <c r="E148" s="221" t="s">
        <v>222</v>
      </c>
      <c r="F148" s="222" t="s">
        <v>223</v>
      </c>
      <c r="G148" s="223" t="s">
        <v>190</v>
      </c>
      <c r="H148" s="224">
        <v>3</v>
      </c>
      <c r="I148" s="225"/>
      <c r="J148" s="226">
        <f>ROUND(I148*H148,2)</f>
        <v>0</v>
      </c>
      <c r="K148" s="222" t="s">
        <v>171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0.00046999999999999999</v>
      </c>
      <c r="R148" s="229">
        <f>Q148*H148</f>
        <v>0.00141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172</v>
      </c>
      <c r="AT148" s="231" t="s">
        <v>167</v>
      </c>
      <c r="AU148" s="231" t="s">
        <v>87</v>
      </c>
      <c r="AY148" s="18" t="s">
        <v>165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84</v>
      </c>
      <c r="BK148" s="232">
        <f>ROUND(I148*H148,2)</f>
        <v>0</v>
      </c>
      <c r="BL148" s="18" t="s">
        <v>172</v>
      </c>
      <c r="BM148" s="231" t="s">
        <v>224</v>
      </c>
    </row>
    <row r="149" s="13" customFormat="1">
      <c r="A149" s="13"/>
      <c r="B149" s="233"/>
      <c r="C149" s="234"/>
      <c r="D149" s="235" t="s">
        <v>174</v>
      </c>
      <c r="E149" s="236" t="s">
        <v>1</v>
      </c>
      <c r="F149" s="237" t="s">
        <v>175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174</v>
      </c>
      <c r="AU149" s="243" t="s">
        <v>87</v>
      </c>
      <c r="AV149" s="13" t="s">
        <v>84</v>
      </c>
      <c r="AW149" s="13" t="s">
        <v>32</v>
      </c>
      <c r="AX149" s="13" t="s">
        <v>76</v>
      </c>
      <c r="AY149" s="243" t="s">
        <v>165</v>
      </c>
    </row>
    <row r="150" s="14" customFormat="1">
      <c r="A150" s="14"/>
      <c r="B150" s="244"/>
      <c r="C150" s="245"/>
      <c r="D150" s="235" t="s">
        <v>174</v>
      </c>
      <c r="E150" s="246" t="s">
        <v>1</v>
      </c>
      <c r="F150" s="247" t="s">
        <v>580</v>
      </c>
      <c r="G150" s="245"/>
      <c r="H150" s="248">
        <v>3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174</v>
      </c>
      <c r="AU150" s="254" t="s">
        <v>87</v>
      </c>
      <c r="AV150" s="14" t="s">
        <v>87</v>
      </c>
      <c r="AW150" s="14" t="s">
        <v>32</v>
      </c>
      <c r="AX150" s="14" t="s">
        <v>84</v>
      </c>
      <c r="AY150" s="254" t="s">
        <v>165</v>
      </c>
    </row>
    <row r="151" s="2" customFormat="1" ht="24.15" customHeight="1">
      <c r="A151" s="39"/>
      <c r="B151" s="40"/>
      <c r="C151" s="220" t="s">
        <v>213</v>
      </c>
      <c r="D151" s="220" t="s">
        <v>167</v>
      </c>
      <c r="E151" s="221" t="s">
        <v>226</v>
      </c>
      <c r="F151" s="222" t="s">
        <v>227</v>
      </c>
      <c r="G151" s="223" t="s">
        <v>190</v>
      </c>
      <c r="H151" s="224">
        <v>3</v>
      </c>
      <c r="I151" s="225"/>
      <c r="J151" s="226">
        <f>ROUND(I151*H151,2)</f>
        <v>0</v>
      </c>
      <c r="K151" s="222" t="s">
        <v>171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172</v>
      </c>
      <c r="AT151" s="231" t="s">
        <v>167</v>
      </c>
      <c r="AU151" s="231" t="s">
        <v>87</v>
      </c>
      <c r="AY151" s="18" t="s">
        <v>165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172</v>
      </c>
      <c r="BM151" s="231" t="s">
        <v>228</v>
      </c>
    </row>
    <row r="152" s="13" customFormat="1">
      <c r="A152" s="13"/>
      <c r="B152" s="233"/>
      <c r="C152" s="234"/>
      <c r="D152" s="235" t="s">
        <v>174</v>
      </c>
      <c r="E152" s="236" t="s">
        <v>1</v>
      </c>
      <c r="F152" s="237" t="s">
        <v>175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174</v>
      </c>
      <c r="AU152" s="243" t="s">
        <v>87</v>
      </c>
      <c r="AV152" s="13" t="s">
        <v>84</v>
      </c>
      <c r="AW152" s="13" t="s">
        <v>32</v>
      </c>
      <c r="AX152" s="13" t="s">
        <v>76</v>
      </c>
      <c r="AY152" s="243" t="s">
        <v>165</v>
      </c>
    </row>
    <row r="153" s="14" customFormat="1">
      <c r="A153" s="14"/>
      <c r="B153" s="244"/>
      <c r="C153" s="245"/>
      <c r="D153" s="235" t="s">
        <v>174</v>
      </c>
      <c r="E153" s="246" t="s">
        <v>1</v>
      </c>
      <c r="F153" s="247" t="s">
        <v>580</v>
      </c>
      <c r="G153" s="245"/>
      <c r="H153" s="248">
        <v>3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174</v>
      </c>
      <c r="AU153" s="254" t="s">
        <v>87</v>
      </c>
      <c r="AV153" s="14" t="s">
        <v>87</v>
      </c>
      <c r="AW153" s="14" t="s">
        <v>32</v>
      </c>
      <c r="AX153" s="14" t="s">
        <v>84</v>
      </c>
      <c r="AY153" s="254" t="s">
        <v>165</v>
      </c>
    </row>
    <row r="154" s="2" customFormat="1" ht="33" customHeight="1">
      <c r="A154" s="39"/>
      <c r="B154" s="40"/>
      <c r="C154" s="220" t="s">
        <v>217</v>
      </c>
      <c r="D154" s="220" t="s">
        <v>167</v>
      </c>
      <c r="E154" s="221" t="s">
        <v>581</v>
      </c>
      <c r="F154" s="222" t="s">
        <v>582</v>
      </c>
      <c r="G154" s="223" t="s">
        <v>232</v>
      </c>
      <c r="H154" s="224">
        <v>52.200000000000003</v>
      </c>
      <c r="I154" s="225"/>
      <c r="J154" s="226">
        <f>ROUND(I154*H154,2)</f>
        <v>0</v>
      </c>
      <c r="K154" s="222" t="s">
        <v>171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172</v>
      </c>
      <c r="AT154" s="231" t="s">
        <v>167</v>
      </c>
      <c r="AU154" s="231" t="s">
        <v>87</v>
      </c>
      <c r="AY154" s="18" t="s">
        <v>165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84</v>
      </c>
      <c r="BK154" s="232">
        <f>ROUND(I154*H154,2)</f>
        <v>0</v>
      </c>
      <c r="BL154" s="18" t="s">
        <v>172</v>
      </c>
      <c r="BM154" s="231" t="s">
        <v>233</v>
      </c>
    </row>
    <row r="155" s="13" customFormat="1">
      <c r="A155" s="13"/>
      <c r="B155" s="233"/>
      <c r="C155" s="234"/>
      <c r="D155" s="235" t="s">
        <v>174</v>
      </c>
      <c r="E155" s="236" t="s">
        <v>1</v>
      </c>
      <c r="F155" s="237" t="s">
        <v>175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174</v>
      </c>
      <c r="AU155" s="243" t="s">
        <v>87</v>
      </c>
      <c r="AV155" s="13" t="s">
        <v>84</v>
      </c>
      <c r="AW155" s="13" t="s">
        <v>32</v>
      </c>
      <c r="AX155" s="13" t="s">
        <v>76</v>
      </c>
      <c r="AY155" s="243" t="s">
        <v>165</v>
      </c>
    </row>
    <row r="156" s="14" customFormat="1">
      <c r="A156" s="14"/>
      <c r="B156" s="244"/>
      <c r="C156" s="245"/>
      <c r="D156" s="235" t="s">
        <v>174</v>
      </c>
      <c r="E156" s="246" t="s">
        <v>1</v>
      </c>
      <c r="F156" s="247" t="s">
        <v>583</v>
      </c>
      <c r="G156" s="245"/>
      <c r="H156" s="248">
        <v>111.59999999999999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174</v>
      </c>
      <c r="AU156" s="254" t="s">
        <v>87</v>
      </c>
      <c r="AV156" s="14" t="s">
        <v>87</v>
      </c>
      <c r="AW156" s="14" t="s">
        <v>32</v>
      </c>
      <c r="AX156" s="14" t="s">
        <v>76</v>
      </c>
      <c r="AY156" s="254" t="s">
        <v>165</v>
      </c>
    </row>
    <row r="157" s="14" customFormat="1">
      <c r="A157" s="14"/>
      <c r="B157" s="244"/>
      <c r="C157" s="245"/>
      <c r="D157" s="235" t="s">
        <v>174</v>
      </c>
      <c r="E157" s="246" t="s">
        <v>1</v>
      </c>
      <c r="F157" s="247" t="s">
        <v>584</v>
      </c>
      <c r="G157" s="245"/>
      <c r="H157" s="248">
        <v>-7.2000000000000002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174</v>
      </c>
      <c r="AU157" s="254" t="s">
        <v>87</v>
      </c>
      <c r="AV157" s="14" t="s">
        <v>87</v>
      </c>
      <c r="AW157" s="14" t="s">
        <v>32</v>
      </c>
      <c r="AX157" s="14" t="s">
        <v>76</v>
      </c>
      <c r="AY157" s="254" t="s">
        <v>165</v>
      </c>
    </row>
    <row r="158" s="15" customFormat="1">
      <c r="A158" s="15"/>
      <c r="B158" s="255"/>
      <c r="C158" s="256"/>
      <c r="D158" s="235" t="s">
        <v>174</v>
      </c>
      <c r="E158" s="257" t="s">
        <v>571</v>
      </c>
      <c r="F158" s="258" t="s">
        <v>187</v>
      </c>
      <c r="G158" s="256"/>
      <c r="H158" s="259">
        <v>104.40000000000001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174</v>
      </c>
      <c r="AU158" s="265" t="s">
        <v>87</v>
      </c>
      <c r="AV158" s="15" t="s">
        <v>172</v>
      </c>
      <c r="AW158" s="15" t="s">
        <v>32</v>
      </c>
      <c r="AX158" s="15" t="s">
        <v>76</v>
      </c>
      <c r="AY158" s="265" t="s">
        <v>165</v>
      </c>
    </row>
    <row r="159" s="14" customFormat="1">
      <c r="A159" s="14"/>
      <c r="B159" s="244"/>
      <c r="C159" s="245"/>
      <c r="D159" s="235" t="s">
        <v>174</v>
      </c>
      <c r="E159" s="246" t="s">
        <v>1</v>
      </c>
      <c r="F159" s="247" t="s">
        <v>585</v>
      </c>
      <c r="G159" s="245"/>
      <c r="H159" s="248">
        <v>52.200000000000003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174</v>
      </c>
      <c r="AU159" s="254" t="s">
        <v>87</v>
      </c>
      <c r="AV159" s="14" t="s">
        <v>87</v>
      </c>
      <c r="AW159" s="14" t="s">
        <v>32</v>
      </c>
      <c r="AX159" s="14" t="s">
        <v>84</v>
      </c>
      <c r="AY159" s="254" t="s">
        <v>165</v>
      </c>
    </row>
    <row r="160" s="2" customFormat="1" ht="33" customHeight="1">
      <c r="A160" s="39"/>
      <c r="B160" s="40"/>
      <c r="C160" s="220" t="s">
        <v>221</v>
      </c>
      <c r="D160" s="220" t="s">
        <v>167</v>
      </c>
      <c r="E160" s="221" t="s">
        <v>586</v>
      </c>
      <c r="F160" s="222" t="s">
        <v>587</v>
      </c>
      <c r="G160" s="223" t="s">
        <v>232</v>
      </c>
      <c r="H160" s="224">
        <v>52.200000000000003</v>
      </c>
      <c r="I160" s="225"/>
      <c r="J160" s="226">
        <f>ROUND(I160*H160,2)</f>
        <v>0</v>
      </c>
      <c r="K160" s="222" t="s">
        <v>171</v>
      </c>
      <c r="L160" s="45"/>
      <c r="M160" s="227" t="s">
        <v>1</v>
      </c>
      <c r="N160" s="228" t="s">
        <v>41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172</v>
      </c>
      <c r="AT160" s="231" t="s">
        <v>167</v>
      </c>
      <c r="AU160" s="231" t="s">
        <v>87</v>
      </c>
      <c r="AY160" s="18" t="s">
        <v>165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84</v>
      </c>
      <c r="BK160" s="232">
        <f>ROUND(I160*H160,2)</f>
        <v>0</v>
      </c>
      <c r="BL160" s="18" t="s">
        <v>172</v>
      </c>
      <c r="BM160" s="231" t="s">
        <v>588</v>
      </c>
    </row>
    <row r="161" s="14" customFormat="1">
      <c r="A161" s="14"/>
      <c r="B161" s="244"/>
      <c r="C161" s="245"/>
      <c r="D161" s="235" t="s">
        <v>174</v>
      </c>
      <c r="E161" s="246" t="s">
        <v>1</v>
      </c>
      <c r="F161" s="247" t="s">
        <v>585</v>
      </c>
      <c r="G161" s="245"/>
      <c r="H161" s="248">
        <v>52.200000000000003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174</v>
      </c>
      <c r="AU161" s="254" t="s">
        <v>87</v>
      </c>
      <c r="AV161" s="14" t="s">
        <v>87</v>
      </c>
      <c r="AW161" s="14" t="s">
        <v>32</v>
      </c>
      <c r="AX161" s="14" t="s">
        <v>84</v>
      </c>
      <c r="AY161" s="254" t="s">
        <v>165</v>
      </c>
    </row>
    <row r="162" s="2" customFormat="1" ht="33" customHeight="1">
      <c r="A162" s="39"/>
      <c r="B162" s="40"/>
      <c r="C162" s="220" t="s">
        <v>8</v>
      </c>
      <c r="D162" s="220" t="s">
        <v>167</v>
      </c>
      <c r="E162" s="221" t="s">
        <v>589</v>
      </c>
      <c r="F162" s="222" t="s">
        <v>590</v>
      </c>
      <c r="G162" s="223" t="s">
        <v>232</v>
      </c>
      <c r="H162" s="224">
        <v>2.2850000000000001</v>
      </c>
      <c r="I162" s="225"/>
      <c r="J162" s="226">
        <f>ROUND(I162*H162,2)</f>
        <v>0</v>
      </c>
      <c r="K162" s="222" t="s">
        <v>171</v>
      </c>
      <c r="L162" s="45"/>
      <c r="M162" s="227" t="s">
        <v>1</v>
      </c>
      <c r="N162" s="228" t="s">
        <v>41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172</v>
      </c>
      <c r="AT162" s="231" t="s">
        <v>167</v>
      </c>
      <c r="AU162" s="231" t="s">
        <v>87</v>
      </c>
      <c r="AY162" s="18" t="s">
        <v>165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84</v>
      </c>
      <c r="BK162" s="232">
        <f>ROUND(I162*H162,2)</f>
        <v>0</v>
      </c>
      <c r="BL162" s="18" t="s">
        <v>172</v>
      </c>
      <c r="BM162" s="231" t="s">
        <v>591</v>
      </c>
    </row>
    <row r="163" s="13" customFormat="1">
      <c r="A163" s="13"/>
      <c r="B163" s="233"/>
      <c r="C163" s="234"/>
      <c r="D163" s="235" t="s">
        <v>174</v>
      </c>
      <c r="E163" s="236" t="s">
        <v>1</v>
      </c>
      <c r="F163" s="237" t="s">
        <v>175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174</v>
      </c>
      <c r="AU163" s="243" t="s">
        <v>87</v>
      </c>
      <c r="AV163" s="13" t="s">
        <v>84</v>
      </c>
      <c r="AW163" s="13" t="s">
        <v>32</v>
      </c>
      <c r="AX163" s="13" t="s">
        <v>76</v>
      </c>
      <c r="AY163" s="243" t="s">
        <v>165</v>
      </c>
    </row>
    <row r="164" s="14" customFormat="1">
      <c r="A164" s="14"/>
      <c r="B164" s="244"/>
      <c r="C164" s="245"/>
      <c r="D164" s="235" t="s">
        <v>174</v>
      </c>
      <c r="E164" s="246" t="s">
        <v>1</v>
      </c>
      <c r="F164" s="247" t="s">
        <v>592</v>
      </c>
      <c r="G164" s="245"/>
      <c r="H164" s="248">
        <v>4.3200000000000003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174</v>
      </c>
      <c r="AU164" s="254" t="s">
        <v>87</v>
      </c>
      <c r="AV164" s="14" t="s">
        <v>87</v>
      </c>
      <c r="AW164" s="14" t="s">
        <v>32</v>
      </c>
      <c r="AX164" s="14" t="s">
        <v>76</v>
      </c>
      <c r="AY164" s="254" t="s">
        <v>165</v>
      </c>
    </row>
    <row r="165" s="14" customFormat="1">
      <c r="A165" s="14"/>
      <c r="B165" s="244"/>
      <c r="C165" s="245"/>
      <c r="D165" s="235" t="s">
        <v>174</v>
      </c>
      <c r="E165" s="246" t="s">
        <v>1</v>
      </c>
      <c r="F165" s="247" t="s">
        <v>593</v>
      </c>
      <c r="G165" s="245"/>
      <c r="H165" s="248">
        <v>0.25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174</v>
      </c>
      <c r="AU165" s="254" t="s">
        <v>87</v>
      </c>
      <c r="AV165" s="14" t="s">
        <v>87</v>
      </c>
      <c r="AW165" s="14" t="s">
        <v>32</v>
      </c>
      <c r="AX165" s="14" t="s">
        <v>76</v>
      </c>
      <c r="AY165" s="254" t="s">
        <v>165</v>
      </c>
    </row>
    <row r="166" s="15" customFormat="1">
      <c r="A166" s="15"/>
      <c r="B166" s="255"/>
      <c r="C166" s="256"/>
      <c r="D166" s="235" t="s">
        <v>174</v>
      </c>
      <c r="E166" s="257" t="s">
        <v>133</v>
      </c>
      <c r="F166" s="258" t="s">
        <v>187</v>
      </c>
      <c r="G166" s="256"/>
      <c r="H166" s="259">
        <v>4.5700000000000003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174</v>
      </c>
      <c r="AU166" s="265" t="s">
        <v>87</v>
      </c>
      <c r="AV166" s="15" t="s">
        <v>172</v>
      </c>
      <c r="AW166" s="15" t="s">
        <v>32</v>
      </c>
      <c r="AX166" s="15" t="s">
        <v>76</v>
      </c>
      <c r="AY166" s="265" t="s">
        <v>165</v>
      </c>
    </row>
    <row r="167" s="14" customFormat="1">
      <c r="A167" s="14"/>
      <c r="B167" s="244"/>
      <c r="C167" s="245"/>
      <c r="D167" s="235" t="s">
        <v>174</v>
      </c>
      <c r="E167" s="246" t="s">
        <v>1</v>
      </c>
      <c r="F167" s="247" t="s">
        <v>243</v>
      </c>
      <c r="G167" s="245"/>
      <c r="H167" s="248">
        <v>2.2850000000000001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174</v>
      </c>
      <c r="AU167" s="254" t="s">
        <v>87</v>
      </c>
      <c r="AV167" s="14" t="s">
        <v>87</v>
      </c>
      <c r="AW167" s="14" t="s">
        <v>32</v>
      </c>
      <c r="AX167" s="14" t="s">
        <v>84</v>
      </c>
      <c r="AY167" s="254" t="s">
        <v>165</v>
      </c>
    </row>
    <row r="168" s="2" customFormat="1" ht="33" customHeight="1">
      <c r="A168" s="39"/>
      <c r="B168" s="40"/>
      <c r="C168" s="220" t="s">
        <v>229</v>
      </c>
      <c r="D168" s="220" t="s">
        <v>167</v>
      </c>
      <c r="E168" s="221" t="s">
        <v>594</v>
      </c>
      <c r="F168" s="222" t="s">
        <v>595</v>
      </c>
      <c r="G168" s="223" t="s">
        <v>232</v>
      </c>
      <c r="H168" s="224">
        <v>2.2850000000000001</v>
      </c>
      <c r="I168" s="225"/>
      <c r="J168" s="226">
        <f>ROUND(I168*H168,2)</f>
        <v>0</v>
      </c>
      <c r="K168" s="222" t="s">
        <v>171</v>
      </c>
      <c r="L168" s="45"/>
      <c r="M168" s="227" t="s">
        <v>1</v>
      </c>
      <c r="N168" s="228" t="s">
        <v>41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172</v>
      </c>
      <c r="AT168" s="231" t="s">
        <v>167</v>
      </c>
      <c r="AU168" s="231" t="s">
        <v>87</v>
      </c>
      <c r="AY168" s="18" t="s">
        <v>165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84</v>
      </c>
      <c r="BK168" s="232">
        <f>ROUND(I168*H168,2)</f>
        <v>0</v>
      </c>
      <c r="BL168" s="18" t="s">
        <v>172</v>
      </c>
      <c r="BM168" s="231" t="s">
        <v>596</v>
      </c>
    </row>
    <row r="169" s="14" customFormat="1">
      <c r="A169" s="14"/>
      <c r="B169" s="244"/>
      <c r="C169" s="245"/>
      <c r="D169" s="235" t="s">
        <v>174</v>
      </c>
      <c r="E169" s="246" t="s">
        <v>1</v>
      </c>
      <c r="F169" s="247" t="s">
        <v>243</v>
      </c>
      <c r="G169" s="245"/>
      <c r="H169" s="248">
        <v>2.2850000000000001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174</v>
      </c>
      <c r="AU169" s="254" t="s">
        <v>87</v>
      </c>
      <c r="AV169" s="14" t="s">
        <v>87</v>
      </c>
      <c r="AW169" s="14" t="s">
        <v>32</v>
      </c>
      <c r="AX169" s="14" t="s">
        <v>84</v>
      </c>
      <c r="AY169" s="254" t="s">
        <v>165</v>
      </c>
    </row>
    <row r="170" s="2" customFormat="1" ht="21.75" customHeight="1">
      <c r="A170" s="39"/>
      <c r="B170" s="40"/>
      <c r="C170" s="220" t="s">
        <v>244</v>
      </c>
      <c r="D170" s="220" t="s">
        <v>167</v>
      </c>
      <c r="E170" s="221" t="s">
        <v>597</v>
      </c>
      <c r="F170" s="222" t="s">
        <v>598</v>
      </c>
      <c r="G170" s="223" t="s">
        <v>170</v>
      </c>
      <c r="H170" s="224">
        <v>54</v>
      </c>
      <c r="I170" s="225"/>
      <c r="J170" s="226">
        <f>ROUND(I170*H170,2)</f>
        <v>0</v>
      </c>
      <c r="K170" s="222" t="s">
        <v>171</v>
      </c>
      <c r="L170" s="45"/>
      <c r="M170" s="227" t="s">
        <v>1</v>
      </c>
      <c r="N170" s="228" t="s">
        <v>41</v>
      </c>
      <c r="O170" s="92"/>
      <c r="P170" s="229">
        <f>O170*H170</f>
        <v>0</v>
      </c>
      <c r="Q170" s="229">
        <v>0.00069999999999999999</v>
      </c>
      <c r="R170" s="229">
        <f>Q170*H170</f>
        <v>0.0378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172</v>
      </c>
      <c r="AT170" s="231" t="s">
        <v>167</v>
      </c>
      <c r="AU170" s="231" t="s">
        <v>87</v>
      </c>
      <c r="AY170" s="18" t="s">
        <v>165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84</v>
      </c>
      <c r="BK170" s="232">
        <f>ROUND(I170*H170,2)</f>
        <v>0</v>
      </c>
      <c r="BL170" s="18" t="s">
        <v>172</v>
      </c>
      <c r="BM170" s="231" t="s">
        <v>599</v>
      </c>
    </row>
    <row r="171" s="13" customFormat="1">
      <c r="A171" s="13"/>
      <c r="B171" s="233"/>
      <c r="C171" s="234"/>
      <c r="D171" s="235" t="s">
        <v>174</v>
      </c>
      <c r="E171" s="236" t="s">
        <v>1</v>
      </c>
      <c r="F171" s="237" t="s">
        <v>175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174</v>
      </c>
      <c r="AU171" s="243" t="s">
        <v>87</v>
      </c>
      <c r="AV171" s="13" t="s">
        <v>84</v>
      </c>
      <c r="AW171" s="13" t="s">
        <v>32</v>
      </c>
      <c r="AX171" s="13" t="s">
        <v>76</v>
      </c>
      <c r="AY171" s="243" t="s">
        <v>165</v>
      </c>
    </row>
    <row r="172" s="14" customFormat="1">
      <c r="A172" s="14"/>
      <c r="B172" s="244"/>
      <c r="C172" s="245"/>
      <c r="D172" s="235" t="s">
        <v>174</v>
      </c>
      <c r="E172" s="246" t="s">
        <v>567</v>
      </c>
      <c r="F172" s="247" t="s">
        <v>600</v>
      </c>
      <c r="G172" s="245"/>
      <c r="H172" s="248">
        <v>54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174</v>
      </c>
      <c r="AU172" s="254" t="s">
        <v>87</v>
      </c>
      <c r="AV172" s="14" t="s">
        <v>87</v>
      </c>
      <c r="AW172" s="14" t="s">
        <v>32</v>
      </c>
      <c r="AX172" s="14" t="s">
        <v>84</v>
      </c>
      <c r="AY172" s="254" t="s">
        <v>165</v>
      </c>
    </row>
    <row r="173" s="2" customFormat="1" ht="16.5" customHeight="1">
      <c r="A173" s="39"/>
      <c r="B173" s="40"/>
      <c r="C173" s="220" t="s">
        <v>248</v>
      </c>
      <c r="D173" s="220" t="s">
        <v>167</v>
      </c>
      <c r="E173" s="221" t="s">
        <v>601</v>
      </c>
      <c r="F173" s="222" t="s">
        <v>602</v>
      </c>
      <c r="G173" s="223" t="s">
        <v>170</v>
      </c>
      <c r="H173" s="224">
        <v>54</v>
      </c>
      <c r="I173" s="225"/>
      <c r="J173" s="226">
        <f>ROUND(I173*H173,2)</f>
        <v>0</v>
      </c>
      <c r="K173" s="222" t="s">
        <v>171</v>
      </c>
      <c r="L173" s="45"/>
      <c r="M173" s="227" t="s">
        <v>1</v>
      </c>
      <c r="N173" s="228" t="s">
        <v>41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172</v>
      </c>
      <c r="AT173" s="231" t="s">
        <v>167</v>
      </c>
      <c r="AU173" s="231" t="s">
        <v>87</v>
      </c>
      <c r="AY173" s="18" t="s">
        <v>165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84</v>
      </c>
      <c r="BK173" s="232">
        <f>ROUND(I173*H173,2)</f>
        <v>0</v>
      </c>
      <c r="BL173" s="18" t="s">
        <v>172</v>
      </c>
      <c r="BM173" s="231" t="s">
        <v>603</v>
      </c>
    </row>
    <row r="174" s="14" customFormat="1">
      <c r="A174" s="14"/>
      <c r="B174" s="244"/>
      <c r="C174" s="245"/>
      <c r="D174" s="235" t="s">
        <v>174</v>
      </c>
      <c r="E174" s="246" t="s">
        <v>1</v>
      </c>
      <c r="F174" s="247" t="s">
        <v>567</v>
      </c>
      <c r="G174" s="245"/>
      <c r="H174" s="248">
        <v>54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174</v>
      </c>
      <c r="AU174" s="254" t="s">
        <v>87</v>
      </c>
      <c r="AV174" s="14" t="s">
        <v>87</v>
      </c>
      <c r="AW174" s="14" t="s">
        <v>32</v>
      </c>
      <c r="AX174" s="14" t="s">
        <v>84</v>
      </c>
      <c r="AY174" s="254" t="s">
        <v>165</v>
      </c>
    </row>
    <row r="175" s="2" customFormat="1" ht="37.8" customHeight="1">
      <c r="A175" s="39"/>
      <c r="B175" s="40"/>
      <c r="C175" s="220" t="s">
        <v>255</v>
      </c>
      <c r="D175" s="220" t="s">
        <v>167</v>
      </c>
      <c r="E175" s="221" t="s">
        <v>260</v>
      </c>
      <c r="F175" s="222" t="s">
        <v>261</v>
      </c>
      <c r="G175" s="223" t="s">
        <v>232</v>
      </c>
      <c r="H175" s="224">
        <v>27.997</v>
      </c>
      <c r="I175" s="225"/>
      <c r="J175" s="226">
        <f>ROUND(I175*H175,2)</f>
        <v>0</v>
      </c>
      <c r="K175" s="222" t="s">
        <v>171</v>
      </c>
      <c r="L175" s="45"/>
      <c r="M175" s="227" t="s">
        <v>1</v>
      </c>
      <c r="N175" s="228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172</v>
      </c>
      <c r="AT175" s="231" t="s">
        <v>167</v>
      </c>
      <c r="AU175" s="231" t="s">
        <v>87</v>
      </c>
      <c r="AY175" s="18" t="s">
        <v>165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84</v>
      </c>
      <c r="BK175" s="232">
        <f>ROUND(I175*H175,2)</f>
        <v>0</v>
      </c>
      <c r="BL175" s="18" t="s">
        <v>172</v>
      </c>
      <c r="BM175" s="231" t="s">
        <v>262</v>
      </c>
    </row>
    <row r="176" s="13" customFormat="1">
      <c r="A176" s="13"/>
      <c r="B176" s="233"/>
      <c r="C176" s="234"/>
      <c r="D176" s="235" t="s">
        <v>174</v>
      </c>
      <c r="E176" s="236" t="s">
        <v>1</v>
      </c>
      <c r="F176" s="237" t="s">
        <v>175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174</v>
      </c>
      <c r="AU176" s="243" t="s">
        <v>87</v>
      </c>
      <c r="AV176" s="13" t="s">
        <v>84</v>
      </c>
      <c r="AW176" s="13" t="s">
        <v>32</v>
      </c>
      <c r="AX176" s="13" t="s">
        <v>76</v>
      </c>
      <c r="AY176" s="243" t="s">
        <v>165</v>
      </c>
    </row>
    <row r="177" s="13" customFormat="1">
      <c r="A177" s="13"/>
      <c r="B177" s="233"/>
      <c r="C177" s="234"/>
      <c r="D177" s="235" t="s">
        <v>174</v>
      </c>
      <c r="E177" s="236" t="s">
        <v>1</v>
      </c>
      <c r="F177" s="237" t="s">
        <v>263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174</v>
      </c>
      <c r="AU177" s="243" t="s">
        <v>87</v>
      </c>
      <c r="AV177" s="13" t="s">
        <v>84</v>
      </c>
      <c r="AW177" s="13" t="s">
        <v>32</v>
      </c>
      <c r="AX177" s="13" t="s">
        <v>76</v>
      </c>
      <c r="AY177" s="243" t="s">
        <v>165</v>
      </c>
    </row>
    <row r="178" s="14" customFormat="1">
      <c r="A178" s="14"/>
      <c r="B178" s="244"/>
      <c r="C178" s="245"/>
      <c r="D178" s="235" t="s">
        <v>174</v>
      </c>
      <c r="E178" s="246" t="s">
        <v>1</v>
      </c>
      <c r="F178" s="247" t="s">
        <v>604</v>
      </c>
      <c r="G178" s="245"/>
      <c r="H178" s="248">
        <v>25.058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174</v>
      </c>
      <c r="AU178" s="254" t="s">
        <v>87</v>
      </c>
      <c r="AV178" s="14" t="s">
        <v>87</v>
      </c>
      <c r="AW178" s="14" t="s">
        <v>32</v>
      </c>
      <c r="AX178" s="14" t="s">
        <v>76</v>
      </c>
      <c r="AY178" s="254" t="s">
        <v>165</v>
      </c>
    </row>
    <row r="179" s="14" customFormat="1">
      <c r="A179" s="14"/>
      <c r="B179" s="244"/>
      <c r="C179" s="245"/>
      <c r="D179" s="235" t="s">
        <v>174</v>
      </c>
      <c r="E179" s="246" t="s">
        <v>1</v>
      </c>
      <c r="F179" s="247" t="s">
        <v>605</v>
      </c>
      <c r="G179" s="245"/>
      <c r="H179" s="248">
        <v>8.5079999999999991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174</v>
      </c>
      <c r="AU179" s="254" t="s">
        <v>87</v>
      </c>
      <c r="AV179" s="14" t="s">
        <v>87</v>
      </c>
      <c r="AW179" s="14" t="s">
        <v>32</v>
      </c>
      <c r="AX179" s="14" t="s">
        <v>76</v>
      </c>
      <c r="AY179" s="254" t="s">
        <v>165</v>
      </c>
    </row>
    <row r="180" s="14" customFormat="1">
      <c r="A180" s="14"/>
      <c r="B180" s="244"/>
      <c r="C180" s="245"/>
      <c r="D180" s="235" t="s">
        <v>174</v>
      </c>
      <c r="E180" s="246" t="s">
        <v>1</v>
      </c>
      <c r="F180" s="247" t="s">
        <v>606</v>
      </c>
      <c r="G180" s="245"/>
      <c r="H180" s="248">
        <v>7.5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174</v>
      </c>
      <c r="AU180" s="254" t="s">
        <v>87</v>
      </c>
      <c r="AV180" s="14" t="s">
        <v>87</v>
      </c>
      <c r="AW180" s="14" t="s">
        <v>32</v>
      </c>
      <c r="AX180" s="14" t="s">
        <v>76</v>
      </c>
      <c r="AY180" s="254" t="s">
        <v>165</v>
      </c>
    </row>
    <row r="181" s="14" customFormat="1">
      <c r="A181" s="14"/>
      <c r="B181" s="244"/>
      <c r="C181" s="245"/>
      <c r="D181" s="235" t="s">
        <v>174</v>
      </c>
      <c r="E181" s="246" t="s">
        <v>1</v>
      </c>
      <c r="F181" s="247" t="s">
        <v>607</v>
      </c>
      <c r="G181" s="245"/>
      <c r="H181" s="248">
        <v>1.764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174</v>
      </c>
      <c r="AU181" s="254" t="s">
        <v>87</v>
      </c>
      <c r="AV181" s="14" t="s">
        <v>87</v>
      </c>
      <c r="AW181" s="14" t="s">
        <v>32</v>
      </c>
      <c r="AX181" s="14" t="s">
        <v>76</v>
      </c>
      <c r="AY181" s="254" t="s">
        <v>165</v>
      </c>
    </row>
    <row r="182" s="14" customFormat="1">
      <c r="A182" s="14"/>
      <c r="B182" s="244"/>
      <c r="C182" s="245"/>
      <c r="D182" s="235" t="s">
        <v>174</v>
      </c>
      <c r="E182" s="246" t="s">
        <v>1</v>
      </c>
      <c r="F182" s="247" t="s">
        <v>608</v>
      </c>
      <c r="G182" s="245"/>
      <c r="H182" s="248">
        <v>0.70099999999999996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174</v>
      </c>
      <c r="AU182" s="254" t="s">
        <v>87</v>
      </c>
      <c r="AV182" s="14" t="s">
        <v>87</v>
      </c>
      <c r="AW182" s="14" t="s">
        <v>32</v>
      </c>
      <c r="AX182" s="14" t="s">
        <v>76</v>
      </c>
      <c r="AY182" s="254" t="s">
        <v>165</v>
      </c>
    </row>
    <row r="183" s="14" customFormat="1">
      <c r="A183" s="14"/>
      <c r="B183" s="244"/>
      <c r="C183" s="245"/>
      <c r="D183" s="235" t="s">
        <v>174</v>
      </c>
      <c r="E183" s="246" t="s">
        <v>1</v>
      </c>
      <c r="F183" s="247" t="s">
        <v>609</v>
      </c>
      <c r="G183" s="245"/>
      <c r="H183" s="248">
        <v>0.19600000000000001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174</v>
      </c>
      <c r="AU183" s="254" t="s">
        <v>87</v>
      </c>
      <c r="AV183" s="14" t="s">
        <v>87</v>
      </c>
      <c r="AW183" s="14" t="s">
        <v>32</v>
      </c>
      <c r="AX183" s="14" t="s">
        <v>76</v>
      </c>
      <c r="AY183" s="254" t="s">
        <v>165</v>
      </c>
    </row>
    <row r="184" s="14" customFormat="1">
      <c r="A184" s="14"/>
      <c r="B184" s="244"/>
      <c r="C184" s="245"/>
      <c r="D184" s="235" t="s">
        <v>174</v>
      </c>
      <c r="E184" s="246" t="s">
        <v>1</v>
      </c>
      <c r="F184" s="247" t="s">
        <v>610</v>
      </c>
      <c r="G184" s="245"/>
      <c r="H184" s="248">
        <v>4.3200000000000003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174</v>
      </c>
      <c r="AU184" s="254" t="s">
        <v>87</v>
      </c>
      <c r="AV184" s="14" t="s">
        <v>87</v>
      </c>
      <c r="AW184" s="14" t="s">
        <v>32</v>
      </c>
      <c r="AX184" s="14" t="s">
        <v>76</v>
      </c>
      <c r="AY184" s="254" t="s">
        <v>165</v>
      </c>
    </row>
    <row r="185" s="14" customFormat="1">
      <c r="A185" s="14"/>
      <c r="B185" s="244"/>
      <c r="C185" s="245"/>
      <c r="D185" s="235" t="s">
        <v>174</v>
      </c>
      <c r="E185" s="246" t="s">
        <v>1</v>
      </c>
      <c r="F185" s="247" t="s">
        <v>611</v>
      </c>
      <c r="G185" s="245"/>
      <c r="H185" s="248">
        <v>4.032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174</v>
      </c>
      <c r="AU185" s="254" t="s">
        <v>87</v>
      </c>
      <c r="AV185" s="14" t="s">
        <v>87</v>
      </c>
      <c r="AW185" s="14" t="s">
        <v>32</v>
      </c>
      <c r="AX185" s="14" t="s">
        <v>76</v>
      </c>
      <c r="AY185" s="254" t="s">
        <v>165</v>
      </c>
    </row>
    <row r="186" s="14" customFormat="1">
      <c r="A186" s="14"/>
      <c r="B186" s="244"/>
      <c r="C186" s="245"/>
      <c r="D186" s="235" t="s">
        <v>174</v>
      </c>
      <c r="E186" s="246" t="s">
        <v>1</v>
      </c>
      <c r="F186" s="247" t="s">
        <v>612</v>
      </c>
      <c r="G186" s="245"/>
      <c r="H186" s="248">
        <v>1.125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174</v>
      </c>
      <c r="AU186" s="254" t="s">
        <v>87</v>
      </c>
      <c r="AV186" s="14" t="s">
        <v>87</v>
      </c>
      <c r="AW186" s="14" t="s">
        <v>32</v>
      </c>
      <c r="AX186" s="14" t="s">
        <v>76</v>
      </c>
      <c r="AY186" s="254" t="s">
        <v>165</v>
      </c>
    </row>
    <row r="187" s="14" customFormat="1">
      <c r="A187" s="14"/>
      <c r="B187" s="244"/>
      <c r="C187" s="245"/>
      <c r="D187" s="235" t="s">
        <v>174</v>
      </c>
      <c r="E187" s="246" t="s">
        <v>1</v>
      </c>
      <c r="F187" s="247" t="s">
        <v>613</v>
      </c>
      <c r="G187" s="245"/>
      <c r="H187" s="248">
        <v>0.81000000000000005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174</v>
      </c>
      <c r="AU187" s="254" t="s">
        <v>87</v>
      </c>
      <c r="AV187" s="14" t="s">
        <v>87</v>
      </c>
      <c r="AW187" s="14" t="s">
        <v>32</v>
      </c>
      <c r="AX187" s="14" t="s">
        <v>76</v>
      </c>
      <c r="AY187" s="254" t="s">
        <v>165</v>
      </c>
    </row>
    <row r="188" s="14" customFormat="1">
      <c r="A188" s="14"/>
      <c r="B188" s="244"/>
      <c r="C188" s="245"/>
      <c r="D188" s="235" t="s">
        <v>174</v>
      </c>
      <c r="E188" s="246" t="s">
        <v>1</v>
      </c>
      <c r="F188" s="247" t="s">
        <v>614</v>
      </c>
      <c r="G188" s="245"/>
      <c r="H188" s="248">
        <v>1.6200000000000001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174</v>
      </c>
      <c r="AU188" s="254" t="s">
        <v>87</v>
      </c>
      <c r="AV188" s="14" t="s">
        <v>87</v>
      </c>
      <c r="AW188" s="14" t="s">
        <v>32</v>
      </c>
      <c r="AX188" s="14" t="s">
        <v>76</v>
      </c>
      <c r="AY188" s="254" t="s">
        <v>165</v>
      </c>
    </row>
    <row r="189" s="14" customFormat="1">
      <c r="A189" s="14"/>
      <c r="B189" s="244"/>
      <c r="C189" s="245"/>
      <c r="D189" s="235" t="s">
        <v>174</v>
      </c>
      <c r="E189" s="246" t="s">
        <v>1</v>
      </c>
      <c r="F189" s="247" t="s">
        <v>615</v>
      </c>
      <c r="G189" s="245"/>
      <c r="H189" s="248">
        <v>0.35999999999999999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174</v>
      </c>
      <c r="AU189" s="254" t="s">
        <v>87</v>
      </c>
      <c r="AV189" s="14" t="s">
        <v>87</v>
      </c>
      <c r="AW189" s="14" t="s">
        <v>32</v>
      </c>
      <c r="AX189" s="14" t="s">
        <v>76</v>
      </c>
      <c r="AY189" s="254" t="s">
        <v>165</v>
      </c>
    </row>
    <row r="190" s="15" customFormat="1">
      <c r="A190" s="15"/>
      <c r="B190" s="255"/>
      <c r="C190" s="256"/>
      <c r="D190" s="235" t="s">
        <v>174</v>
      </c>
      <c r="E190" s="257" t="s">
        <v>129</v>
      </c>
      <c r="F190" s="258" t="s">
        <v>187</v>
      </c>
      <c r="G190" s="256"/>
      <c r="H190" s="259">
        <v>55.994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174</v>
      </c>
      <c r="AU190" s="265" t="s">
        <v>87</v>
      </c>
      <c r="AV190" s="15" t="s">
        <v>172</v>
      </c>
      <c r="AW190" s="15" t="s">
        <v>32</v>
      </c>
      <c r="AX190" s="15" t="s">
        <v>76</v>
      </c>
      <c r="AY190" s="265" t="s">
        <v>165</v>
      </c>
    </row>
    <row r="191" s="14" customFormat="1">
      <c r="A191" s="14"/>
      <c r="B191" s="244"/>
      <c r="C191" s="245"/>
      <c r="D191" s="235" t="s">
        <v>174</v>
      </c>
      <c r="E191" s="246" t="s">
        <v>127</v>
      </c>
      <c r="F191" s="247" t="s">
        <v>129</v>
      </c>
      <c r="G191" s="245"/>
      <c r="H191" s="248">
        <v>55.994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174</v>
      </c>
      <c r="AU191" s="254" t="s">
        <v>87</v>
      </c>
      <c r="AV191" s="14" t="s">
        <v>87</v>
      </c>
      <c r="AW191" s="14" t="s">
        <v>32</v>
      </c>
      <c r="AX191" s="14" t="s">
        <v>76</v>
      </c>
      <c r="AY191" s="254" t="s">
        <v>165</v>
      </c>
    </row>
    <row r="192" s="14" customFormat="1">
      <c r="A192" s="14"/>
      <c r="B192" s="244"/>
      <c r="C192" s="245"/>
      <c r="D192" s="235" t="s">
        <v>174</v>
      </c>
      <c r="E192" s="246" t="s">
        <v>1</v>
      </c>
      <c r="F192" s="247" t="s">
        <v>276</v>
      </c>
      <c r="G192" s="245"/>
      <c r="H192" s="248">
        <v>27.997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174</v>
      </c>
      <c r="AU192" s="254" t="s">
        <v>87</v>
      </c>
      <c r="AV192" s="14" t="s">
        <v>87</v>
      </c>
      <c r="AW192" s="14" t="s">
        <v>32</v>
      </c>
      <c r="AX192" s="14" t="s">
        <v>84</v>
      </c>
      <c r="AY192" s="254" t="s">
        <v>165</v>
      </c>
    </row>
    <row r="193" s="2" customFormat="1" ht="37.8" customHeight="1">
      <c r="A193" s="39"/>
      <c r="B193" s="40"/>
      <c r="C193" s="220" t="s">
        <v>259</v>
      </c>
      <c r="D193" s="220" t="s">
        <v>167</v>
      </c>
      <c r="E193" s="221" t="s">
        <v>278</v>
      </c>
      <c r="F193" s="222" t="s">
        <v>279</v>
      </c>
      <c r="G193" s="223" t="s">
        <v>232</v>
      </c>
      <c r="H193" s="224">
        <v>27.997</v>
      </c>
      <c r="I193" s="225"/>
      <c r="J193" s="226">
        <f>ROUND(I193*H193,2)</f>
        <v>0</v>
      </c>
      <c r="K193" s="222" t="s">
        <v>171</v>
      </c>
      <c r="L193" s="45"/>
      <c r="M193" s="227" t="s">
        <v>1</v>
      </c>
      <c r="N193" s="228" t="s">
        <v>41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172</v>
      </c>
      <c r="AT193" s="231" t="s">
        <v>167</v>
      </c>
      <c r="AU193" s="231" t="s">
        <v>87</v>
      </c>
      <c r="AY193" s="18" t="s">
        <v>165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84</v>
      </c>
      <c r="BK193" s="232">
        <f>ROUND(I193*H193,2)</f>
        <v>0</v>
      </c>
      <c r="BL193" s="18" t="s">
        <v>172</v>
      </c>
      <c r="BM193" s="231" t="s">
        <v>280</v>
      </c>
    </row>
    <row r="194" s="14" customFormat="1">
      <c r="A194" s="14"/>
      <c r="B194" s="244"/>
      <c r="C194" s="245"/>
      <c r="D194" s="235" t="s">
        <v>174</v>
      </c>
      <c r="E194" s="246" t="s">
        <v>1</v>
      </c>
      <c r="F194" s="247" t="s">
        <v>276</v>
      </c>
      <c r="G194" s="245"/>
      <c r="H194" s="248">
        <v>27.997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174</v>
      </c>
      <c r="AU194" s="254" t="s">
        <v>87</v>
      </c>
      <c r="AV194" s="14" t="s">
        <v>87</v>
      </c>
      <c r="AW194" s="14" t="s">
        <v>32</v>
      </c>
      <c r="AX194" s="14" t="s">
        <v>84</v>
      </c>
      <c r="AY194" s="254" t="s">
        <v>165</v>
      </c>
    </row>
    <row r="195" s="2" customFormat="1" ht="37.8" customHeight="1">
      <c r="A195" s="39"/>
      <c r="B195" s="40"/>
      <c r="C195" s="220" t="s">
        <v>277</v>
      </c>
      <c r="D195" s="220" t="s">
        <v>167</v>
      </c>
      <c r="E195" s="221" t="s">
        <v>282</v>
      </c>
      <c r="F195" s="222" t="s">
        <v>283</v>
      </c>
      <c r="G195" s="223" t="s">
        <v>232</v>
      </c>
      <c r="H195" s="224">
        <v>27.997</v>
      </c>
      <c r="I195" s="225"/>
      <c r="J195" s="226">
        <f>ROUND(I195*H195,2)</f>
        <v>0</v>
      </c>
      <c r="K195" s="222" t="s">
        <v>171</v>
      </c>
      <c r="L195" s="45"/>
      <c r="M195" s="227" t="s">
        <v>1</v>
      </c>
      <c r="N195" s="228" t="s">
        <v>41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172</v>
      </c>
      <c r="AT195" s="231" t="s">
        <v>167</v>
      </c>
      <c r="AU195" s="231" t="s">
        <v>87</v>
      </c>
      <c r="AY195" s="18" t="s">
        <v>165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84</v>
      </c>
      <c r="BK195" s="232">
        <f>ROUND(I195*H195,2)</f>
        <v>0</v>
      </c>
      <c r="BL195" s="18" t="s">
        <v>172</v>
      </c>
      <c r="BM195" s="231" t="s">
        <v>284</v>
      </c>
    </row>
    <row r="196" s="14" customFormat="1">
      <c r="A196" s="14"/>
      <c r="B196" s="244"/>
      <c r="C196" s="245"/>
      <c r="D196" s="235" t="s">
        <v>174</v>
      </c>
      <c r="E196" s="246" t="s">
        <v>1</v>
      </c>
      <c r="F196" s="247" t="s">
        <v>285</v>
      </c>
      <c r="G196" s="245"/>
      <c r="H196" s="248">
        <v>27.997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174</v>
      </c>
      <c r="AU196" s="254" t="s">
        <v>87</v>
      </c>
      <c r="AV196" s="14" t="s">
        <v>87</v>
      </c>
      <c r="AW196" s="14" t="s">
        <v>32</v>
      </c>
      <c r="AX196" s="14" t="s">
        <v>84</v>
      </c>
      <c r="AY196" s="254" t="s">
        <v>165</v>
      </c>
    </row>
    <row r="197" s="2" customFormat="1" ht="37.8" customHeight="1">
      <c r="A197" s="39"/>
      <c r="B197" s="40"/>
      <c r="C197" s="220" t="s">
        <v>281</v>
      </c>
      <c r="D197" s="220" t="s">
        <v>167</v>
      </c>
      <c r="E197" s="221" t="s">
        <v>286</v>
      </c>
      <c r="F197" s="222" t="s">
        <v>287</v>
      </c>
      <c r="G197" s="223" t="s">
        <v>232</v>
      </c>
      <c r="H197" s="224">
        <v>139.98500000000001</v>
      </c>
      <c r="I197" s="225"/>
      <c r="J197" s="226">
        <f>ROUND(I197*H197,2)</f>
        <v>0</v>
      </c>
      <c r="K197" s="222" t="s">
        <v>171</v>
      </c>
      <c r="L197" s="45"/>
      <c r="M197" s="227" t="s">
        <v>1</v>
      </c>
      <c r="N197" s="228" t="s">
        <v>41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172</v>
      </c>
      <c r="AT197" s="231" t="s">
        <v>167</v>
      </c>
      <c r="AU197" s="231" t="s">
        <v>87</v>
      </c>
      <c r="AY197" s="18" t="s">
        <v>165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84</v>
      </c>
      <c r="BK197" s="232">
        <f>ROUND(I197*H197,2)</f>
        <v>0</v>
      </c>
      <c r="BL197" s="18" t="s">
        <v>172</v>
      </c>
      <c r="BM197" s="231" t="s">
        <v>616</v>
      </c>
    </row>
    <row r="198" s="14" customFormat="1">
      <c r="A198" s="14"/>
      <c r="B198" s="244"/>
      <c r="C198" s="245"/>
      <c r="D198" s="235" t="s">
        <v>174</v>
      </c>
      <c r="E198" s="246" t="s">
        <v>1</v>
      </c>
      <c r="F198" s="247" t="s">
        <v>289</v>
      </c>
      <c r="G198" s="245"/>
      <c r="H198" s="248">
        <v>139.98500000000001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174</v>
      </c>
      <c r="AU198" s="254" t="s">
        <v>87</v>
      </c>
      <c r="AV198" s="14" t="s">
        <v>87</v>
      </c>
      <c r="AW198" s="14" t="s">
        <v>32</v>
      </c>
      <c r="AX198" s="14" t="s">
        <v>84</v>
      </c>
      <c r="AY198" s="254" t="s">
        <v>165</v>
      </c>
    </row>
    <row r="199" s="2" customFormat="1" ht="37.8" customHeight="1">
      <c r="A199" s="39"/>
      <c r="B199" s="40"/>
      <c r="C199" s="220" t="s">
        <v>198</v>
      </c>
      <c r="D199" s="220" t="s">
        <v>167</v>
      </c>
      <c r="E199" s="221" t="s">
        <v>290</v>
      </c>
      <c r="F199" s="222" t="s">
        <v>291</v>
      </c>
      <c r="G199" s="223" t="s">
        <v>232</v>
      </c>
      <c r="H199" s="224">
        <v>27.997</v>
      </c>
      <c r="I199" s="225"/>
      <c r="J199" s="226">
        <f>ROUND(I199*H199,2)</f>
        <v>0</v>
      </c>
      <c r="K199" s="222" t="s">
        <v>171</v>
      </c>
      <c r="L199" s="45"/>
      <c r="M199" s="227" t="s">
        <v>1</v>
      </c>
      <c r="N199" s="228" t="s">
        <v>41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172</v>
      </c>
      <c r="AT199" s="231" t="s">
        <v>167</v>
      </c>
      <c r="AU199" s="231" t="s">
        <v>87</v>
      </c>
      <c r="AY199" s="18" t="s">
        <v>165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84</v>
      </c>
      <c r="BK199" s="232">
        <f>ROUND(I199*H199,2)</f>
        <v>0</v>
      </c>
      <c r="BL199" s="18" t="s">
        <v>172</v>
      </c>
      <c r="BM199" s="231" t="s">
        <v>292</v>
      </c>
    </row>
    <row r="200" s="14" customFormat="1">
      <c r="A200" s="14"/>
      <c r="B200" s="244"/>
      <c r="C200" s="245"/>
      <c r="D200" s="235" t="s">
        <v>174</v>
      </c>
      <c r="E200" s="246" t="s">
        <v>1</v>
      </c>
      <c r="F200" s="247" t="s">
        <v>285</v>
      </c>
      <c r="G200" s="245"/>
      <c r="H200" s="248">
        <v>27.997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174</v>
      </c>
      <c r="AU200" s="254" t="s">
        <v>87</v>
      </c>
      <c r="AV200" s="14" t="s">
        <v>87</v>
      </c>
      <c r="AW200" s="14" t="s">
        <v>32</v>
      </c>
      <c r="AX200" s="14" t="s">
        <v>84</v>
      </c>
      <c r="AY200" s="254" t="s">
        <v>165</v>
      </c>
    </row>
    <row r="201" s="2" customFormat="1" ht="37.8" customHeight="1">
      <c r="A201" s="39"/>
      <c r="B201" s="40"/>
      <c r="C201" s="220" t="s">
        <v>7</v>
      </c>
      <c r="D201" s="220" t="s">
        <v>167</v>
      </c>
      <c r="E201" s="221" t="s">
        <v>294</v>
      </c>
      <c r="F201" s="222" t="s">
        <v>295</v>
      </c>
      <c r="G201" s="223" t="s">
        <v>232</v>
      </c>
      <c r="H201" s="224">
        <v>139.98500000000001</v>
      </c>
      <c r="I201" s="225"/>
      <c r="J201" s="226">
        <f>ROUND(I201*H201,2)</f>
        <v>0</v>
      </c>
      <c r="K201" s="222" t="s">
        <v>171</v>
      </c>
      <c r="L201" s="45"/>
      <c r="M201" s="227" t="s">
        <v>1</v>
      </c>
      <c r="N201" s="228" t="s">
        <v>41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172</v>
      </c>
      <c r="AT201" s="231" t="s">
        <v>167</v>
      </c>
      <c r="AU201" s="231" t="s">
        <v>87</v>
      </c>
      <c r="AY201" s="18" t="s">
        <v>165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84</v>
      </c>
      <c r="BK201" s="232">
        <f>ROUND(I201*H201,2)</f>
        <v>0</v>
      </c>
      <c r="BL201" s="18" t="s">
        <v>172</v>
      </c>
      <c r="BM201" s="231" t="s">
        <v>617</v>
      </c>
    </row>
    <row r="202" s="14" customFormat="1">
      <c r="A202" s="14"/>
      <c r="B202" s="244"/>
      <c r="C202" s="245"/>
      <c r="D202" s="235" t="s">
        <v>174</v>
      </c>
      <c r="E202" s="246" t="s">
        <v>1</v>
      </c>
      <c r="F202" s="247" t="s">
        <v>289</v>
      </c>
      <c r="G202" s="245"/>
      <c r="H202" s="248">
        <v>139.98500000000001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174</v>
      </c>
      <c r="AU202" s="254" t="s">
        <v>87</v>
      </c>
      <c r="AV202" s="14" t="s">
        <v>87</v>
      </c>
      <c r="AW202" s="14" t="s">
        <v>32</v>
      </c>
      <c r="AX202" s="14" t="s">
        <v>84</v>
      </c>
      <c r="AY202" s="254" t="s">
        <v>165</v>
      </c>
    </row>
    <row r="203" s="2" customFormat="1" ht="24.15" customHeight="1">
      <c r="A203" s="39"/>
      <c r="B203" s="40"/>
      <c r="C203" s="220" t="s">
        <v>293</v>
      </c>
      <c r="D203" s="220" t="s">
        <v>167</v>
      </c>
      <c r="E203" s="221" t="s">
        <v>298</v>
      </c>
      <c r="F203" s="222" t="s">
        <v>299</v>
      </c>
      <c r="G203" s="223" t="s">
        <v>232</v>
      </c>
      <c r="H203" s="224">
        <v>55.994</v>
      </c>
      <c r="I203" s="225"/>
      <c r="J203" s="226">
        <f>ROUND(I203*H203,2)</f>
        <v>0</v>
      </c>
      <c r="K203" s="222" t="s">
        <v>171</v>
      </c>
      <c r="L203" s="45"/>
      <c r="M203" s="227" t="s">
        <v>1</v>
      </c>
      <c r="N203" s="228" t="s">
        <v>41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172</v>
      </c>
      <c r="AT203" s="231" t="s">
        <v>167</v>
      </c>
      <c r="AU203" s="231" t="s">
        <v>87</v>
      </c>
      <c r="AY203" s="18" t="s">
        <v>165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84</v>
      </c>
      <c r="BK203" s="232">
        <f>ROUND(I203*H203,2)</f>
        <v>0</v>
      </c>
      <c r="BL203" s="18" t="s">
        <v>172</v>
      </c>
      <c r="BM203" s="231" t="s">
        <v>300</v>
      </c>
    </row>
    <row r="204" s="14" customFormat="1">
      <c r="A204" s="14"/>
      <c r="B204" s="244"/>
      <c r="C204" s="245"/>
      <c r="D204" s="235" t="s">
        <v>174</v>
      </c>
      <c r="E204" s="246" t="s">
        <v>1</v>
      </c>
      <c r="F204" s="247" t="s">
        <v>301</v>
      </c>
      <c r="G204" s="245"/>
      <c r="H204" s="248">
        <v>27.997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174</v>
      </c>
      <c r="AU204" s="254" t="s">
        <v>87</v>
      </c>
      <c r="AV204" s="14" t="s">
        <v>87</v>
      </c>
      <c r="AW204" s="14" t="s">
        <v>32</v>
      </c>
      <c r="AX204" s="14" t="s">
        <v>76</v>
      </c>
      <c r="AY204" s="254" t="s">
        <v>165</v>
      </c>
    </row>
    <row r="205" s="14" customFormat="1">
      <c r="A205" s="14"/>
      <c r="B205" s="244"/>
      <c r="C205" s="245"/>
      <c r="D205" s="235" t="s">
        <v>174</v>
      </c>
      <c r="E205" s="246" t="s">
        <v>1</v>
      </c>
      <c r="F205" s="247" t="s">
        <v>302</v>
      </c>
      <c r="G205" s="245"/>
      <c r="H205" s="248">
        <v>27.997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174</v>
      </c>
      <c r="AU205" s="254" t="s">
        <v>87</v>
      </c>
      <c r="AV205" s="14" t="s">
        <v>87</v>
      </c>
      <c r="AW205" s="14" t="s">
        <v>32</v>
      </c>
      <c r="AX205" s="14" t="s">
        <v>76</v>
      </c>
      <c r="AY205" s="254" t="s">
        <v>165</v>
      </c>
    </row>
    <row r="206" s="15" customFormat="1">
      <c r="A206" s="15"/>
      <c r="B206" s="255"/>
      <c r="C206" s="256"/>
      <c r="D206" s="235" t="s">
        <v>174</v>
      </c>
      <c r="E206" s="257" t="s">
        <v>1</v>
      </c>
      <c r="F206" s="258" t="s">
        <v>187</v>
      </c>
      <c r="G206" s="256"/>
      <c r="H206" s="259">
        <v>55.994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174</v>
      </c>
      <c r="AU206" s="265" t="s">
        <v>87</v>
      </c>
      <c r="AV206" s="15" t="s">
        <v>172</v>
      </c>
      <c r="AW206" s="15" t="s">
        <v>32</v>
      </c>
      <c r="AX206" s="15" t="s">
        <v>84</v>
      </c>
      <c r="AY206" s="265" t="s">
        <v>165</v>
      </c>
    </row>
    <row r="207" s="2" customFormat="1" ht="24.15" customHeight="1">
      <c r="A207" s="39"/>
      <c r="B207" s="40"/>
      <c r="C207" s="220" t="s">
        <v>297</v>
      </c>
      <c r="D207" s="220" t="s">
        <v>167</v>
      </c>
      <c r="E207" s="221" t="s">
        <v>304</v>
      </c>
      <c r="F207" s="222" t="s">
        <v>305</v>
      </c>
      <c r="G207" s="223" t="s">
        <v>232</v>
      </c>
      <c r="H207" s="224">
        <v>55.994</v>
      </c>
      <c r="I207" s="225"/>
      <c r="J207" s="226">
        <f>ROUND(I207*H207,2)</f>
        <v>0</v>
      </c>
      <c r="K207" s="222" t="s">
        <v>171</v>
      </c>
      <c r="L207" s="45"/>
      <c r="M207" s="227" t="s">
        <v>1</v>
      </c>
      <c r="N207" s="228" t="s">
        <v>41</v>
      </c>
      <c r="O207" s="92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172</v>
      </c>
      <c r="AT207" s="231" t="s">
        <v>167</v>
      </c>
      <c r="AU207" s="231" t="s">
        <v>87</v>
      </c>
      <c r="AY207" s="18" t="s">
        <v>165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84</v>
      </c>
      <c r="BK207" s="232">
        <f>ROUND(I207*H207,2)</f>
        <v>0</v>
      </c>
      <c r="BL207" s="18" t="s">
        <v>172</v>
      </c>
      <c r="BM207" s="231" t="s">
        <v>306</v>
      </c>
    </row>
    <row r="208" s="14" customFormat="1">
      <c r="A208" s="14"/>
      <c r="B208" s="244"/>
      <c r="C208" s="245"/>
      <c r="D208" s="235" t="s">
        <v>174</v>
      </c>
      <c r="E208" s="246" t="s">
        <v>1</v>
      </c>
      <c r="F208" s="247" t="s">
        <v>301</v>
      </c>
      <c r="G208" s="245"/>
      <c r="H208" s="248">
        <v>27.997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174</v>
      </c>
      <c r="AU208" s="254" t="s">
        <v>87</v>
      </c>
      <c r="AV208" s="14" t="s">
        <v>87</v>
      </c>
      <c r="AW208" s="14" t="s">
        <v>32</v>
      </c>
      <c r="AX208" s="14" t="s">
        <v>76</v>
      </c>
      <c r="AY208" s="254" t="s">
        <v>165</v>
      </c>
    </row>
    <row r="209" s="14" customFormat="1">
      <c r="A209" s="14"/>
      <c r="B209" s="244"/>
      <c r="C209" s="245"/>
      <c r="D209" s="235" t="s">
        <v>174</v>
      </c>
      <c r="E209" s="246" t="s">
        <v>1</v>
      </c>
      <c r="F209" s="247" t="s">
        <v>302</v>
      </c>
      <c r="G209" s="245"/>
      <c r="H209" s="248">
        <v>27.997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174</v>
      </c>
      <c r="AU209" s="254" t="s">
        <v>87</v>
      </c>
      <c r="AV209" s="14" t="s">
        <v>87</v>
      </c>
      <c r="AW209" s="14" t="s">
        <v>32</v>
      </c>
      <c r="AX209" s="14" t="s">
        <v>76</v>
      </c>
      <c r="AY209" s="254" t="s">
        <v>165</v>
      </c>
    </row>
    <row r="210" s="15" customFormat="1">
      <c r="A210" s="15"/>
      <c r="B210" s="255"/>
      <c r="C210" s="256"/>
      <c r="D210" s="235" t="s">
        <v>174</v>
      </c>
      <c r="E210" s="257" t="s">
        <v>1</v>
      </c>
      <c r="F210" s="258" t="s">
        <v>187</v>
      </c>
      <c r="G210" s="256"/>
      <c r="H210" s="259">
        <v>55.994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174</v>
      </c>
      <c r="AU210" s="265" t="s">
        <v>87</v>
      </c>
      <c r="AV210" s="15" t="s">
        <v>172</v>
      </c>
      <c r="AW210" s="15" t="s">
        <v>32</v>
      </c>
      <c r="AX210" s="15" t="s">
        <v>84</v>
      </c>
      <c r="AY210" s="265" t="s">
        <v>165</v>
      </c>
    </row>
    <row r="211" s="2" customFormat="1" ht="33" customHeight="1">
      <c r="A211" s="39"/>
      <c r="B211" s="40"/>
      <c r="C211" s="220" t="s">
        <v>303</v>
      </c>
      <c r="D211" s="220" t="s">
        <v>167</v>
      </c>
      <c r="E211" s="221" t="s">
        <v>308</v>
      </c>
      <c r="F211" s="222" t="s">
        <v>309</v>
      </c>
      <c r="G211" s="223" t="s">
        <v>310</v>
      </c>
      <c r="H211" s="224">
        <v>100.789</v>
      </c>
      <c r="I211" s="225"/>
      <c r="J211" s="226">
        <f>ROUND(I211*H211,2)</f>
        <v>0</v>
      </c>
      <c r="K211" s="222" t="s">
        <v>171</v>
      </c>
      <c r="L211" s="45"/>
      <c r="M211" s="227" t="s">
        <v>1</v>
      </c>
      <c r="N211" s="228" t="s">
        <v>41</v>
      </c>
      <c r="O211" s="92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172</v>
      </c>
      <c r="AT211" s="231" t="s">
        <v>167</v>
      </c>
      <c r="AU211" s="231" t="s">
        <v>87</v>
      </c>
      <c r="AY211" s="18" t="s">
        <v>165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84</v>
      </c>
      <c r="BK211" s="232">
        <f>ROUND(I211*H211,2)</f>
        <v>0</v>
      </c>
      <c r="BL211" s="18" t="s">
        <v>172</v>
      </c>
      <c r="BM211" s="231" t="s">
        <v>618</v>
      </c>
    </row>
    <row r="212" s="14" customFormat="1">
      <c r="A212" s="14"/>
      <c r="B212" s="244"/>
      <c r="C212" s="245"/>
      <c r="D212" s="235" t="s">
        <v>174</v>
      </c>
      <c r="E212" s="246" t="s">
        <v>1</v>
      </c>
      <c r="F212" s="247" t="s">
        <v>312</v>
      </c>
      <c r="G212" s="245"/>
      <c r="H212" s="248">
        <v>100.789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174</v>
      </c>
      <c r="AU212" s="254" t="s">
        <v>87</v>
      </c>
      <c r="AV212" s="14" t="s">
        <v>87</v>
      </c>
      <c r="AW212" s="14" t="s">
        <v>32</v>
      </c>
      <c r="AX212" s="14" t="s">
        <v>84</v>
      </c>
      <c r="AY212" s="254" t="s">
        <v>165</v>
      </c>
    </row>
    <row r="213" s="2" customFormat="1" ht="16.5" customHeight="1">
      <c r="A213" s="39"/>
      <c r="B213" s="40"/>
      <c r="C213" s="220" t="s">
        <v>307</v>
      </c>
      <c r="D213" s="220" t="s">
        <v>167</v>
      </c>
      <c r="E213" s="221" t="s">
        <v>314</v>
      </c>
      <c r="F213" s="222" t="s">
        <v>315</v>
      </c>
      <c r="G213" s="223" t="s">
        <v>232</v>
      </c>
      <c r="H213" s="224">
        <v>111.988</v>
      </c>
      <c r="I213" s="225"/>
      <c r="J213" s="226">
        <f>ROUND(I213*H213,2)</f>
        <v>0</v>
      </c>
      <c r="K213" s="222" t="s">
        <v>171</v>
      </c>
      <c r="L213" s="45"/>
      <c r="M213" s="227" t="s">
        <v>1</v>
      </c>
      <c r="N213" s="228" t="s">
        <v>41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172</v>
      </c>
      <c r="AT213" s="231" t="s">
        <v>167</v>
      </c>
      <c r="AU213" s="231" t="s">
        <v>87</v>
      </c>
      <c r="AY213" s="18" t="s">
        <v>165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84</v>
      </c>
      <c r="BK213" s="232">
        <f>ROUND(I213*H213,2)</f>
        <v>0</v>
      </c>
      <c r="BL213" s="18" t="s">
        <v>172</v>
      </c>
      <c r="BM213" s="231" t="s">
        <v>316</v>
      </c>
    </row>
    <row r="214" s="14" customFormat="1">
      <c r="A214" s="14"/>
      <c r="B214" s="244"/>
      <c r="C214" s="245"/>
      <c r="D214" s="235" t="s">
        <v>174</v>
      </c>
      <c r="E214" s="246" t="s">
        <v>1</v>
      </c>
      <c r="F214" s="247" t="s">
        <v>317</v>
      </c>
      <c r="G214" s="245"/>
      <c r="H214" s="248">
        <v>55.994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174</v>
      </c>
      <c r="AU214" s="254" t="s">
        <v>87</v>
      </c>
      <c r="AV214" s="14" t="s">
        <v>87</v>
      </c>
      <c r="AW214" s="14" t="s">
        <v>32</v>
      </c>
      <c r="AX214" s="14" t="s">
        <v>76</v>
      </c>
      <c r="AY214" s="254" t="s">
        <v>165</v>
      </c>
    </row>
    <row r="215" s="14" customFormat="1">
      <c r="A215" s="14"/>
      <c r="B215" s="244"/>
      <c r="C215" s="245"/>
      <c r="D215" s="235" t="s">
        <v>174</v>
      </c>
      <c r="E215" s="246" t="s">
        <v>1</v>
      </c>
      <c r="F215" s="247" t="s">
        <v>318</v>
      </c>
      <c r="G215" s="245"/>
      <c r="H215" s="248">
        <v>55.994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174</v>
      </c>
      <c r="AU215" s="254" t="s">
        <v>87</v>
      </c>
      <c r="AV215" s="14" t="s">
        <v>87</v>
      </c>
      <c r="AW215" s="14" t="s">
        <v>32</v>
      </c>
      <c r="AX215" s="14" t="s">
        <v>76</v>
      </c>
      <c r="AY215" s="254" t="s">
        <v>165</v>
      </c>
    </row>
    <row r="216" s="15" customFormat="1">
      <c r="A216" s="15"/>
      <c r="B216" s="255"/>
      <c r="C216" s="256"/>
      <c r="D216" s="235" t="s">
        <v>174</v>
      </c>
      <c r="E216" s="257" t="s">
        <v>1</v>
      </c>
      <c r="F216" s="258" t="s">
        <v>187</v>
      </c>
      <c r="G216" s="256"/>
      <c r="H216" s="259">
        <v>111.988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174</v>
      </c>
      <c r="AU216" s="265" t="s">
        <v>87</v>
      </c>
      <c r="AV216" s="15" t="s">
        <v>172</v>
      </c>
      <c r="AW216" s="15" t="s">
        <v>32</v>
      </c>
      <c r="AX216" s="15" t="s">
        <v>84</v>
      </c>
      <c r="AY216" s="265" t="s">
        <v>165</v>
      </c>
    </row>
    <row r="217" s="2" customFormat="1" ht="24.15" customHeight="1">
      <c r="A217" s="39"/>
      <c r="B217" s="40"/>
      <c r="C217" s="220" t="s">
        <v>313</v>
      </c>
      <c r="D217" s="220" t="s">
        <v>167</v>
      </c>
      <c r="E217" s="221" t="s">
        <v>320</v>
      </c>
      <c r="F217" s="222" t="s">
        <v>321</v>
      </c>
      <c r="G217" s="223" t="s">
        <v>232</v>
      </c>
      <c r="H217" s="224">
        <v>52.975999999999999</v>
      </c>
      <c r="I217" s="225"/>
      <c r="J217" s="226">
        <f>ROUND(I217*H217,2)</f>
        <v>0</v>
      </c>
      <c r="K217" s="222" t="s">
        <v>171</v>
      </c>
      <c r="L217" s="45"/>
      <c r="M217" s="227" t="s">
        <v>1</v>
      </c>
      <c r="N217" s="228" t="s">
        <v>41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172</v>
      </c>
      <c r="AT217" s="231" t="s">
        <v>167</v>
      </c>
      <c r="AU217" s="231" t="s">
        <v>87</v>
      </c>
      <c r="AY217" s="18" t="s">
        <v>165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84</v>
      </c>
      <c r="BK217" s="232">
        <f>ROUND(I217*H217,2)</f>
        <v>0</v>
      </c>
      <c r="BL217" s="18" t="s">
        <v>172</v>
      </c>
      <c r="BM217" s="231" t="s">
        <v>322</v>
      </c>
    </row>
    <row r="218" s="14" customFormat="1">
      <c r="A218" s="14"/>
      <c r="B218" s="244"/>
      <c r="C218" s="245"/>
      <c r="D218" s="235" t="s">
        <v>174</v>
      </c>
      <c r="E218" s="246" t="s">
        <v>1</v>
      </c>
      <c r="F218" s="247" t="s">
        <v>619</v>
      </c>
      <c r="G218" s="245"/>
      <c r="H218" s="248">
        <v>52.975999999999999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174</v>
      </c>
      <c r="AU218" s="254" t="s">
        <v>87</v>
      </c>
      <c r="AV218" s="14" t="s">
        <v>87</v>
      </c>
      <c r="AW218" s="14" t="s">
        <v>32</v>
      </c>
      <c r="AX218" s="14" t="s">
        <v>84</v>
      </c>
      <c r="AY218" s="254" t="s">
        <v>165</v>
      </c>
    </row>
    <row r="219" s="2" customFormat="1" ht="24.15" customHeight="1">
      <c r="A219" s="39"/>
      <c r="B219" s="40"/>
      <c r="C219" s="220" t="s">
        <v>319</v>
      </c>
      <c r="D219" s="220" t="s">
        <v>167</v>
      </c>
      <c r="E219" s="221" t="s">
        <v>298</v>
      </c>
      <c r="F219" s="222" t="s">
        <v>299</v>
      </c>
      <c r="G219" s="223" t="s">
        <v>232</v>
      </c>
      <c r="H219" s="224">
        <v>7.5</v>
      </c>
      <c r="I219" s="225"/>
      <c r="J219" s="226">
        <f>ROUND(I219*H219,2)</f>
        <v>0</v>
      </c>
      <c r="K219" s="222" t="s">
        <v>171</v>
      </c>
      <c r="L219" s="45"/>
      <c r="M219" s="227" t="s">
        <v>1</v>
      </c>
      <c r="N219" s="228" t="s">
        <v>41</v>
      </c>
      <c r="O219" s="92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172</v>
      </c>
      <c r="AT219" s="231" t="s">
        <v>167</v>
      </c>
      <c r="AU219" s="231" t="s">
        <v>87</v>
      </c>
      <c r="AY219" s="18" t="s">
        <v>165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84</v>
      </c>
      <c r="BK219" s="232">
        <f>ROUND(I219*H219,2)</f>
        <v>0</v>
      </c>
      <c r="BL219" s="18" t="s">
        <v>172</v>
      </c>
      <c r="BM219" s="231" t="s">
        <v>343</v>
      </c>
    </row>
    <row r="220" s="13" customFormat="1">
      <c r="A220" s="13"/>
      <c r="B220" s="233"/>
      <c r="C220" s="234"/>
      <c r="D220" s="235" t="s">
        <v>174</v>
      </c>
      <c r="E220" s="236" t="s">
        <v>1</v>
      </c>
      <c r="F220" s="237" t="s">
        <v>175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174</v>
      </c>
      <c r="AU220" s="243" t="s">
        <v>87</v>
      </c>
      <c r="AV220" s="13" t="s">
        <v>84</v>
      </c>
      <c r="AW220" s="13" t="s">
        <v>32</v>
      </c>
      <c r="AX220" s="13" t="s">
        <v>76</v>
      </c>
      <c r="AY220" s="243" t="s">
        <v>165</v>
      </c>
    </row>
    <row r="221" s="13" customFormat="1">
      <c r="A221" s="13"/>
      <c r="B221" s="233"/>
      <c r="C221" s="234"/>
      <c r="D221" s="235" t="s">
        <v>174</v>
      </c>
      <c r="E221" s="236" t="s">
        <v>1</v>
      </c>
      <c r="F221" s="237" t="s">
        <v>344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174</v>
      </c>
      <c r="AU221" s="243" t="s">
        <v>87</v>
      </c>
      <c r="AV221" s="13" t="s">
        <v>84</v>
      </c>
      <c r="AW221" s="13" t="s">
        <v>32</v>
      </c>
      <c r="AX221" s="13" t="s">
        <v>76</v>
      </c>
      <c r="AY221" s="243" t="s">
        <v>165</v>
      </c>
    </row>
    <row r="222" s="14" customFormat="1">
      <c r="A222" s="14"/>
      <c r="B222" s="244"/>
      <c r="C222" s="245"/>
      <c r="D222" s="235" t="s">
        <v>174</v>
      </c>
      <c r="E222" s="246" t="s">
        <v>1</v>
      </c>
      <c r="F222" s="247" t="s">
        <v>563</v>
      </c>
      <c r="G222" s="245"/>
      <c r="H222" s="248">
        <v>7.5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174</v>
      </c>
      <c r="AU222" s="254" t="s">
        <v>87</v>
      </c>
      <c r="AV222" s="14" t="s">
        <v>87</v>
      </c>
      <c r="AW222" s="14" t="s">
        <v>32</v>
      </c>
      <c r="AX222" s="14" t="s">
        <v>76</v>
      </c>
      <c r="AY222" s="254" t="s">
        <v>165</v>
      </c>
    </row>
    <row r="223" s="15" customFormat="1">
      <c r="A223" s="15"/>
      <c r="B223" s="255"/>
      <c r="C223" s="256"/>
      <c r="D223" s="235" t="s">
        <v>174</v>
      </c>
      <c r="E223" s="257" t="s">
        <v>117</v>
      </c>
      <c r="F223" s="258" t="s">
        <v>187</v>
      </c>
      <c r="G223" s="256"/>
      <c r="H223" s="259">
        <v>7.5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174</v>
      </c>
      <c r="AU223" s="265" t="s">
        <v>87</v>
      </c>
      <c r="AV223" s="15" t="s">
        <v>172</v>
      </c>
      <c r="AW223" s="15" t="s">
        <v>32</v>
      </c>
      <c r="AX223" s="15" t="s">
        <v>84</v>
      </c>
      <c r="AY223" s="265" t="s">
        <v>165</v>
      </c>
    </row>
    <row r="224" s="2" customFormat="1" ht="33" customHeight="1">
      <c r="A224" s="39"/>
      <c r="B224" s="40"/>
      <c r="C224" s="220" t="s">
        <v>324</v>
      </c>
      <c r="D224" s="220" t="s">
        <v>167</v>
      </c>
      <c r="E224" s="221" t="s">
        <v>347</v>
      </c>
      <c r="F224" s="222" t="s">
        <v>348</v>
      </c>
      <c r="G224" s="223" t="s">
        <v>232</v>
      </c>
      <c r="H224" s="224">
        <v>7.5</v>
      </c>
      <c r="I224" s="225"/>
      <c r="J224" s="226">
        <f>ROUND(I224*H224,2)</f>
        <v>0</v>
      </c>
      <c r="K224" s="222" t="s">
        <v>171</v>
      </c>
      <c r="L224" s="45"/>
      <c r="M224" s="227" t="s">
        <v>1</v>
      </c>
      <c r="N224" s="228" t="s">
        <v>41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172</v>
      </c>
      <c r="AT224" s="231" t="s">
        <v>167</v>
      </c>
      <c r="AU224" s="231" t="s">
        <v>87</v>
      </c>
      <c r="AY224" s="18" t="s">
        <v>165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84</v>
      </c>
      <c r="BK224" s="232">
        <f>ROUND(I224*H224,2)</f>
        <v>0</v>
      </c>
      <c r="BL224" s="18" t="s">
        <v>172</v>
      </c>
      <c r="BM224" s="231" t="s">
        <v>349</v>
      </c>
    </row>
    <row r="225" s="14" customFormat="1">
      <c r="A225" s="14"/>
      <c r="B225" s="244"/>
      <c r="C225" s="245"/>
      <c r="D225" s="235" t="s">
        <v>174</v>
      </c>
      <c r="E225" s="246" t="s">
        <v>1</v>
      </c>
      <c r="F225" s="247" t="s">
        <v>117</v>
      </c>
      <c r="G225" s="245"/>
      <c r="H225" s="248">
        <v>7.5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174</v>
      </c>
      <c r="AU225" s="254" t="s">
        <v>87</v>
      </c>
      <c r="AV225" s="14" t="s">
        <v>87</v>
      </c>
      <c r="AW225" s="14" t="s">
        <v>32</v>
      </c>
      <c r="AX225" s="14" t="s">
        <v>84</v>
      </c>
      <c r="AY225" s="254" t="s">
        <v>165</v>
      </c>
    </row>
    <row r="226" s="2" customFormat="1" ht="24.15" customHeight="1">
      <c r="A226" s="39"/>
      <c r="B226" s="40"/>
      <c r="C226" s="220" t="s">
        <v>331</v>
      </c>
      <c r="D226" s="220" t="s">
        <v>167</v>
      </c>
      <c r="E226" s="221" t="s">
        <v>351</v>
      </c>
      <c r="F226" s="222" t="s">
        <v>352</v>
      </c>
      <c r="G226" s="223" t="s">
        <v>170</v>
      </c>
      <c r="H226" s="224">
        <v>120</v>
      </c>
      <c r="I226" s="225"/>
      <c r="J226" s="226">
        <f>ROUND(I226*H226,2)</f>
        <v>0</v>
      </c>
      <c r="K226" s="222" t="s">
        <v>171</v>
      </c>
      <c r="L226" s="45"/>
      <c r="M226" s="227" t="s">
        <v>1</v>
      </c>
      <c r="N226" s="228" t="s">
        <v>41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172</v>
      </c>
      <c r="AT226" s="231" t="s">
        <v>167</v>
      </c>
      <c r="AU226" s="231" t="s">
        <v>87</v>
      </c>
      <c r="AY226" s="18" t="s">
        <v>165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84</v>
      </c>
      <c r="BK226" s="232">
        <f>ROUND(I226*H226,2)</f>
        <v>0</v>
      </c>
      <c r="BL226" s="18" t="s">
        <v>172</v>
      </c>
      <c r="BM226" s="231" t="s">
        <v>353</v>
      </c>
    </row>
    <row r="227" s="13" customFormat="1">
      <c r="A227" s="13"/>
      <c r="B227" s="233"/>
      <c r="C227" s="234"/>
      <c r="D227" s="235" t="s">
        <v>174</v>
      </c>
      <c r="E227" s="236" t="s">
        <v>1</v>
      </c>
      <c r="F227" s="237" t="s">
        <v>175</v>
      </c>
      <c r="G227" s="234"/>
      <c r="H227" s="236" t="s">
        <v>1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174</v>
      </c>
      <c r="AU227" s="243" t="s">
        <v>87</v>
      </c>
      <c r="AV227" s="13" t="s">
        <v>84</v>
      </c>
      <c r="AW227" s="13" t="s">
        <v>32</v>
      </c>
      <c r="AX227" s="13" t="s">
        <v>76</v>
      </c>
      <c r="AY227" s="243" t="s">
        <v>165</v>
      </c>
    </row>
    <row r="228" s="14" customFormat="1">
      <c r="A228" s="14"/>
      <c r="B228" s="244"/>
      <c r="C228" s="245"/>
      <c r="D228" s="235" t="s">
        <v>174</v>
      </c>
      <c r="E228" s="246" t="s">
        <v>1</v>
      </c>
      <c r="F228" s="247" t="s">
        <v>578</v>
      </c>
      <c r="G228" s="245"/>
      <c r="H228" s="248">
        <v>120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174</v>
      </c>
      <c r="AU228" s="254" t="s">
        <v>87</v>
      </c>
      <c r="AV228" s="14" t="s">
        <v>87</v>
      </c>
      <c r="AW228" s="14" t="s">
        <v>32</v>
      </c>
      <c r="AX228" s="14" t="s">
        <v>76</v>
      </c>
      <c r="AY228" s="254" t="s">
        <v>165</v>
      </c>
    </row>
    <row r="229" s="15" customFormat="1">
      <c r="A229" s="15"/>
      <c r="B229" s="255"/>
      <c r="C229" s="256"/>
      <c r="D229" s="235" t="s">
        <v>174</v>
      </c>
      <c r="E229" s="257" t="s">
        <v>1</v>
      </c>
      <c r="F229" s="258" t="s">
        <v>187</v>
      </c>
      <c r="G229" s="256"/>
      <c r="H229" s="259">
        <v>120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174</v>
      </c>
      <c r="AU229" s="265" t="s">
        <v>87</v>
      </c>
      <c r="AV229" s="15" t="s">
        <v>172</v>
      </c>
      <c r="AW229" s="15" t="s">
        <v>32</v>
      </c>
      <c r="AX229" s="15" t="s">
        <v>84</v>
      </c>
      <c r="AY229" s="265" t="s">
        <v>165</v>
      </c>
    </row>
    <row r="230" s="2" customFormat="1" ht="33" customHeight="1">
      <c r="A230" s="39"/>
      <c r="B230" s="40"/>
      <c r="C230" s="220" t="s">
        <v>337</v>
      </c>
      <c r="D230" s="220" t="s">
        <v>167</v>
      </c>
      <c r="E230" s="221" t="s">
        <v>357</v>
      </c>
      <c r="F230" s="222" t="s">
        <v>358</v>
      </c>
      <c r="G230" s="223" t="s">
        <v>170</v>
      </c>
      <c r="H230" s="224">
        <v>118.43000000000001</v>
      </c>
      <c r="I230" s="225"/>
      <c r="J230" s="226">
        <f>ROUND(I230*H230,2)</f>
        <v>0</v>
      </c>
      <c r="K230" s="222" t="s">
        <v>171</v>
      </c>
      <c r="L230" s="45"/>
      <c r="M230" s="227" t="s">
        <v>1</v>
      </c>
      <c r="N230" s="228" t="s">
        <v>41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172</v>
      </c>
      <c r="AT230" s="231" t="s">
        <v>167</v>
      </c>
      <c r="AU230" s="231" t="s">
        <v>87</v>
      </c>
      <c r="AY230" s="18" t="s">
        <v>165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84</v>
      </c>
      <c r="BK230" s="232">
        <f>ROUND(I230*H230,2)</f>
        <v>0</v>
      </c>
      <c r="BL230" s="18" t="s">
        <v>172</v>
      </c>
      <c r="BM230" s="231" t="s">
        <v>359</v>
      </c>
    </row>
    <row r="231" s="13" customFormat="1">
      <c r="A231" s="13"/>
      <c r="B231" s="233"/>
      <c r="C231" s="234"/>
      <c r="D231" s="235" t="s">
        <v>174</v>
      </c>
      <c r="E231" s="236" t="s">
        <v>1</v>
      </c>
      <c r="F231" s="237" t="s">
        <v>175</v>
      </c>
      <c r="G231" s="234"/>
      <c r="H231" s="236" t="s">
        <v>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174</v>
      </c>
      <c r="AU231" s="243" t="s">
        <v>87</v>
      </c>
      <c r="AV231" s="13" t="s">
        <v>84</v>
      </c>
      <c r="AW231" s="13" t="s">
        <v>32</v>
      </c>
      <c r="AX231" s="13" t="s">
        <v>76</v>
      </c>
      <c r="AY231" s="243" t="s">
        <v>165</v>
      </c>
    </row>
    <row r="232" s="14" customFormat="1">
      <c r="A232" s="14"/>
      <c r="B232" s="244"/>
      <c r="C232" s="245"/>
      <c r="D232" s="235" t="s">
        <v>174</v>
      </c>
      <c r="E232" s="246" t="s">
        <v>1</v>
      </c>
      <c r="F232" s="247" t="s">
        <v>578</v>
      </c>
      <c r="G232" s="245"/>
      <c r="H232" s="248">
        <v>120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174</v>
      </c>
      <c r="AU232" s="254" t="s">
        <v>87</v>
      </c>
      <c r="AV232" s="14" t="s">
        <v>87</v>
      </c>
      <c r="AW232" s="14" t="s">
        <v>32</v>
      </c>
      <c r="AX232" s="14" t="s">
        <v>76</v>
      </c>
      <c r="AY232" s="254" t="s">
        <v>165</v>
      </c>
    </row>
    <row r="233" s="14" customFormat="1">
      <c r="A233" s="14"/>
      <c r="B233" s="244"/>
      <c r="C233" s="245"/>
      <c r="D233" s="235" t="s">
        <v>174</v>
      </c>
      <c r="E233" s="246" t="s">
        <v>1</v>
      </c>
      <c r="F233" s="247" t="s">
        <v>620</v>
      </c>
      <c r="G233" s="245"/>
      <c r="H233" s="248">
        <v>-1.5700000000000001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174</v>
      </c>
      <c r="AU233" s="254" t="s">
        <v>87</v>
      </c>
      <c r="AV233" s="14" t="s">
        <v>87</v>
      </c>
      <c r="AW233" s="14" t="s">
        <v>32</v>
      </c>
      <c r="AX233" s="14" t="s">
        <v>76</v>
      </c>
      <c r="AY233" s="254" t="s">
        <v>165</v>
      </c>
    </row>
    <row r="234" s="15" customFormat="1">
      <c r="A234" s="15"/>
      <c r="B234" s="255"/>
      <c r="C234" s="256"/>
      <c r="D234" s="235" t="s">
        <v>174</v>
      </c>
      <c r="E234" s="257" t="s">
        <v>1</v>
      </c>
      <c r="F234" s="258" t="s">
        <v>187</v>
      </c>
      <c r="G234" s="256"/>
      <c r="H234" s="259">
        <v>118.43000000000001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174</v>
      </c>
      <c r="AU234" s="265" t="s">
        <v>87</v>
      </c>
      <c r="AV234" s="15" t="s">
        <v>172</v>
      </c>
      <c r="AW234" s="15" t="s">
        <v>32</v>
      </c>
      <c r="AX234" s="15" t="s">
        <v>84</v>
      </c>
      <c r="AY234" s="265" t="s">
        <v>165</v>
      </c>
    </row>
    <row r="235" s="2" customFormat="1" ht="24.15" customHeight="1">
      <c r="A235" s="39"/>
      <c r="B235" s="40"/>
      <c r="C235" s="220" t="s">
        <v>342</v>
      </c>
      <c r="D235" s="220" t="s">
        <v>167</v>
      </c>
      <c r="E235" s="221" t="s">
        <v>621</v>
      </c>
      <c r="F235" s="222" t="s">
        <v>622</v>
      </c>
      <c r="G235" s="223" t="s">
        <v>170</v>
      </c>
      <c r="H235" s="224">
        <v>10.855</v>
      </c>
      <c r="I235" s="225"/>
      <c r="J235" s="226">
        <f>ROUND(I235*H235,2)</f>
        <v>0</v>
      </c>
      <c r="K235" s="222" t="s">
        <v>171</v>
      </c>
      <c r="L235" s="45"/>
      <c r="M235" s="227" t="s">
        <v>1</v>
      </c>
      <c r="N235" s="228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172</v>
      </c>
      <c r="AT235" s="231" t="s">
        <v>167</v>
      </c>
      <c r="AU235" s="231" t="s">
        <v>87</v>
      </c>
      <c r="AY235" s="18" t="s">
        <v>165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84</v>
      </c>
      <c r="BK235" s="232">
        <f>ROUND(I235*H235,2)</f>
        <v>0</v>
      </c>
      <c r="BL235" s="18" t="s">
        <v>172</v>
      </c>
      <c r="BM235" s="231" t="s">
        <v>623</v>
      </c>
    </row>
    <row r="236" s="13" customFormat="1">
      <c r="A236" s="13"/>
      <c r="B236" s="233"/>
      <c r="C236" s="234"/>
      <c r="D236" s="235" t="s">
        <v>174</v>
      </c>
      <c r="E236" s="236" t="s">
        <v>1</v>
      </c>
      <c r="F236" s="237" t="s">
        <v>175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174</v>
      </c>
      <c r="AU236" s="243" t="s">
        <v>87</v>
      </c>
      <c r="AV236" s="13" t="s">
        <v>84</v>
      </c>
      <c r="AW236" s="13" t="s">
        <v>32</v>
      </c>
      <c r="AX236" s="13" t="s">
        <v>76</v>
      </c>
      <c r="AY236" s="243" t="s">
        <v>165</v>
      </c>
    </row>
    <row r="237" s="14" customFormat="1">
      <c r="A237" s="14"/>
      <c r="B237" s="244"/>
      <c r="C237" s="245"/>
      <c r="D237" s="235" t="s">
        <v>174</v>
      </c>
      <c r="E237" s="246" t="s">
        <v>1</v>
      </c>
      <c r="F237" s="247" t="s">
        <v>624</v>
      </c>
      <c r="G237" s="245"/>
      <c r="H237" s="248">
        <v>10.855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174</v>
      </c>
      <c r="AU237" s="254" t="s">
        <v>87</v>
      </c>
      <c r="AV237" s="14" t="s">
        <v>87</v>
      </c>
      <c r="AW237" s="14" t="s">
        <v>32</v>
      </c>
      <c r="AX237" s="14" t="s">
        <v>84</v>
      </c>
      <c r="AY237" s="254" t="s">
        <v>165</v>
      </c>
    </row>
    <row r="238" s="2" customFormat="1" ht="24.15" customHeight="1">
      <c r="A238" s="39"/>
      <c r="B238" s="40"/>
      <c r="C238" s="220" t="s">
        <v>346</v>
      </c>
      <c r="D238" s="220" t="s">
        <v>167</v>
      </c>
      <c r="E238" s="221" t="s">
        <v>625</v>
      </c>
      <c r="F238" s="222" t="s">
        <v>626</v>
      </c>
      <c r="G238" s="223" t="s">
        <v>424</v>
      </c>
      <c r="H238" s="224">
        <v>120</v>
      </c>
      <c r="I238" s="225"/>
      <c r="J238" s="226">
        <f>ROUND(I238*H238,2)</f>
        <v>0</v>
      </c>
      <c r="K238" s="222" t="s">
        <v>171</v>
      </c>
      <c r="L238" s="45"/>
      <c r="M238" s="227" t="s">
        <v>1</v>
      </c>
      <c r="N238" s="228" t="s">
        <v>41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172</v>
      </c>
      <c r="AT238" s="231" t="s">
        <v>167</v>
      </c>
      <c r="AU238" s="231" t="s">
        <v>87</v>
      </c>
      <c r="AY238" s="18" t="s">
        <v>165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84</v>
      </c>
      <c r="BK238" s="232">
        <f>ROUND(I238*H238,2)</f>
        <v>0</v>
      </c>
      <c r="BL238" s="18" t="s">
        <v>172</v>
      </c>
      <c r="BM238" s="231" t="s">
        <v>627</v>
      </c>
    </row>
    <row r="239" s="13" customFormat="1">
      <c r="A239" s="13"/>
      <c r="B239" s="233"/>
      <c r="C239" s="234"/>
      <c r="D239" s="235" t="s">
        <v>174</v>
      </c>
      <c r="E239" s="236" t="s">
        <v>1</v>
      </c>
      <c r="F239" s="237" t="s">
        <v>577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174</v>
      </c>
      <c r="AU239" s="243" t="s">
        <v>87</v>
      </c>
      <c r="AV239" s="13" t="s">
        <v>84</v>
      </c>
      <c r="AW239" s="13" t="s">
        <v>32</v>
      </c>
      <c r="AX239" s="13" t="s">
        <v>76</v>
      </c>
      <c r="AY239" s="243" t="s">
        <v>165</v>
      </c>
    </row>
    <row r="240" s="14" customFormat="1">
      <c r="A240" s="14"/>
      <c r="B240" s="244"/>
      <c r="C240" s="245"/>
      <c r="D240" s="235" t="s">
        <v>174</v>
      </c>
      <c r="E240" s="246" t="s">
        <v>1</v>
      </c>
      <c r="F240" s="247" t="s">
        <v>578</v>
      </c>
      <c r="G240" s="245"/>
      <c r="H240" s="248">
        <v>120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174</v>
      </c>
      <c r="AU240" s="254" t="s">
        <v>87</v>
      </c>
      <c r="AV240" s="14" t="s">
        <v>87</v>
      </c>
      <c r="AW240" s="14" t="s">
        <v>32</v>
      </c>
      <c r="AX240" s="14" t="s">
        <v>84</v>
      </c>
      <c r="AY240" s="254" t="s">
        <v>165</v>
      </c>
    </row>
    <row r="241" s="2" customFormat="1" ht="16.5" customHeight="1">
      <c r="A241" s="39"/>
      <c r="B241" s="40"/>
      <c r="C241" s="277" t="s">
        <v>350</v>
      </c>
      <c r="D241" s="277" t="s">
        <v>332</v>
      </c>
      <c r="E241" s="278" t="s">
        <v>628</v>
      </c>
      <c r="F241" s="279" t="s">
        <v>629</v>
      </c>
      <c r="G241" s="280" t="s">
        <v>424</v>
      </c>
      <c r="H241" s="281">
        <v>120</v>
      </c>
      <c r="I241" s="282"/>
      <c r="J241" s="283">
        <f>ROUND(I241*H241,2)</f>
        <v>0</v>
      </c>
      <c r="K241" s="279" t="s">
        <v>416</v>
      </c>
      <c r="L241" s="284"/>
      <c r="M241" s="285" t="s">
        <v>1</v>
      </c>
      <c r="N241" s="286" t="s">
        <v>41</v>
      </c>
      <c r="O241" s="92"/>
      <c r="P241" s="229">
        <f>O241*H241</f>
        <v>0</v>
      </c>
      <c r="Q241" s="229">
        <v>0.0089999999999999993</v>
      </c>
      <c r="R241" s="229">
        <f>Q241*H241</f>
        <v>1.0799999999999999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209</v>
      </c>
      <c r="AT241" s="231" t="s">
        <v>332</v>
      </c>
      <c r="AU241" s="231" t="s">
        <v>87</v>
      </c>
      <c r="AY241" s="18" t="s">
        <v>165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84</v>
      </c>
      <c r="BK241" s="232">
        <f>ROUND(I241*H241,2)</f>
        <v>0</v>
      </c>
      <c r="BL241" s="18" t="s">
        <v>172</v>
      </c>
      <c r="BM241" s="231" t="s">
        <v>630</v>
      </c>
    </row>
    <row r="242" s="13" customFormat="1">
      <c r="A242" s="13"/>
      <c r="B242" s="233"/>
      <c r="C242" s="234"/>
      <c r="D242" s="235" t="s">
        <v>174</v>
      </c>
      <c r="E242" s="236" t="s">
        <v>1</v>
      </c>
      <c r="F242" s="237" t="s">
        <v>577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174</v>
      </c>
      <c r="AU242" s="243" t="s">
        <v>87</v>
      </c>
      <c r="AV242" s="13" t="s">
        <v>84</v>
      </c>
      <c r="AW242" s="13" t="s">
        <v>32</v>
      </c>
      <c r="AX242" s="13" t="s">
        <v>76</v>
      </c>
      <c r="AY242" s="243" t="s">
        <v>165</v>
      </c>
    </row>
    <row r="243" s="14" customFormat="1">
      <c r="A243" s="14"/>
      <c r="B243" s="244"/>
      <c r="C243" s="245"/>
      <c r="D243" s="235" t="s">
        <v>174</v>
      </c>
      <c r="E243" s="246" t="s">
        <v>1</v>
      </c>
      <c r="F243" s="247" t="s">
        <v>631</v>
      </c>
      <c r="G243" s="245"/>
      <c r="H243" s="248">
        <v>120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174</v>
      </c>
      <c r="AU243" s="254" t="s">
        <v>87</v>
      </c>
      <c r="AV243" s="14" t="s">
        <v>87</v>
      </c>
      <c r="AW243" s="14" t="s">
        <v>32</v>
      </c>
      <c r="AX243" s="14" t="s">
        <v>84</v>
      </c>
      <c r="AY243" s="254" t="s">
        <v>165</v>
      </c>
    </row>
    <row r="244" s="2" customFormat="1" ht="21.75" customHeight="1">
      <c r="A244" s="39"/>
      <c r="B244" s="40"/>
      <c r="C244" s="220" t="s">
        <v>356</v>
      </c>
      <c r="D244" s="220" t="s">
        <v>167</v>
      </c>
      <c r="E244" s="221" t="s">
        <v>632</v>
      </c>
      <c r="F244" s="222" t="s">
        <v>633</v>
      </c>
      <c r="G244" s="223" t="s">
        <v>170</v>
      </c>
      <c r="H244" s="224">
        <v>118.43000000000001</v>
      </c>
      <c r="I244" s="225"/>
      <c r="J244" s="226">
        <f>ROUND(I244*H244,2)</f>
        <v>0</v>
      </c>
      <c r="K244" s="222" t="s">
        <v>171</v>
      </c>
      <c r="L244" s="45"/>
      <c r="M244" s="227" t="s">
        <v>1</v>
      </c>
      <c r="N244" s="228" t="s">
        <v>41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172</v>
      </c>
      <c r="AT244" s="231" t="s">
        <v>167</v>
      </c>
      <c r="AU244" s="231" t="s">
        <v>87</v>
      </c>
      <c r="AY244" s="18" t="s">
        <v>165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84</v>
      </c>
      <c r="BK244" s="232">
        <f>ROUND(I244*H244,2)</f>
        <v>0</v>
      </c>
      <c r="BL244" s="18" t="s">
        <v>172</v>
      </c>
      <c r="BM244" s="231" t="s">
        <v>634</v>
      </c>
    </row>
    <row r="245" s="13" customFormat="1">
      <c r="A245" s="13"/>
      <c r="B245" s="233"/>
      <c r="C245" s="234"/>
      <c r="D245" s="235" t="s">
        <v>174</v>
      </c>
      <c r="E245" s="236" t="s">
        <v>1</v>
      </c>
      <c r="F245" s="237" t="s">
        <v>577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174</v>
      </c>
      <c r="AU245" s="243" t="s">
        <v>87</v>
      </c>
      <c r="AV245" s="13" t="s">
        <v>84</v>
      </c>
      <c r="AW245" s="13" t="s">
        <v>32</v>
      </c>
      <c r="AX245" s="13" t="s">
        <v>76</v>
      </c>
      <c r="AY245" s="243" t="s">
        <v>165</v>
      </c>
    </row>
    <row r="246" s="14" customFormat="1">
      <c r="A246" s="14"/>
      <c r="B246" s="244"/>
      <c r="C246" s="245"/>
      <c r="D246" s="235" t="s">
        <v>174</v>
      </c>
      <c r="E246" s="246" t="s">
        <v>1</v>
      </c>
      <c r="F246" s="247" t="s">
        <v>578</v>
      </c>
      <c r="G246" s="245"/>
      <c r="H246" s="248">
        <v>120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174</v>
      </c>
      <c r="AU246" s="254" t="s">
        <v>87</v>
      </c>
      <c r="AV246" s="14" t="s">
        <v>87</v>
      </c>
      <c r="AW246" s="14" t="s">
        <v>32</v>
      </c>
      <c r="AX246" s="14" t="s">
        <v>76</v>
      </c>
      <c r="AY246" s="254" t="s">
        <v>165</v>
      </c>
    </row>
    <row r="247" s="14" customFormat="1">
      <c r="A247" s="14"/>
      <c r="B247" s="244"/>
      <c r="C247" s="245"/>
      <c r="D247" s="235" t="s">
        <v>174</v>
      </c>
      <c r="E247" s="246" t="s">
        <v>1</v>
      </c>
      <c r="F247" s="247" t="s">
        <v>620</v>
      </c>
      <c r="G247" s="245"/>
      <c r="H247" s="248">
        <v>-1.5700000000000001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174</v>
      </c>
      <c r="AU247" s="254" t="s">
        <v>87</v>
      </c>
      <c r="AV247" s="14" t="s">
        <v>87</v>
      </c>
      <c r="AW247" s="14" t="s">
        <v>32</v>
      </c>
      <c r="AX247" s="14" t="s">
        <v>76</v>
      </c>
      <c r="AY247" s="254" t="s">
        <v>165</v>
      </c>
    </row>
    <row r="248" s="15" customFormat="1">
      <c r="A248" s="15"/>
      <c r="B248" s="255"/>
      <c r="C248" s="256"/>
      <c r="D248" s="235" t="s">
        <v>174</v>
      </c>
      <c r="E248" s="257" t="s">
        <v>565</v>
      </c>
      <c r="F248" s="258" t="s">
        <v>187</v>
      </c>
      <c r="G248" s="256"/>
      <c r="H248" s="259">
        <v>118.43000000000001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5" t="s">
        <v>174</v>
      </c>
      <c r="AU248" s="265" t="s">
        <v>87</v>
      </c>
      <c r="AV248" s="15" t="s">
        <v>172</v>
      </c>
      <c r="AW248" s="15" t="s">
        <v>32</v>
      </c>
      <c r="AX248" s="15" t="s">
        <v>84</v>
      </c>
      <c r="AY248" s="265" t="s">
        <v>165</v>
      </c>
    </row>
    <row r="249" s="2" customFormat="1" ht="24.15" customHeight="1">
      <c r="A249" s="39"/>
      <c r="B249" s="40"/>
      <c r="C249" s="277" t="s">
        <v>362</v>
      </c>
      <c r="D249" s="277" t="s">
        <v>332</v>
      </c>
      <c r="E249" s="278" t="s">
        <v>635</v>
      </c>
      <c r="F249" s="279" t="s">
        <v>636</v>
      </c>
      <c r="G249" s="280" t="s">
        <v>170</v>
      </c>
      <c r="H249" s="281">
        <v>142.11600000000001</v>
      </c>
      <c r="I249" s="282"/>
      <c r="J249" s="283">
        <f>ROUND(I249*H249,2)</f>
        <v>0</v>
      </c>
      <c r="K249" s="279" t="s">
        <v>171</v>
      </c>
      <c r="L249" s="284"/>
      <c r="M249" s="285" t="s">
        <v>1</v>
      </c>
      <c r="N249" s="286" t="s">
        <v>41</v>
      </c>
      <c r="O249" s="92"/>
      <c r="P249" s="229">
        <f>O249*H249</f>
        <v>0</v>
      </c>
      <c r="Q249" s="229">
        <v>0.00020000000000000001</v>
      </c>
      <c r="R249" s="229">
        <f>Q249*H249</f>
        <v>0.028423200000000003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209</v>
      </c>
      <c r="AT249" s="231" t="s">
        <v>332</v>
      </c>
      <c r="AU249" s="231" t="s">
        <v>87</v>
      </c>
      <c r="AY249" s="18" t="s">
        <v>165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84</v>
      </c>
      <c r="BK249" s="232">
        <f>ROUND(I249*H249,2)</f>
        <v>0</v>
      </c>
      <c r="BL249" s="18" t="s">
        <v>172</v>
      </c>
      <c r="BM249" s="231" t="s">
        <v>637</v>
      </c>
    </row>
    <row r="250" s="14" customFormat="1">
      <c r="A250" s="14"/>
      <c r="B250" s="244"/>
      <c r="C250" s="245"/>
      <c r="D250" s="235" t="s">
        <v>174</v>
      </c>
      <c r="E250" s="246" t="s">
        <v>1</v>
      </c>
      <c r="F250" s="247" t="s">
        <v>638</v>
      </c>
      <c r="G250" s="245"/>
      <c r="H250" s="248">
        <v>142.11600000000001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174</v>
      </c>
      <c r="AU250" s="254" t="s">
        <v>87</v>
      </c>
      <c r="AV250" s="14" t="s">
        <v>87</v>
      </c>
      <c r="AW250" s="14" t="s">
        <v>32</v>
      </c>
      <c r="AX250" s="14" t="s">
        <v>84</v>
      </c>
      <c r="AY250" s="254" t="s">
        <v>165</v>
      </c>
    </row>
    <row r="251" s="2" customFormat="1" ht="24.15" customHeight="1">
      <c r="A251" s="39"/>
      <c r="B251" s="40"/>
      <c r="C251" s="220" t="s">
        <v>368</v>
      </c>
      <c r="D251" s="220" t="s">
        <v>167</v>
      </c>
      <c r="E251" s="221" t="s">
        <v>639</v>
      </c>
      <c r="F251" s="222" t="s">
        <v>640</v>
      </c>
      <c r="G251" s="223" t="s">
        <v>170</v>
      </c>
      <c r="H251" s="224">
        <v>118.43000000000001</v>
      </c>
      <c r="I251" s="225"/>
      <c r="J251" s="226">
        <f>ROUND(I251*H251,2)</f>
        <v>0</v>
      </c>
      <c r="K251" s="222" t="s">
        <v>171</v>
      </c>
      <c r="L251" s="45"/>
      <c r="M251" s="227" t="s">
        <v>1</v>
      </c>
      <c r="N251" s="228" t="s">
        <v>41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172</v>
      </c>
      <c r="AT251" s="231" t="s">
        <v>167</v>
      </c>
      <c r="AU251" s="231" t="s">
        <v>87</v>
      </c>
      <c r="AY251" s="18" t="s">
        <v>165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84</v>
      </c>
      <c r="BK251" s="232">
        <f>ROUND(I251*H251,2)</f>
        <v>0</v>
      </c>
      <c r="BL251" s="18" t="s">
        <v>172</v>
      </c>
      <c r="BM251" s="231" t="s">
        <v>641</v>
      </c>
    </row>
    <row r="252" s="14" customFormat="1">
      <c r="A252" s="14"/>
      <c r="B252" s="244"/>
      <c r="C252" s="245"/>
      <c r="D252" s="235" t="s">
        <v>174</v>
      </c>
      <c r="E252" s="246" t="s">
        <v>1</v>
      </c>
      <c r="F252" s="247" t="s">
        <v>565</v>
      </c>
      <c r="G252" s="245"/>
      <c r="H252" s="248">
        <v>118.43000000000001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174</v>
      </c>
      <c r="AU252" s="254" t="s">
        <v>87</v>
      </c>
      <c r="AV252" s="14" t="s">
        <v>87</v>
      </c>
      <c r="AW252" s="14" t="s">
        <v>32</v>
      </c>
      <c r="AX252" s="14" t="s">
        <v>84</v>
      </c>
      <c r="AY252" s="254" t="s">
        <v>165</v>
      </c>
    </row>
    <row r="253" s="2" customFormat="1" ht="16.5" customHeight="1">
      <c r="A253" s="39"/>
      <c r="B253" s="40"/>
      <c r="C253" s="277" t="s">
        <v>373</v>
      </c>
      <c r="D253" s="277" t="s">
        <v>332</v>
      </c>
      <c r="E253" s="278" t="s">
        <v>642</v>
      </c>
      <c r="F253" s="279" t="s">
        <v>643</v>
      </c>
      <c r="G253" s="280" t="s">
        <v>232</v>
      </c>
      <c r="H253" s="281">
        <v>0.60999999999999999</v>
      </c>
      <c r="I253" s="282"/>
      <c r="J253" s="283">
        <f>ROUND(I253*H253,2)</f>
        <v>0</v>
      </c>
      <c r="K253" s="279" t="s">
        <v>171</v>
      </c>
      <c r="L253" s="284"/>
      <c r="M253" s="285" t="s">
        <v>1</v>
      </c>
      <c r="N253" s="286" t="s">
        <v>41</v>
      </c>
      <c r="O253" s="92"/>
      <c r="P253" s="229">
        <f>O253*H253</f>
        <v>0</v>
      </c>
      <c r="Q253" s="229">
        <v>0.20000000000000001</v>
      </c>
      <c r="R253" s="229">
        <f>Q253*H253</f>
        <v>0.122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209</v>
      </c>
      <c r="AT253" s="231" t="s">
        <v>332</v>
      </c>
      <c r="AU253" s="231" t="s">
        <v>87</v>
      </c>
      <c r="AY253" s="18" t="s">
        <v>165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84</v>
      </c>
      <c r="BK253" s="232">
        <f>ROUND(I253*H253,2)</f>
        <v>0</v>
      </c>
      <c r="BL253" s="18" t="s">
        <v>172</v>
      </c>
      <c r="BM253" s="231" t="s">
        <v>644</v>
      </c>
    </row>
    <row r="254" s="14" customFormat="1">
      <c r="A254" s="14"/>
      <c r="B254" s="244"/>
      <c r="C254" s="245"/>
      <c r="D254" s="235" t="s">
        <v>174</v>
      </c>
      <c r="E254" s="246" t="s">
        <v>1</v>
      </c>
      <c r="F254" s="247" t="s">
        <v>645</v>
      </c>
      <c r="G254" s="245"/>
      <c r="H254" s="248">
        <v>5.9219999999999997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174</v>
      </c>
      <c r="AU254" s="254" t="s">
        <v>87</v>
      </c>
      <c r="AV254" s="14" t="s">
        <v>87</v>
      </c>
      <c r="AW254" s="14" t="s">
        <v>32</v>
      </c>
      <c r="AX254" s="14" t="s">
        <v>84</v>
      </c>
      <c r="AY254" s="254" t="s">
        <v>165</v>
      </c>
    </row>
    <row r="255" s="14" customFormat="1">
      <c r="A255" s="14"/>
      <c r="B255" s="244"/>
      <c r="C255" s="245"/>
      <c r="D255" s="235" t="s">
        <v>174</v>
      </c>
      <c r="E255" s="245"/>
      <c r="F255" s="247" t="s">
        <v>646</v>
      </c>
      <c r="G255" s="245"/>
      <c r="H255" s="248">
        <v>0.60999999999999999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174</v>
      </c>
      <c r="AU255" s="254" t="s">
        <v>87</v>
      </c>
      <c r="AV255" s="14" t="s">
        <v>87</v>
      </c>
      <c r="AW255" s="14" t="s">
        <v>4</v>
      </c>
      <c r="AX255" s="14" t="s">
        <v>84</v>
      </c>
      <c r="AY255" s="254" t="s">
        <v>165</v>
      </c>
    </row>
    <row r="256" s="12" customFormat="1" ht="22.8" customHeight="1">
      <c r="A256" s="12"/>
      <c r="B256" s="204"/>
      <c r="C256" s="205"/>
      <c r="D256" s="206" t="s">
        <v>75</v>
      </c>
      <c r="E256" s="218" t="s">
        <v>87</v>
      </c>
      <c r="F256" s="218" t="s">
        <v>647</v>
      </c>
      <c r="G256" s="205"/>
      <c r="H256" s="205"/>
      <c r="I256" s="208"/>
      <c r="J256" s="219">
        <f>BK256</f>
        <v>0</v>
      </c>
      <c r="K256" s="205"/>
      <c r="L256" s="210"/>
      <c r="M256" s="211"/>
      <c r="N256" s="212"/>
      <c r="O256" s="212"/>
      <c r="P256" s="213">
        <f>SUM(P257:P259)</f>
        <v>0</v>
      </c>
      <c r="Q256" s="212"/>
      <c r="R256" s="213">
        <f>SUM(R257:R259)</f>
        <v>7.7587200000000003</v>
      </c>
      <c r="S256" s="212"/>
      <c r="T256" s="214">
        <f>SUM(T257:T259)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5" t="s">
        <v>84</v>
      </c>
      <c r="AT256" s="216" t="s">
        <v>75</v>
      </c>
      <c r="AU256" s="216" t="s">
        <v>84</v>
      </c>
      <c r="AY256" s="215" t="s">
        <v>165</v>
      </c>
      <c r="BK256" s="217">
        <f>SUM(BK257:BK259)</f>
        <v>0</v>
      </c>
    </row>
    <row r="257" s="2" customFormat="1" ht="37.8" customHeight="1">
      <c r="A257" s="39"/>
      <c r="B257" s="40"/>
      <c r="C257" s="220" t="s">
        <v>378</v>
      </c>
      <c r="D257" s="220" t="s">
        <v>167</v>
      </c>
      <c r="E257" s="221" t="s">
        <v>648</v>
      </c>
      <c r="F257" s="222" t="s">
        <v>649</v>
      </c>
      <c r="G257" s="223" t="s">
        <v>190</v>
      </c>
      <c r="H257" s="224">
        <v>27</v>
      </c>
      <c r="I257" s="225"/>
      <c r="J257" s="226">
        <f>ROUND(I257*H257,2)</f>
        <v>0</v>
      </c>
      <c r="K257" s="222" t="s">
        <v>171</v>
      </c>
      <c r="L257" s="45"/>
      <c r="M257" s="227" t="s">
        <v>1</v>
      </c>
      <c r="N257" s="228" t="s">
        <v>41</v>
      </c>
      <c r="O257" s="92"/>
      <c r="P257" s="229">
        <f>O257*H257</f>
        <v>0</v>
      </c>
      <c r="Q257" s="229">
        <v>0.28736</v>
      </c>
      <c r="R257" s="229">
        <f>Q257*H257</f>
        <v>7.7587200000000003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172</v>
      </c>
      <c r="AT257" s="231" t="s">
        <v>167</v>
      </c>
      <c r="AU257" s="231" t="s">
        <v>87</v>
      </c>
      <c r="AY257" s="18" t="s">
        <v>165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84</v>
      </c>
      <c r="BK257" s="232">
        <f>ROUND(I257*H257,2)</f>
        <v>0</v>
      </c>
      <c r="BL257" s="18" t="s">
        <v>172</v>
      </c>
      <c r="BM257" s="231" t="s">
        <v>650</v>
      </c>
    </row>
    <row r="258" s="13" customFormat="1">
      <c r="A258" s="13"/>
      <c r="B258" s="233"/>
      <c r="C258" s="234"/>
      <c r="D258" s="235" t="s">
        <v>174</v>
      </c>
      <c r="E258" s="236" t="s">
        <v>1</v>
      </c>
      <c r="F258" s="237" t="s">
        <v>175</v>
      </c>
      <c r="G258" s="234"/>
      <c r="H258" s="236" t="s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174</v>
      </c>
      <c r="AU258" s="243" t="s">
        <v>87</v>
      </c>
      <c r="AV258" s="13" t="s">
        <v>84</v>
      </c>
      <c r="AW258" s="13" t="s">
        <v>32</v>
      </c>
      <c r="AX258" s="13" t="s">
        <v>76</v>
      </c>
      <c r="AY258" s="243" t="s">
        <v>165</v>
      </c>
    </row>
    <row r="259" s="14" customFormat="1">
      <c r="A259" s="14"/>
      <c r="B259" s="244"/>
      <c r="C259" s="245"/>
      <c r="D259" s="235" t="s">
        <v>174</v>
      </c>
      <c r="E259" s="246" t="s">
        <v>1</v>
      </c>
      <c r="F259" s="247" t="s">
        <v>651</v>
      </c>
      <c r="G259" s="245"/>
      <c r="H259" s="248">
        <v>27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174</v>
      </c>
      <c r="AU259" s="254" t="s">
        <v>87</v>
      </c>
      <c r="AV259" s="14" t="s">
        <v>87</v>
      </c>
      <c r="AW259" s="14" t="s">
        <v>32</v>
      </c>
      <c r="AX259" s="14" t="s">
        <v>84</v>
      </c>
      <c r="AY259" s="254" t="s">
        <v>165</v>
      </c>
    </row>
    <row r="260" s="12" customFormat="1" ht="22.8" customHeight="1">
      <c r="A260" s="12"/>
      <c r="B260" s="204"/>
      <c r="C260" s="205"/>
      <c r="D260" s="206" t="s">
        <v>75</v>
      </c>
      <c r="E260" s="218" t="s">
        <v>181</v>
      </c>
      <c r="F260" s="218" t="s">
        <v>372</v>
      </c>
      <c r="G260" s="205"/>
      <c r="H260" s="205"/>
      <c r="I260" s="208"/>
      <c r="J260" s="219">
        <f>BK260</f>
        <v>0</v>
      </c>
      <c r="K260" s="205"/>
      <c r="L260" s="210"/>
      <c r="M260" s="211"/>
      <c r="N260" s="212"/>
      <c r="O260" s="212"/>
      <c r="P260" s="213">
        <f>SUM(P261:P296)</f>
        <v>0</v>
      </c>
      <c r="Q260" s="212"/>
      <c r="R260" s="213">
        <f>SUM(R261:R296)</f>
        <v>3.0821799999999997</v>
      </c>
      <c r="S260" s="212"/>
      <c r="T260" s="214">
        <f>SUM(T261:T296)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5" t="s">
        <v>84</v>
      </c>
      <c r="AT260" s="216" t="s">
        <v>75</v>
      </c>
      <c r="AU260" s="216" t="s">
        <v>84</v>
      </c>
      <c r="AY260" s="215" t="s">
        <v>165</v>
      </c>
      <c r="BK260" s="217">
        <f>SUM(BK261:BK296)</f>
        <v>0</v>
      </c>
    </row>
    <row r="261" s="2" customFormat="1" ht="16.5" customHeight="1">
      <c r="A261" s="39"/>
      <c r="B261" s="40"/>
      <c r="C261" s="220" t="s">
        <v>383</v>
      </c>
      <c r="D261" s="220" t="s">
        <v>167</v>
      </c>
      <c r="E261" s="221" t="s">
        <v>652</v>
      </c>
      <c r="F261" s="222" t="s">
        <v>653</v>
      </c>
      <c r="G261" s="223" t="s">
        <v>424</v>
      </c>
      <c r="H261" s="224">
        <v>1</v>
      </c>
      <c r="I261" s="225"/>
      <c r="J261" s="226">
        <f>ROUND(I261*H261,2)</f>
        <v>0</v>
      </c>
      <c r="K261" s="222" t="s">
        <v>416</v>
      </c>
      <c r="L261" s="45"/>
      <c r="M261" s="227" t="s">
        <v>1</v>
      </c>
      <c r="N261" s="228" t="s">
        <v>41</v>
      </c>
      <c r="O261" s="92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172</v>
      </c>
      <c r="AT261" s="231" t="s">
        <v>167</v>
      </c>
      <c r="AU261" s="231" t="s">
        <v>87</v>
      </c>
      <c r="AY261" s="18" t="s">
        <v>165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84</v>
      </c>
      <c r="BK261" s="232">
        <f>ROUND(I261*H261,2)</f>
        <v>0</v>
      </c>
      <c r="BL261" s="18" t="s">
        <v>172</v>
      </c>
      <c r="BM261" s="231" t="s">
        <v>654</v>
      </c>
    </row>
    <row r="262" s="13" customFormat="1">
      <c r="A262" s="13"/>
      <c r="B262" s="233"/>
      <c r="C262" s="234"/>
      <c r="D262" s="235" t="s">
        <v>174</v>
      </c>
      <c r="E262" s="236" t="s">
        <v>1</v>
      </c>
      <c r="F262" s="237" t="s">
        <v>175</v>
      </c>
      <c r="G262" s="234"/>
      <c r="H262" s="236" t="s">
        <v>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174</v>
      </c>
      <c r="AU262" s="243" t="s">
        <v>87</v>
      </c>
      <c r="AV262" s="13" t="s">
        <v>84</v>
      </c>
      <c r="AW262" s="13" t="s">
        <v>32</v>
      </c>
      <c r="AX262" s="13" t="s">
        <v>76</v>
      </c>
      <c r="AY262" s="243" t="s">
        <v>165</v>
      </c>
    </row>
    <row r="263" s="13" customFormat="1">
      <c r="A263" s="13"/>
      <c r="B263" s="233"/>
      <c r="C263" s="234"/>
      <c r="D263" s="235" t="s">
        <v>174</v>
      </c>
      <c r="E263" s="236" t="s">
        <v>1</v>
      </c>
      <c r="F263" s="237" t="s">
        <v>655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174</v>
      </c>
      <c r="AU263" s="243" t="s">
        <v>87</v>
      </c>
      <c r="AV263" s="13" t="s">
        <v>84</v>
      </c>
      <c r="AW263" s="13" t="s">
        <v>32</v>
      </c>
      <c r="AX263" s="13" t="s">
        <v>76</v>
      </c>
      <c r="AY263" s="243" t="s">
        <v>165</v>
      </c>
    </row>
    <row r="264" s="14" customFormat="1">
      <c r="A264" s="14"/>
      <c r="B264" s="244"/>
      <c r="C264" s="245"/>
      <c r="D264" s="235" t="s">
        <v>174</v>
      </c>
      <c r="E264" s="246" t="s">
        <v>1</v>
      </c>
      <c r="F264" s="247" t="s">
        <v>84</v>
      </c>
      <c r="G264" s="245"/>
      <c r="H264" s="248">
        <v>1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174</v>
      </c>
      <c r="AU264" s="254" t="s">
        <v>87</v>
      </c>
      <c r="AV264" s="14" t="s">
        <v>87</v>
      </c>
      <c r="AW264" s="14" t="s">
        <v>32</v>
      </c>
      <c r="AX264" s="14" t="s">
        <v>84</v>
      </c>
      <c r="AY264" s="254" t="s">
        <v>165</v>
      </c>
    </row>
    <row r="265" s="2" customFormat="1" ht="16.5" customHeight="1">
      <c r="A265" s="39"/>
      <c r="B265" s="40"/>
      <c r="C265" s="220" t="s">
        <v>389</v>
      </c>
      <c r="D265" s="220" t="s">
        <v>167</v>
      </c>
      <c r="E265" s="221" t="s">
        <v>656</v>
      </c>
      <c r="F265" s="222" t="s">
        <v>657</v>
      </c>
      <c r="G265" s="223" t="s">
        <v>196</v>
      </c>
      <c r="H265" s="224">
        <v>6</v>
      </c>
      <c r="I265" s="225"/>
      <c r="J265" s="226">
        <f>ROUND(I265*H265,2)</f>
        <v>0</v>
      </c>
      <c r="K265" s="222" t="s">
        <v>416</v>
      </c>
      <c r="L265" s="45"/>
      <c r="M265" s="227" t="s">
        <v>1</v>
      </c>
      <c r="N265" s="228" t="s">
        <v>41</v>
      </c>
      <c r="O265" s="92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172</v>
      </c>
      <c r="AT265" s="231" t="s">
        <v>167</v>
      </c>
      <c r="AU265" s="231" t="s">
        <v>87</v>
      </c>
      <c r="AY265" s="18" t="s">
        <v>165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84</v>
      </c>
      <c r="BK265" s="232">
        <f>ROUND(I265*H265,2)</f>
        <v>0</v>
      </c>
      <c r="BL265" s="18" t="s">
        <v>172</v>
      </c>
      <c r="BM265" s="231" t="s">
        <v>658</v>
      </c>
    </row>
    <row r="266" s="13" customFormat="1">
      <c r="A266" s="13"/>
      <c r="B266" s="233"/>
      <c r="C266" s="234"/>
      <c r="D266" s="235" t="s">
        <v>174</v>
      </c>
      <c r="E266" s="236" t="s">
        <v>1</v>
      </c>
      <c r="F266" s="237" t="s">
        <v>175</v>
      </c>
      <c r="G266" s="234"/>
      <c r="H266" s="236" t="s">
        <v>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174</v>
      </c>
      <c r="AU266" s="243" t="s">
        <v>87</v>
      </c>
      <c r="AV266" s="13" t="s">
        <v>84</v>
      </c>
      <c r="AW266" s="13" t="s">
        <v>32</v>
      </c>
      <c r="AX266" s="13" t="s">
        <v>76</v>
      </c>
      <c r="AY266" s="243" t="s">
        <v>165</v>
      </c>
    </row>
    <row r="267" s="13" customFormat="1">
      <c r="A267" s="13"/>
      <c r="B267" s="233"/>
      <c r="C267" s="234"/>
      <c r="D267" s="235" t="s">
        <v>174</v>
      </c>
      <c r="E267" s="236" t="s">
        <v>1</v>
      </c>
      <c r="F267" s="237" t="s">
        <v>659</v>
      </c>
      <c r="G267" s="234"/>
      <c r="H267" s="236" t="s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174</v>
      </c>
      <c r="AU267" s="243" t="s">
        <v>87</v>
      </c>
      <c r="AV267" s="13" t="s">
        <v>84</v>
      </c>
      <c r="AW267" s="13" t="s">
        <v>32</v>
      </c>
      <c r="AX267" s="13" t="s">
        <v>76</v>
      </c>
      <c r="AY267" s="243" t="s">
        <v>165</v>
      </c>
    </row>
    <row r="268" s="14" customFormat="1">
      <c r="A268" s="14"/>
      <c r="B268" s="244"/>
      <c r="C268" s="245"/>
      <c r="D268" s="235" t="s">
        <v>174</v>
      </c>
      <c r="E268" s="246" t="s">
        <v>1</v>
      </c>
      <c r="F268" s="247" t="s">
        <v>660</v>
      </c>
      <c r="G268" s="245"/>
      <c r="H268" s="248">
        <v>6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174</v>
      </c>
      <c r="AU268" s="254" t="s">
        <v>87</v>
      </c>
      <c r="AV268" s="14" t="s">
        <v>87</v>
      </c>
      <c r="AW268" s="14" t="s">
        <v>32</v>
      </c>
      <c r="AX268" s="14" t="s">
        <v>84</v>
      </c>
      <c r="AY268" s="254" t="s">
        <v>165</v>
      </c>
    </row>
    <row r="269" s="2" customFormat="1" ht="24.15" customHeight="1">
      <c r="A269" s="39"/>
      <c r="B269" s="40"/>
      <c r="C269" s="220" t="s">
        <v>393</v>
      </c>
      <c r="D269" s="220" t="s">
        <v>167</v>
      </c>
      <c r="E269" s="221" t="s">
        <v>661</v>
      </c>
      <c r="F269" s="222" t="s">
        <v>662</v>
      </c>
      <c r="G269" s="223" t="s">
        <v>663</v>
      </c>
      <c r="H269" s="224">
        <v>1</v>
      </c>
      <c r="I269" s="225"/>
      <c r="J269" s="226">
        <f>ROUND(I269*H269,2)</f>
        <v>0</v>
      </c>
      <c r="K269" s="222" t="s">
        <v>416</v>
      </c>
      <c r="L269" s="45"/>
      <c r="M269" s="227" t="s">
        <v>1</v>
      </c>
      <c r="N269" s="228" t="s">
        <v>41</v>
      </c>
      <c r="O269" s="92"/>
      <c r="P269" s="229">
        <f>O269*H269</f>
        <v>0</v>
      </c>
      <c r="Q269" s="229">
        <v>0.40217999999999998</v>
      </c>
      <c r="R269" s="229">
        <f>Q269*H269</f>
        <v>0.40217999999999998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172</v>
      </c>
      <c r="AT269" s="231" t="s">
        <v>167</v>
      </c>
      <c r="AU269" s="231" t="s">
        <v>87</v>
      </c>
      <c r="AY269" s="18" t="s">
        <v>165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84</v>
      </c>
      <c r="BK269" s="232">
        <f>ROUND(I269*H269,2)</f>
        <v>0</v>
      </c>
      <c r="BL269" s="18" t="s">
        <v>172</v>
      </c>
      <c r="BM269" s="231" t="s">
        <v>664</v>
      </c>
    </row>
    <row r="270" s="13" customFormat="1">
      <c r="A270" s="13"/>
      <c r="B270" s="233"/>
      <c r="C270" s="234"/>
      <c r="D270" s="235" t="s">
        <v>174</v>
      </c>
      <c r="E270" s="236" t="s">
        <v>1</v>
      </c>
      <c r="F270" s="237" t="s">
        <v>175</v>
      </c>
      <c r="G270" s="234"/>
      <c r="H270" s="236" t="s">
        <v>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174</v>
      </c>
      <c r="AU270" s="243" t="s">
        <v>87</v>
      </c>
      <c r="AV270" s="13" t="s">
        <v>84</v>
      </c>
      <c r="AW270" s="13" t="s">
        <v>32</v>
      </c>
      <c r="AX270" s="13" t="s">
        <v>76</v>
      </c>
      <c r="AY270" s="243" t="s">
        <v>165</v>
      </c>
    </row>
    <row r="271" s="13" customFormat="1">
      <c r="A271" s="13"/>
      <c r="B271" s="233"/>
      <c r="C271" s="234"/>
      <c r="D271" s="235" t="s">
        <v>174</v>
      </c>
      <c r="E271" s="236" t="s">
        <v>1</v>
      </c>
      <c r="F271" s="237" t="s">
        <v>665</v>
      </c>
      <c r="G271" s="234"/>
      <c r="H271" s="236" t="s">
        <v>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174</v>
      </c>
      <c r="AU271" s="243" t="s">
        <v>87</v>
      </c>
      <c r="AV271" s="13" t="s">
        <v>84</v>
      </c>
      <c r="AW271" s="13" t="s">
        <v>32</v>
      </c>
      <c r="AX271" s="13" t="s">
        <v>76</v>
      </c>
      <c r="AY271" s="243" t="s">
        <v>165</v>
      </c>
    </row>
    <row r="272" s="14" customFormat="1">
      <c r="A272" s="14"/>
      <c r="B272" s="244"/>
      <c r="C272" s="245"/>
      <c r="D272" s="235" t="s">
        <v>174</v>
      </c>
      <c r="E272" s="246" t="s">
        <v>1</v>
      </c>
      <c r="F272" s="247" t="s">
        <v>84</v>
      </c>
      <c r="G272" s="245"/>
      <c r="H272" s="248">
        <v>1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174</v>
      </c>
      <c r="AU272" s="254" t="s">
        <v>87</v>
      </c>
      <c r="AV272" s="14" t="s">
        <v>87</v>
      </c>
      <c r="AW272" s="14" t="s">
        <v>32</v>
      </c>
      <c r="AX272" s="14" t="s">
        <v>84</v>
      </c>
      <c r="AY272" s="254" t="s">
        <v>165</v>
      </c>
    </row>
    <row r="273" s="2" customFormat="1" ht="16.5" customHeight="1">
      <c r="A273" s="39"/>
      <c r="B273" s="40"/>
      <c r="C273" s="220" t="s">
        <v>397</v>
      </c>
      <c r="D273" s="220" t="s">
        <v>167</v>
      </c>
      <c r="E273" s="221" t="s">
        <v>666</v>
      </c>
      <c r="F273" s="222" t="s">
        <v>667</v>
      </c>
      <c r="G273" s="223" t="s">
        <v>424</v>
      </c>
      <c r="H273" s="224">
        <v>1</v>
      </c>
      <c r="I273" s="225"/>
      <c r="J273" s="226">
        <f>ROUND(I273*H273,2)</f>
        <v>0</v>
      </c>
      <c r="K273" s="222" t="s">
        <v>416</v>
      </c>
      <c r="L273" s="45"/>
      <c r="M273" s="227" t="s">
        <v>1</v>
      </c>
      <c r="N273" s="228" t="s">
        <v>41</v>
      </c>
      <c r="O273" s="92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172</v>
      </c>
      <c r="AT273" s="231" t="s">
        <v>167</v>
      </c>
      <c r="AU273" s="231" t="s">
        <v>87</v>
      </c>
      <c r="AY273" s="18" t="s">
        <v>165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84</v>
      </c>
      <c r="BK273" s="232">
        <f>ROUND(I273*H273,2)</f>
        <v>0</v>
      </c>
      <c r="BL273" s="18" t="s">
        <v>172</v>
      </c>
      <c r="BM273" s="231" t="s">
        <v>668</v>
      </c>
    </row>
    <row r="274" s="13" customFormat="1">
      <c r="A274" s="13"/>
      <c r="B274" s="233"/>
      <c r="C274" s="234"/>
      <c r="D274" s="235" t="s">
        <v>174</v>
      </c>
      <c r="E274" s="236" t="s">
        <v>1</v>
      </c>
      <c r="F274" s="237" t="s">
        <v>175</v>
      </c>
      <c r="G274" s="234"/>
      <c r="H274" s="236" t="s">
        <v>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174</v>
      </c>
      <c r="AU274" s="243" t="s">
        <v>87</v>
      </c>
      <c r="AV274" s="13" t="s">
        <v>84</v>
      </c>
      <c r="AW274" s="13" t="s">
        <v>32</v>
      </c>
      <c r="AX274" s="13" t="s">
        <v>76</v>
      </c>
      <c r="AY274" s="243" t="s">
        <v>165</v>
      </c>
    </row>
    <row r="275" s="13" customFormat="1">
      <c r="A275" s="13"/>
      <c r="B275" s="233"/>
      <c r="C275" s="234"/>
      <c r="D275" s="235" t="s">
        <v>174</v>
      </c>
      <c r="E275" s="236" t="s">
        <v>1</v>
      </c>
      <c r="F275" s="237" t="s">
        <v>669</v>
      </c>
      <c r="G275" s="234"/>
      <c r="H275" s="236" t="s">
        <v>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174</v>
      </c>
      <c r="AU275" s="243" t="s">
        <v>87</v>
      </c>
      <c r="AV275" s="13" t="s">
        <v>84</v>
      </c>
      <c r="AW275" s="13" t="s">
        <v>32</v>
      </c>
      <c r="AX275" s="13" t="s">
        <v>76</v>
      </c>
      <c r="AY275" s="243" t="s">
        <v>165</v>
      </c>
    </row>
    <row r="276" s="14" customFormat="1">
      <c r="A276" s="14"/>
      <c r="B276" s="244"/>
      <c r="C276" s="245"/>
      <c r="D276" s="235" t="s">
        <v>174</v>
      </c>
      <c r="E276" s="246" t="s">
        <v>1</v>
      </c>
      <c r="F276" s="247" t="s">
        <v>84</v>
      </c>
      <c r="G276" s="245"/>
      <c r="H276" s="248">
        <v>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174</v>
      </c>
      <c r="AU276" s="254" t="s">
        <v>87</v>
      </c>
      <c r="AV276" s="14" t="s">
        <v>87</v>
      </c>
      <c r="AW276" s="14" t="s">
        <v>32</v>
      </c>
      <c r="AX276" s="14" t="s">
        <v>84</v>
      </c>
      <c r="AY276" s="254" t="s">
        <v>165</v>
      </c>
    </row>
    <row r="277" s="2" customFormat="1" ht="16.5" customHeight="1">
      <c r="A277" s="39"/>
      <c r="B277" s="40"/>
      <c r="C277" s="220" t="s">
        <v>402</v>
      </c>
      <c r="D277" s="220" t="s">
        <v>167</v>
      </c>
      <c r="E277" s="221" t="s">
        <v>670</v>
      </c>
      <c r="F277" s="222" t="s">
        <v>671</v>
      </c>
      <c r="G277" s="223" t="s">
        <v>424</v>
      </c>
      <c r="H277" s="224">
        <v>1</v>
      </c>
      <c r="I277" s="225"/>
      <c r="J277" s="226">
        <f>ROUND(I277*H277,2)</f>
        <v>0</v>
      </c>
      <c r="K277" s="222" t="s">
        <v>416</v>
      </c>
      <c r="L277" s="45"/>
      <c r="M277" s="227" t="s">
        <v>1</v>
      </c>
      <c r="N277" s="228" t="s">
        <v>41</v>
      </c>
      <c r="O277" s="92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172</v>
      </c>
      <c r="AT277" s="231" t="s">
        <v>167</v>
      </c>
      <c r="AU277" s="231" t="s">
        <v>87</v>
      </c>
      <c r="AY277" s="18" t="s">
        <v>165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84</v>
      </c>
      <c r="BK277" s="232">
        <f>ROUND(I277*H277,2)</f>
        <v>0</v>
      </c>
      <c r="BL277" s="18" t="s">
        <v>172</v>
      </c>
      <c r="BM277" s="231" t="s">
        <v>672</v>
      </c>
    </row>
    <row r="278" s="13" customFormat="1">
      <c r="A278" s="13"/>
      <c r="B278" s="233"/>
      <c r="C278" s="234"/>
      <c r="D278" s="235" t="s">
        <v>174</v>
      </c>
      <c r="E278" s="236" t="s">
        <v>1</v>
      </c>
      <c r="F278" s="237" t="s">
        <v>175</v>
      </c>
      <c r="G278" s="234"/>
      <c r="H278" s="236" t="s">
        <v>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174</v>
      </c>
      <c r="AU278" s="243" t="s">
        <v>87</v>
      </c>
      <c r="AV278" s="13" t="s">
        <v>84</v>
      </c>
      <c r="AW278" s="13" t="s">
        <v>32</v>
      </c>
      <c r="AX278" s="13" t="s">
        <v>76</v>
      </c>
      <c r="AY278" s="243" t="s">
        <v>165</v>
      </c>
    </row>
    <row r="279" s="14" customFormat="1">
      <c r="A279" s="14"/>
      <c r="B279" s="244"/>
      <c r="C279" s="245"/>
      <c r="D279" s="235" t="s">
        <v>174</v>
      </c>
      <c r="E279" s="246" t="s">
        <v>1</v>
      </c>
      <c r="F279" s="247" t="s">
        <v>84</v>
      </c>
      <c r="G279" s="245"/>
      <c r="H279" s="248">
        <v>1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174</v>
      </c>
      <c r="AU279" s="254" t="s">
        <v>87</v>
      </c>
      <c r="AV279" s="14" t="s">
        <v>87</v>
      </c>
      <c r="AW279" s="14" t="s">
        <v>32</v>
      </c>
      <c r="AX279" s="14" t="s">
        <v>84</v>
      </c>
      <c r="AY279" s="254" t="s">
        <v>165</v>
      </c>
    </row>
    <row r="280" s="2" customFormat="1" ht="16.5" customHeight="1">
      <c r="A280" s="39"/>
      <c r="B280" s="40"/>
      <c r="C280" s="277" t="s">
        <v>407</v>
      </c>
      <c r="D280" s="277" t="s">
        <v>332</v>
      </c>
      <c r="E280" s="278" t="s">
        <v>673</v>
      </c>
      <c r="F280" s="279" t="s">
        <v>674</v>
      </c>
      <c r="G280" s="280" t="s">
        <v>424</v>
      </c>
      <c r="H280" s="281">
        <v>1</v>
      </c>
      <c r="I280" s="282"/>
      <c r="J280" s="283">
        <f>ROUND(I280*H280,2)</f>
        <v>0</v>
      </c>
      <c r="K280" s="279" t="s">
        <v>416</v>
      </c>
      <c r="L280" s="284"/>
      <c r="M280" s="285" t="s">
        <v>1</v>
      </c>
      <c r="N280" s="286" t="s">
        <v>41</v>
      </c>
      <c r="O280" s="92"/>
      <c r="P280" s="229">
        <f>O280*H280</f>
        <v>0</v>
      </c>
      <c r="Q280" s="229">
        <v>1.4199999999999999</v>
      </c>
      <c r="R280" s="229">
        <f>Q280*H280</f>
        <v>1.4199999999999999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209</v>
      </c>
      <c r="AT280" s="231" t="s">
        <v>332</v>
      </c>
      <c r="AU280" s="231" t="s">
        <v>87</v>
      </c>
      <c r="AY280" s="18" t="s">
        <v>165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84</v>
      </c>
      <c r="BK280" s="232">
        <f>ROUND(I280*H280,2)</f>
        <v>0</v>
      </c>
      <c r="BL280" s="18" t="s">
        <v>172</v>
      </c>
      <c r="BM280" s="231" t="s">
        <v>675</v>
      </c>
    </row>
    <row r="281" s="13" customFormat="1">
      <c r="A281" s="13"/>
      <c r="B281" s="233"/>
      <c r="C281" s="234"/>
      <c r="D281" s="235" t="s">
        <v>174</v>
      </c>
      <c r="E281" s="236" t="s">
        <v>1</v>
      </c>
      <c r="F281" s="237" t="s">
        <v>577</v>
      </c>
      <c r="G281" s="234"/>
      <c r="H281" s="236" t="s">
        <v>1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174</v>
      </c>
      <c r="AU281" s="243" t="s">
        <v>87</v>
      </c>
      <c r="AV281" s="13" t="s">
        <v>84</v>
      </c>
      <c r="AW281" s="13" t="s">
        <v>32</v>
      </c>
      <c r="AX281" s="13" t="s">
        <v>76</v>
      </c>
      <c r="AY281" s="243" t="s">
        <v>165</v>
      </c>
    </row>
    <row r="282" s="13" customFormat="1">
      <c r="A282" s="13"/>
      <c r="B282" s="233"/>
      <c r="C282" s="234"/>
      <c r="D282" s="235" t="s">
        <v>174</v>
      </c>
      <c r="E282" s="236" t="s">
        <v>1</v>
      </c>
      <c r="F282" s="237" t="s">
        <v>676</v>
      </c>
      <c r="G282" s="234"/>
      <c r="H282" s="236" t="s">
        <v>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174</v>
      </c>
      <c r="AU282" s="243" t="s">
        <v>87</v>
      </c>
      <c r="AV282" s="13" t="s">
        <v>84</v>
      </c>
      <c r="AW282" s="13" t="s">
        <v>32</v>
      </c>
      <c r="AX282" s="13" t="s">
        <v>76</v>
      </c>
      <c r="AY282" s="243" t="s">
        <v>165</v>
      </c>
    </row>
    <row r="283" s="13" customFormat="1">
      <c r="A283" s="13"/>
      <c r="B283" s="233"/>
      <c r="C283" s="234"/>
      <c r="D283" s="235" t="s">
        <v>174</v>
      </c>
      <c r="E283" s="236" t="s">
        <v>1</v>
      </c>
      <c r="F283" s="237" t="s">
        <v>677</v>
      </c>
      <c r="G283" s="234"/>
      <c r="H283" s="236" t="s">
        <v>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174</v>
      </c>
      <c r="AU283" s="243" t="s">
        <v>87</v>
      </c>
      <c r="AV283" s="13" t="s">
        <v>84</v>
      </c>
      <c r="AW283" s="13" t="s">
        <v>32</v>
      </c>
      <c r="AX283" s="13" t="s">
        <v>76</v>
      </c>
      <c r="AY283" s="243" t="s">
        <v>165</v>
      </c>
    </row>
    <row r="284" s="13" customFormat="1">
      <c r="A284" s="13"/>
      <c r="B284" s="233"/>
      <c r="C284" s="234"/>
      <c r="D284" s="235" t="s">
        <v>174</v>
      </c>
      <c r="E284" s="236" t="s">
        <v>1</v>
      </c>
      <c r="F284" s="237" t="s">
        <v>678</v>
      </c>
      <c r="G284" s="234"/>
      <c r="H284" s="236" t="s">
        <v>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174</v>
      </c>
      <c r="AU284" s="243" t="s">
        <v>87</v>
      </c>
      <c r="AV284" s="13" t="s">
        <v>84</v>
      </c>
      <c r="AW284" s="13" t="s">
        <v>32</v>
      </c>
      <c r="AX284" s="13" t="s">
        <v>76</v>
      </c>
      <c r="AY284" s="243" t="s">
        <v>165</v>
      </c>
    </row>
    <row r="285" s="14" customFormat="1">
      <c r="A285" s="14"/>
      <c r="B285" s="244"/>
      <c r="C285" s="245"/>
      <c r="D285" s="235" t="s">
        <v>174</v>
      </c>
      <c r="E285" s="246" t="s">
        <v>1</v>
      </c>
      <c r="F285" s="247" t="s">
        <v>84</v>
      </c>
      <c r="G285" s="245"/>
      <c r="H285" s="248">
        <v>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174</v>
      </c>
      <c r="AU285" s="254" t="s">
        <v>87</v>
      </c>
      <c r="AV285" s="14" t="s">
        <v>87</v>
      </c>
      <c r="AW285" s="14" t="s">
        <v>32</v>
      </c>
      <c r="AX285" s="14" t="s">
        <v>84</v>
      </c>
      <c r="AY285" s="254" t="s">
        <v>165</v>
      </c>
    </row>
    <row r="286" s="2" customFormat="1" ht="16.5" customHeight="1">
      <c r="A286" s="39"/>
      <c r="B286" s="40"/>
      <c r="C286" s="277" t="s">
        <v>413</v>
      </c>
      <c r="D286" s="277" t="s">
        <v>332</v>
      </c>
      <c r="E286" s="278" t="s">
        <v>679</v>
      </c>
      <c r="F286" s="279" t="s">
        <v>680</v>
      </c>
      <c r="G286" s="280" t="s">
        <v>424</v>
      </c>
      <c r="H286" s="281">
        <v>1</v>
      </c>
      <c r="I286" s="282"/>
      <c r="J286" s="283">
        <f>ROUND(I286*H286,2)</f>
        <v>0</v>
      </c>
      <c r="K286" s="279" t="s">
        <v>416</v>
      </c>
      <c r="L286" s="284"/>
      <c r="M286" s="285" t="s">
        <v>1</v>
      </c>
      <c r="N286" s="286" t="s">
        <v>41</v>
      </c>
      <c r="O286" s="92"/>
      <c r="P286" s="229">
        <f>O286*H286</f>
        <v>0</v>
      </c>
      <c r="Q286" s="229">
        <v>0.63</v>
      </c>
      <c r="R286" s="229">
        <f>Q286*H286</f>
        <v>0.63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209</v>
      </c>
      <c r="AT286" s="231" t="s">
        <v>332</v>
      </c>
      <c r="AU286" s="231" t="s">
        <v>87</v>
      </c>
      <c r="AY286" s="18" t="s">
        <v>165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84</v>
      </c>
      <c r="BK286" s="232">
        <f>ROUND(I286*H286,2)</f>
        <v>0</v>
      </c>
      <c r="BL286" s="18" t="s">
        <v>172</v>
      </c>
      <c r="BM286" s="231" t="s">
        <v>681</v>
      </c>
    </row>
    <row r="287" s="13" customFormat="1">
      <c r="A287" s="13"/>
      <c r="B287" s="233"/>
      <c r="C287" s="234"/>
      <c r="D287" s="235" t="s">
        <v>174</v>
      </c>
      <c r="E287" s="236" t="s">
        <v>1</v>
      </c>
      <c r="F287" s="237" t="s">
        <v>577</v>
      </c>
      <c r="G287" s="234"/>
      <c r="H287" s="236" t="s">
        <v>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174</v>
      </c>
      <c r="AU287" s="243" t="s">
        <v>87</v>
      </c>
      <c r="AV287" s="13" t="s">
        <v>84</v>
      </c>
      <c r="AW287" s="13" t="s">
        <v>32</v>
      </c>
      <c r="AX287" s="13" t="s">
        <v>76</v>
      </c>
      <c r="AY287" s="243" t="s">
        <v>165</v>
      </c>
    </row>
    <row r="288" s="13" customFormat="1">
      <c r="A288" s="13"/>
      <c r="B288" s="233"/>
      <c r="C288" s="234"/>
      <c r="D288" s="235" t="s">
        <v>174</v>
      </c>
      <c r="E288" s="236" t="s">
        <v>1</v>
      </c>
      <c r="F288" s="237" t="s">
        <v>682</v>
      </c>
      <c r="G288" s="234"/>
      <c r="H288" s="236" t="s">
        <v>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174</v>
      </c>
      <c r="AU288" s="243" t="s">
        <v>87</v>
      </c>
      <c r="AV288" s="13" t="s">
        <v>84</v>
      </c>
      <c r="AW288" s="13" t="s">
        <v>32</v>
      </c>
      <c r="AX288" s="13" t="s">
        <v>76</v>
      </c>
      <c r="AY288" s="243" t="s">
        <v>165</v>
      </c>
    </row>
    <row r="289" s="13" customFormat="1">
      <c r="A289" s="13"/>
      <c r="B289" s="233"/>
      <c r="C289" s="234"/>
      <c r="D289" s="235" t="s">
        <v>174</v>
      </c>
      <c r="E289" s="236" t="s">
        <v>1</v>
      </c>
      <c r="F289" s="237" t="s">
        <v>677</v>
      </c>
      <c r="G289" s="234"/>
      <c r="H289" s="236" t="s">
        <v>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174</v>
      </c>
      <c r="AU289" s="243" t="s">
        <v>87</v>
      </c>
      <c r="AV289" s="13" t="s">
        <v>84</v>
      </c>
      <c r="AW289" s="13" t="s">
        <v>32</v>
      </c>
      <c r="AX289" s="13" t="s">
        <v>76</v>
      </c>
      <c r="AY289" s="243" t="s">
        <v>165</v>
      </c>
    </row>
    <row r="290" s="13" customFormat="1">
      <c r="A290" s="13"/>
      <c r="B290" s="233"/>
      <c r="C290" s="234"/>
      <c r="D290" s="235" t="s">
        <v>174</v>
      </c>
      <c r="E290" s="236" t="s">
        <v>1</v>
      </c>
      <c r="F290" s="237" t="s">
        <v>683</v>
      </c>
      <c r="G290" s="234"/>
      <c r="H290" s="236" t="s">
        <v>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174</v>
      </c>
      <c r="AU290" s="243" t="s">
        <v>87</v>
      </c>
      <c r="AV290" s="13" t="s">
        <v>84</v>
      </c>
      <c r="AW290" s="13" t="s">
        <v>32</v>
      </c>
      <c r="AX290" s="13" t="s">
        <v>76</v>
      </c>
      <c r="AY290" s="243" t="s">
        <v>165</v>
      </c>
    </row>
    <row r="291" s="14" customFormat="1">
      <c r="A291" s="14"/>
      <c r="B291" s="244"/>
      <c r="C291" s="245"/>
      <c r="D291" s="235" t="s">
        <v>174</v>
      </c>
      <c r="E291" s="246" t="s">
        <v>1</v>
      </c>
      <c r="F291" s="247" t="s">
        <v>84</v>
      </c>
      <c r="G291" s="245"/>
      <c r="H291" s="248">
        <v>1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174</v>
      </c>
      <c r="AU291" s="254" t="s">
        <v>87</v>
      </c>
      <c r="AV291" s="14" t="s">
        <v>87</v>
      </c>
      <c r="AW291" s="14" t="s">
        <v>32</v>
      </c>
      <c r="AX291" s="14" t="s">
        <v>84</v>
      </c>
      <c r="AY291" s="254" t="s">
        <v>165</v>
      </c>
    </row>
    <row r="292" s="2" customFormat="1" ht="24.15" customHeight="1">
      <c r="A292" s="39"/>
      <c r="B292" s="40"/>
      <c r="C292" s="277" t="s">
        <v>421</v>
      </c>
      <c r="D292" s="277" t="s">
        <v>332</v>
      </c>
      <c r="E292" s="278" t="s">
        <v>684</v>
      </c>
      <c r="F292" s="279" t="s">
        <v>685</v>
      </c>
      <c r="G292" s="280" t="s">
        <v>663</v>
      </c>
      <c r="H292" s="281">
        <v>1</v>
      </c>
      <c r="I292" s="282"/>
      <c r="J292" s="283">
        <f>ROUND(I292*H292,2)</f>
        <v>0</v>
      </c>
      <c r="K292" s="279" t="s">
        <v>416</v>
      </c>
      <c r="L292" s="284"/>
      <c r="M292" s="285" t="s">
        <v>1</v>
      </c>
      <c r="N292" s="286" t="s">
        <v>41</v>
      </c>
      <c r="O292" s="92"/>
      <c r="P292" s="229">
        <f>O292*H292</f>
        <v>0</v>
      </c>
      <c r="Q292" s="229">
        <v>0.63</v>
      </c>
      <c r="R292" s="229">
        <f>Q292*H292</f>
        <v>0.63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209</v>
      </c>
      <c r="AT292" s="231" t="s">
        <v>332</v>
      </c>
      <c r="AU292" s="231" t="s">
        <v>87</v>
      </c>
      <c r="AY292" s="18" t="s">
        <v>165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84</v>
      </c>
      <c r="BK292" s="232">
        <f>ROUND(I292*H292,2)</f>
        <v>0</v>
      </c>
      <c r="BL292" s="18" t="s">
        <v>172</v>
      </c>
      <c r="BM292" s="231" t="s">
        <v>686</v>
      </c>
    </row>
    <row r="293" s="13" customFormat="1">
      <c r="A293" s="13"/>
      <c r="B293" s="233"/>
      <c r="C293" s="234"/>
      <c r="D293" s="235" t="s">
        <v>174</v>
      </c>
      <c r="E293" s="236" t="s">
        <v>1</v>
      </c>
      <c r="F293" s="237" t="s">
        <v>577</v>
      </c>
      <c r="G293" s="234"/>
      <c r="H293" s="236" t="s">
        <v>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174</v>
      </c>
      <c r="AU293" s="243" t="s">
        <v>87</v>
      </c>
      <c r="AV293" s="13" t="s">
        <v>84</v>
      </c>
      <c r="AW293" s="13" t="s">
        <v>32</v>
      </c>
      <c r="AX293" s="13" t="s">
        <v>76</v>
      </c>
      <c r="AY293" s="243" t="s">
        <v>165</v>
      </c>
    </row>
    <row r="294" s="13" customFormat="1">
      <c r="A294" s="13"/>
      <c r="B294" s="233"/>
      <c r="C294" s="234"/>
      <c r="D294" s="235" t="s">
        <v>174</v>
      </c>
      <c r="E294" s="236" t="s">
        <v>1</v>
      </c>
      <c r="F294" s="237" t="s">
        <v>687</v>
      </c>
      <c r="G294" s="234"/>
      <c r="H294" s="236" t="s">
        <v>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174</v>
      </c>
      <c r="AU294" s="243" t="s">
        <v>87</v>
      </c>
      <c r="AV294" s="13" t="s">
        <v>84</v>
      </c>
      <c r="AW294" s="13" t="s">
        <v>32</v>
      </c>
      <c r="AX294" s="13" t="s">
        <v>76</v>
      </c>
      <c r="AY294" s="243" t="s">
        <v>165</v>
      </c>
    </row>
    <row r="295" s="13" customFormat="1">
      <c r="A295" s="13"/>
      <c r="B295" s="233"/>
      <c r="C295" s="234"/>
      <c r="D295" s="235" t="s">
        <v>174</v>
      </c>
      <c r="E295" s="236" t="s">
        <v>1</v>
      </c>
      <c r="F295" s="237" t="s">
        <v>688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174</v>
      </c>
      <c r="AU295" s="243" t="s">
        <v>87</v>
      </c>
      <c r="AV295" s="13" t="s">
        <v>84</v>
      </c>
      <c r="AW295" s="13" t="s">
        <v>32</v>
      </c>
      <c r="AX295" s="13" t="s">
        <v>76</v>
      </c>
      <c r="AY295" s="243" t="s">
        <v>165</v>
      </c>
    </row>
    <row r="296" s="14" customFormat="1">
      <c r="A296" s="14"/>
      <c r="B296" s="244"/>
      <c r="C296" s="245"/>
      <c r="D296" s="235" t="s">
        <v>174</v>
      </c>
      <c r="E296" s="246" t="s">
        <v>1</v>
      </c>
      <c r="F296" s="247" t="s">
        <v>84</v>
      </c>
      <c r="G296" s="245"/>
      <c r="H296" s="248">
        <v>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174</v>
      </c>
      <c r="AU296" s="254" t="s">
        <v>87</v>
      </c>
      <c r="AV296" s="14" t="s">
        <v>87</v>
      </c>
      <c r="AW296" s="14" t="s">
        <v>32</v>
      </c>
      <c r="AX296" s="14" t="s">
        <v>84</v>
      </c>
      <c r="AY296" s="254" t="s">
        <v>165</v>
      </c>
    </row>
    <row r="297" s="12" customFormat="1" ht="22.8" customHeight="1">
      <c r="A297" s="12"/>
      <c r="B297" s="204"/>
      <c r="C297" s="205"/>
      <c r="D297" s="206" t="s">
        <v>75</v>
      </c>
      <c r="E297" s="218" t="s">
        <v>172</v>
      </c>
      <c r="F297" s="218" t="s">
        <v>377</v>
      </c>
      <c r="G297" s="205"/>
      <c r="H297" s="205"/>
      <c r="I297" s="208"/>
      <c r="J297" s="219">
        <f>BK297</f>
        <v>0</v>
      </c>
      <c r="K297" s="205"/>
      <c r="L297" s="210"/>
      <c r="M297" s="211"/>
      <c r="N297" s="212"/>
      <c r="O297" s="212"/>
      <c r="P297" s="213">
        <f>SUM(P298:P321)</f>
        <v>0</v>
      </c>
      <c r="Q297" s="212"/>
      <c r="R297" s="213">
        <f>SUM(R298:R321)</f>
        <v>7.2610791199999989</v>
      </c>
      <c r="S297" s="212"/>
      <c r="T297" s="214">
        <f>SUM(T298:T321)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5" t="s">
        <v>84</v>
      </c>
      <c r="AT297" s="216" t="s">
        <v>75</v>
      </c>
      <c r="AU297" s="216" t="s">
        <v>84</v>
      </c>
      <c r="AY297" s="215" t="s">
        <v>165</v>
      </c>
      <c r="BK297" s="217">
        <f>SUM(BK298:BK321)</f>
        <v>0</v>
      </c>
    </row>
    <row r="298" s="2" customFormat="1" ht="16.5" customHeight="1">
      <c r="A298" s="39"/>
      <c r="B298" s="40"/>
      <c r="C298" s="220" t="s">
        <v>426</v>
      </c>
      <c r="D298" s="220" t="s">
        <v>167</v>
      </c>
      <c r="E298" s="221" t="s">
        <v>379</v>
      </c>
      <c r="F298" s="222" t="s">
        <v>380</v>
      </c>
      <c r="G298" s="223" t="s">
        <v>232</v>
      </c>
      <c r="H298" s="224">
        <v>7.5</v>
      </c>
      <c r="I298" s="225"/>
      <c r="J298" s="226">
        <f>ROUND(I298*H298,2)</f>
        <v>0</v>
      </c>
      <c r="K298" s="222" t="s">
        <v>171</v>
      </c>
      <c r="L298" s="45"/>
      <c r="M298" s="227" t="s">
        <v>1</v>
      </c>
      <c r="N298" s="228" t="s">
        <v>41</v>
      </c>
      <c r="O298" s="92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172</v>
      </c>
      <c r="AT298" s="231" t="s">
        <v>167</v>
      </c>
      <c r="AU298" s="231" t="s">
        <v>87</v>
      </c>
      <c r="AY298" s="18" t="s">
        <v>165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84</v>
      </c>
      <c r="BK298" s="232">
        <f>ROUND(I298*H298,2)</f>
        <v>0</v>
      </c>
      <c r="BL298" s="18" t="s">
        <v>172</v>
      </c>
      <c r="BM298" s="231" t="s">
        <v>381</v>
      </c>
    </row>
    <row r="299" s="13" customFormat="1">
      <c r="A299" s="13"/>
      <c r="B299" s="233"/>
      <c r="C299" s="234"/>
      <c r="D299" s="235" t="s">
        <v>174</v>
      </c>
      <c r="E299" s="236" t="s">
        <v>1</v>
      </c>
      <c r="F299" s="237" t="s">
        <v>577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174</v>
      </c>
      <c r="AU299" s="243" t="s">
        <v>87</v>
      </c>
      <c r="AV299" s="13" t="s">
        <v>84</v>
      </c>
      <c r="AW299" s="13" t="s">
        <v>32</v>
      </c>
      <c r="AX299" s="13" t="s">
        <v>76</v>
      </c>
      <c r="AY299" s="243" t="s">
        <v>165</v>
      </c>
    </row>
    <row r="300" s="14" customFormat="1">
      <c r="A300" s="14"/>
      <c r="B300" s="244"/>
      <c r="C300" s="245"/>
      <c r="D300" s="235" t="s">
        <v>174</v>
      </c>
      <c r="E300" s="246" t="s">
        <v>563</v>
      </c>
      <c r="F300" s="247" t="s">
        <v>689</v>
      </c>
      <c r="G300" s="245"/>
      <c r="H300" s="248">
        <v>7.5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174</v>
      </c>
      <c r="AU300" s="254" t="s">
        <v>87</v>
      </c>
      <c r="AV300" s="14" t="s">
        <v>87</v>
      </c>
      <c r="AW300" s="14" t="s">
        <v>32</v>
      </c>
      <c r="AX300" s="14" t="s">
        <v>84</v>
      </c>
      <c r="AY300" s="254" t="s">
        <v>165</v>
      </c>
    </row>
    <row r="301" s="2" customFormat="1" ht="21.75" customHeight="1">
      <c r="A301" s="39"/>
      <c r="B301" s="40"/>
      <c r="C301" s="220" t="s">
        <v>431</v>
      </c>
      <c r="D301" s="220" t="s">
        <v>167</v>
      </c>
      <c r="E301" s="221" t="s">
        <v>690</v>
      </c>
      <c r="F301" s="222" t="s">
        <v>691</v>
      </c>
      <c r="G301" s="223" t="s">
        <v>424</v>
      </c>
      <c r="H301" s="224">
        <v>4</v>
      </c>
      <c r="I301" s="225"/>
      <c r="J301" s="226">
        <f>ROUND(I301*H301,2)</f>
        <v>0</v>
      </c>
      <c r="K301" s="222" t="s">
        <v>171</v>
      </c>
      <c r="L301" s="45"/>
      <c r="M301" s="227" t="s">
        <v>1</v>
      </c>
      <c r="N301" s="228" t="s">
        <v>41</v>
      </c>
      <c r="O301" s="92"/>
      <c r="P301" s="229">
        <f>O301*H301</f>
        <v>0</v>
      </c>
      <c r="Q301" s="229">
        <v>0.22394</v>
      </c>
      <c r="R301" s="229">
        <f>Q301*H301</f>
        <v>0.89576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172</v>
      </c>
      <c r="AT301" s="231" t="s">
        <v>167</v>
      </c>
      <c r="AU301" s="231" t="s">
        <v>87</v>
      </c>
      <c r="AY301" s="18" t="s">
        <v>165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84</v>
      </c>
      <c r="BK301" s="232">
        <f>ROUND(I301*H301,2)</f>
        <v>0</v>
      </c>
      <c r="BL301" s="18" t="s">
        <v>172</v>
      </c>
      <c r="BM301" s="231" t="s">
        <v>692</v>
      </c>
    </row>
    <row r="302" s="13" customFormat="1">
      <c r="A302" s="13"/>
      <c r="B302" s="233"/>
      <c r="C302" s="234"/>
      <c r="D302" s="235" t="s">
        <v>174</v>
      </c>
      <c r="E302" s="236" t="s">
        <v>1</v>
      </c>
      <c r="F302" s="237" t="s">
        <v>577</v>
      </c>
      <c r="G302" s="234"/>
      <c r="H302" s="236" t="s">
        <v>1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174</v>
      </c>
      <c r="AU302" s="243" t="s">
        <v>87</v>
      </c>
      <c r="AV302" s="13" t="s">
        <v>84</v>
      </c>
      <c r="AW302" s="13" t="s">
        <v>32</v>
      </c>
      <c r="AX302" s="13" t="s">
        <v>76</v>
      </c>
      <c r="AY302" s="243" t="s">
        <v>165</v>
      </c>
    </row>
    <row r="303" s="14" customFormat="1">
      <c r="A303" s="14"/>
      <c r="B303" s="244"/>
      <c r="C303" s="245"/>
      <c r="D303" s="235" t="s">
        <v>174</v>
      </c>
      <c r="E303" s="246" t="s">
        <v>1</v>
      </c>
      <c r="F303" s="247" t="s">
        <v>693</v>
      </c>
      <c r="G303" s="245"/>
      <c r="H303" s="248">
        <v>2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174</v>
      </c>
      <c r="AU303" s="254" t="s">
        <v>87</v>
      </c>
      <c r="AV303" s="14" t="s">
        <v>87</v>
      </c>
      <c r="AW303" s="14" t="s">
        <v>32</v>
      </c>
      <c r="AX303" s="14" t="s">
        <v>76</v>
      </c>
      <c r="AY303" s="254" t="s">
        <v>165</v>
      </c>
    </row>
    <row r="304" s="14" customFormat="1">
      <c r="A304" s="14"/>
      <c r="B304" s="244"/>
      <c r="C304" s="245"/>
      <c r="D304" s="235" t="s">
        <v>174</v>
      </c>
      <c r="E304" s="246" t="s">
        <v>1</v>
      </c>
      <c r="F304" s="247" t="s">
        <v>694</v>
      </c>
      <c r="G304" s="245"/>
      <c r="H304" s="248">
        <v>2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174</v>
      </c>
      <c r="AU304" s="254" t="s">
        <v>87</v>
      </c>
      <c r="AV304" s="14" t="s">
        <v>87</v>
      </c>
      <c r="AW304" s="14" t="s">
        <v>32</v>
      </c>
      <c r="AX304" s="14" t="s">
        <v>76</v>
      </c>
      <c r="AY304" s="254" t="s">
        <v>165</v>
      </c>
    </row>
    <row r="305" s="15" customFormat="1">
      <c r="A305" s="15"/>
      <c r="B305" s="255"/>
      <c r="C305" s="256"/>
      <c r="D305" s="235" t="s">
        <v>174</v>
      </c>
      <c r="E305" s="257" t="s">
        <v>1</v>
      </c>
      <c r="F305" s="258" t="s">
        <v>187</v>
      </c>
      <c r="G305" s="256"/>
      <c r="H305" s="259">
        <v>4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5" t="s">
        <v>174</v>
      </c>
      <c r="AU305" s="265" t="s">
        <v>87</v>
      </c>
      <c r="AV305" s="15" t="s">
        <v>172</v>
      </c>
      <c r="AW305" s="15" t="s">
        <v>32</v>
      </c>
      <c r="AX305" s="15" t="s">
        <v>84</v>
      </c>
      <c r="AY305" s="265" t="s">
        <v>165</v>
      </c>
    </row>
    <row r="306" s="2" customFormat="1" ht="24.15" customHeight="1">
      <c r="A306" s="39"/>
      <c r="B306" s="40"/>
      <c r="C306" s="277" t="s">
        <v>436</v>
      </c>
      <c r="D306" s="277" t="s">
        <v>332</v>
      </c>
      <c r="E306" s="278" t="s">
        <v>695</v>
      </c>
      <c r="F306" s="279" t="s">
        <v>696</v>
      </c>
      <c r="G306" s="280" t="s">
        <v>424</v>
      </c>
      <c r="H306" s="281">
        <v>4.04</v>
      </c>
      <c r="I306" s="282"/>
      <c r="J306" s="283">
        <f>ROUND(I306*H306,2)</f>
        <v>0</v>
      </c>
      <c r="K306" s="279" t="s">
        <v>171</v>
      </c>
      <c r="L306" s="284"/>
      <c r="M306" s="285" t="s">
        <v>1</v>
      </c>
      <c r="N306" s="286" t="s">
        <v>41</v>
      </c>
      <c r="O306" s="92"/>
      <c r="P306" s="229">
        <f>O306*H306</f>
        <v>0</v>
      </c>
      <c r="Q306" s="229">
        <v>0.021000000000000001</v>
      </c>
      <c r="R306" s="229">
        <f>Q306*H306</f>
        <v>0.084840000000000013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209</v>
      </c>
      <c r="AT306" s="231" t="s">
        <v>332</v>
      </c>
      <c r="AU306" s="231" t="s">
        <v>87</v>
      </c>
      <c r="AY306" s="18" t="s">
        <v>165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84</v>
      </c>
      <c r="BK306" s="232">
        <f>ROUND(I306*H306,2)</f>
        <v>0</v>
      </c>
      <c r="BL306" s="18" t="s">
        <v>172</v>
      </c>
      <c r="BM306" s="231" t="s">
        <v>697</v>
      </c>
    </row>
    <row r="307" s="13" customFormat="1">
      <c r="A307" s="13"/>
      <c r="B307" s="233"/>
      <c r="C307" s="234"/>
      <c r="D307" s="235" t="s">
        <v>174</v>
      </c>
      <c r="E307" s="236" t="s">
        <v>1</v>
      </c>
      <c r="F307" s="237" t="s">
        <v>577</v>
      </c>
      <c r="G307" s="234"/>
      <c r="H307" s="236" t="s">
        <v>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174</v>
      </c>
      <c r="AU307" s="243" t="s">
        <v>87</v>
      </c>
      <c r="AV307" s="13" t="s">
        <v>84</v>
      </c>
      <c r="AW307" s="13" t="s">
        <v>32</v>
      </c>
      <c r="AX307" s="13" t="s">
        <v>76</v>
      </c>
      <c r="AY307" s="243" t="s">
        <v>165</v>
      </c>
    </row>
    <row r="308" s="14" customFormat="1">
      <c r="A308" s="14"/>
      <c r="B308" s="244"/>
      <c r="C308" s="245"/>
      <c r="D308" s="235" t="s">
        <v>174</v>
      </c>
      <c r="E308" s="246" t="s">
        <v>1</v>
      </c>
      <c r="F308" s="247" t="s">
        <v>698</v>
      </c>
      <c r="G308" s="245"/>
      <c r="H308" s="248">
        <v>2.02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174</v>
      </c>
      <c r="AU308" s="254" t="s">
        <v>87</v>
      </c>
      <c r="AV308" s="14" t="s">
        <v>87</v>
      </c>
      <c r="AW308" s="14" t="s">
        <v>32</v>
      </c>
      <c r="AX308" s="14" t="s">
        <v>76</v>
      </c>
      <c r="AY308" s="254" t="s">
        <v>165</v>
      </c>
    </row>
    <row r="309" s="14" customFormat="1">
      <c r="A309" s="14"/>
      <c r="B309" s="244"/>
      <c r="C309" s="245"/>
      <c r="D309" s="235" t="s">
        <v>174</v>
      </c>
      <c r="E309" s="246" t="s">
        <v>1</v>
      </c>
      <c r="F309" s="247" t="s">
        <v>699</v>
      </c>
      <c r="G309" s="245"/>
      <c r="H309" s="248">
        <v>2.02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174</v>
      </c>
      <c r="AU309" s="254" t="s">
        <v>87</v>
      </c>
      <c r="AV309" s="14" t="s">
        <v>87</v>
      </c>
      <c r="AW309" s="14" t="s">
        <v>32</v>
      </c>
      <c r="AX309" s="14" t="s">
        <v>76</v>
      </c>
      <c r="AY309" s="254" t="s">
        <v>165</v>
      </c>
    </row>
    <row r="310" s="15" customFormat="1">
      <c r="A310" s="15"/>
      <c r="B310" s="255"/>
      <c r="C310" s="256"/>
      <c r="D310" s="235" t="s">
        <v>174</v>
      </c>
      <c r="E310" s="257" t="s">
        <v>1</v>
      </c>
      <c r="F310" s="258" t="s">
        <v>187</v>
      </c>
      <c r="G310" s="256"/>
      <c r="H310" s="259">
        <v>4.04</v>
      </c>
      <c r="I310" s="260"/>
      <c r="J310" s="256"/>
      <c r="K310" s="256"/>
      <c r="L310" s="261"/>
      <c r="M310" s="262"/>
      <c r="N310" s="263"/>
      <c r="O310" s="263"/>
      <c r="P310" s="263"/>
      <c r="Q310" s="263"/>
      <c r="R310" s="263"/>
      <c r="S310" s="263"/>
      <c r="T310" s="264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5" t="s">
        <v>174</v>
      </c>
      <c r="AU310" s="265" t="s">
        <v>87</v>
      </c>
      <c r="AV310" s="15" t="s">
        <v>172</v>
      </c>
      <c r="AW310" s="15" t="s">
        <v>32</v>
      </c>
      <c r="AX310" s="15" t="s">
        <v>84</v>
      </c>
      <c r="AY310" s="265" t="s">
        <v>165</v>
      </c>
    </row>
    <row r="311" s="2" customFormat="1" ht="24.15" customHeight="1">
      <c r="A311" s="39"/>
      <c r="B311" s="40"/>
      <c r="C311" s="220" t="s">
        <v>441</v>
      </c>
      <c r="D311" s="220" t="s">
        <v>167</v>
      </c>
      <c r="E311" s="221" t="s">
        <v>700</v>
      </c>
      <c r="F311" s="222" t="s">
        <v>701</v>
      </c>
      <c r="G311" s="223" t="s">
        <v>232</v>
      </c>
      <c r="H311" s="224">
        <v>2.4649999999999999</v>
      </c>
      <c r="I311" s="225"/>
      <c r="J311" s="226">
        <f>ROUND(I311*H311,2)</f>
        <v>0</v>
      </c>
      <c r="K311" s="222" t="s">
        <v>171</v>
      </c>
      <c r="L311" s="45"/>
      <c r="M311" s="227" t="s">
        <v>1</v>
      </c>
      <c r="N311" s="228" t="s">
        <v>41</v>
      </c>
      <c r="O311" s="92"/>
      <c r="P311" s="229">
        <f>O311*H311</f>
        <v>0</v>
      </c>
      <c r="Q311" s="229">
        <v>2.5018699999999998</v>
      </c>
      <c r="R311" s="229">
        <f>Q311*H311</f>
        <v>6.1671095499999993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172</v>
      </c>
      <c r="AT311" s="231" t="s">
        <v>167</v>
      </c>
      <c r="AU311" s="231" t="s">
        <v>87</v>
      </c>
      <c r="AY311" s="18" t="s">
        <v>165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84</v>
      </c>
      <c r="BK311" s="232">
        <f>ROUND(I311*H311,2)</f>
        <v>0</v>
      </c>
      <c r="BL311" s="18" t="s">
        <v>172</v>
      </c>
      <c r="BM311" s="231" t="s">
        <v>702</v>
      </c>
    </row>
    <row r="312" s="13" customFormat="1">
      <c r="A312" s="13"/>
      <c r="B312" s="233"/>
      <c r="C312" s="234"/>
      <c r="D312" s="235" t="s">
        <v>174</v>
      </c>
      <c r="E312" s="236" t="s">
        <v>1</v>
      </c>
      <c r="F312" s="237" t="s">
        <v>577</v>
      </c>
      <c r="G312" s="234"/>
      <c r="H312" s="236" t="s">
        <v>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174</v>
      </c>
      <c r="AU312" s="243" t="s">
        <v>87</v>
      </c>
      <c r="AV312" s="13" t="s">
        <v>84</v>
      </c>
      <c r="AW312" s="13" t="s">
        <v>32</v>
      </c>
      <c r="AX312" s="13" t="s">
        <v>76</v>
      </c>
      <c r="AY312" s="243" t="s">
        <v>165</v>
      </c>
    </row>
    <row r="313" s="14" customFormat="1">
      <c r="A313" s="14"/>
      <c r="B313" s="244"/>
      <c r="C313" s="245"/>
      <c r="D313" s="235" t="s">
        <v>174</v>
      </c>
      <c r="E313" s="246" t="s">
        <v>1</v>
      </c>
      <c r="F313" s="247" t="s">
        <v>703</v>
      </c>
      <c r="G313" s="245"/>
      <c r="H313" s="248">
        <v>1.764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174</v>
      </c>
      <c r="AU313" s="254" t="s">
        <v>87</v>
      </c>
      <c r="AV313" s="14" t="s">
        <v>87</v>
      </c>
      <c r="AW313" s="14" t="s">
        <v>32</v>
      </c>
      <c r="AX313" s="14" t="s">
        <v>76</v>
      </c>
      <c r="AY313" s="254" t="s">
        <v>165</v>
      </c>
    </row>
    <row r="314" s="14" customFormat="1">
      <c r="A314" s="14"/>
      <c r="B314" s="244"/>
      <c r="C314" s="245"/>
      <c r="D314" s="235" t="s">
        <v>174</v>
      </c>
      <c r="E314" s="246" t="s">
        <v>1</v>
      </c>
      <c r="F314" s="247" t="s">
        <v>704</v>
      </c>
      <c r="G314" s="245"/>
      <c r="H314" s="248">
        <v>0.70099999999999996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174</v>
      </c>
      <c r="AU314" s="254" t="s">
        <v>87</v>
      </c>
      <c r="AV314" s="14" t="s">
        <v>87</v>
      </c>
      <c r="AW314" s="14" t="s">
        <v>32</v>
      </c>
      <c r="AX314" s="14" t="s">
        <v>76</v>
      </c>
      <c r="AY314" s="254" t="s">
        <v>165</v>
      </c>
    </row>
    <row r="315" s="15" customFormat="1">
      <c r="A315" s="15"/>
      <c r="B315" s="255"/>
      <c r="C315" s="256"/>
      <c r="D315" s="235" t="s">
        <v>174</v>
      </c>
      <c r="E315" s="257" t="s">
        <v>1</v>
      </c>
      <c r="F315" s="258" t="s">
        <v>187</v>
      </c>
      <c r="G315" s="256"/>
      <c r="H315" s="259">
        <v>2.4649999999999999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174</v>
      </c>
      <c r="AU315" s="265" t="s">
        <v>87</v>
      </c>
      <c r="AV315" s="15" t="s">
        <v>172</v>
      </c>
      <c r="AW315" s="15" t="s">
        <v>32</v>
      </c>
      <c r="AX315" s="15" t="s">
        <v>84</v>
      </c>
      <c r="AY315" s="265" t="s">
        <v>165</v>
      </c>
    </row>
    <row r="316" s="2" customFormat="1" ht="24.15" customHeight="1">
      <c r="A316" s="39"/>
      <c r="B316" s="40"/>
      <c r="C316" s="220" t="s">
        <v>445</v>
      </c>
      <c r="D316" s="220" t="s">
        <v>167</v>
      </c>
      <c r="E316" s="221" t="s">
        <v>705</v>
      </c>
      <c r="F316" s="222" t="s">
        <v>706</v>
      </c>
      <c r="G316" s="223" t="s">
        <v>170</v>
      </c>
      <c r="H316" s="224">
        <v>2.972</v>
      </c>
      <c r="I316" s="225"/>
      <c r="J316" s="226">
        <f>ROUND(I316*H316,2)</f>
        <v>0</v>
      </c>
      <c r="K316" s="222" t="s">
        <v>171</v>
      </c>
      <c r="L316" s="45"/>
      <c r="M316" s="227" t="s">
        <v>1</v>
      </c>
      <c r="N316" s="228" t="s">
        <v>41</v>
      </c>
      <c r="O316" s="92"/>
      <c r="P316" s="229">
        <f>O316*H316</f>
        <v>0</v>
      </c>
      <c r="Q316" s="229">
        <v>0.0063200000000000001</v>
      </c>
      <c r="R316" s="229">
        <f>Q316*H316</f>
        <v>0.018783040000000001</v>
      </c>
      <c r="S316" s="229">
        <v>0</v>
      </c>
      <c r="T316" s="23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1" t="s">
        <v>172</v>
      </c>
      <c r="AT316" s="231" t="s">
        <v>167</v>
      </c>
      <c r="AU316" s="231" t="s">
        <v>87</v>
      </c>
      <c r="AY316" s="18" t="s">
        <v>165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84</v>
      </c>
      <c r="BK316" s="232">
        <f>ROUND(I316*H316,2)</f>
        <v>0</v>
      </c>
      <c r="BL316" s="18" t="s">
        <v>172</v>
      </c>
      <c r="BM316" s="231" t="s">
        <v>707</v>
      </c>
    </row>
    <row r="317" s="13" customFormat="1">
      <c r="A317" s="13"/>
      <c r="B317" s="233"/>
      <c r="C317" s="234"/>
      <c r="D317" s="235" t="s">
        <v>174</v>
      </c>
      <c r="E317" s="236" t="s">
        <v>1</v>
      </c>
      <c r="F317" s="237" t="s">
        <v>577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174</v>
      </c>
      <c r="AU317" s="243" t="s">
        <v>87</v>
      </c>
      <c r="AV317" s="13" t="s">
        <v>84</v>
      </c>
      <c r="AW317" s="13" t="s">
        <v>32</v>
      </c>
      <c r="AX317" s="13" t="s">
        <v>76</v>
      </c>
      <c r="AY317" s="243" t="s">
        <v>165</v>
      </c>
    </row>
    <row r="318" s="14" customFormat="1">
      <c r="A318" s="14"/>
      <c r="B318" s="244"/>
      <c r="C318" s="245"/>
      <c r="D318" s="235" t="s">
        <v>174</v>
      </c>
      <c r="E318" s="246" t="s">
        <v>1</v>
      </c>
      <c r="F318" s="247" t="s">
        <v>708</v>
      </c>
      <c r="G318" s="245"/>
      <c r="H318" s="248">
        <v>2.972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174</v>
      </c>
      <c r="AU318" s="254" t="s">
        <v>87</v>
      </c>
      <c r="AV318" s="14" t="s">
        <v>87</v>
      </c>
      <c r="AW318" s="14" t="s">
        <v>32</v>
      </c>
      <c r="AX318" s="14" t="s">
        <v>84</v>
      </c>
      <c r="AY318" s="254" t="s">
        <v>165</v>
      </c>
    </row>
    <row r="319" s="2" customFormat="1" ht="24.15" customHeight="1">
      <c r="A319" s="39"/>
      <c r="B319" s="40"/>
      <c r="C319" s="220" t="s">
        <v>450</v>
      </c>
      <c r="D319" s="220" t="s">
        <v>167</v>
      </c>
      <c r="E319" s="221" t="s">
        <v>709</v>
      </c>
      <c r="F319" s="222" t="s">
        <v>710</v>
      </c>
      <c r="G319" s="223" t="s">
        <v>310</v>
      </c>
      <c r="H319" s="224">
        <v>0.088999999999999996</v>
      </c>
      <c r="I319" s="225"/>
      <c r="J319" s="226">
        <f>ROUND(I319*H319,2)</f>
        <v>0</v>
      </c>
      <c r="K319" s="222" t="s">
        <v>171</v>
      </c>
      <c r="L319" s="45"/>
      <c r="M319" s="227" t="s">
        <v>1</v>
      </c>
      <c r="N319" s="228" t="s">
        <v>41</v>
      </c>
      <c r="O319" s="92"/>
      <c r="P319" s="229">
        <f>O319*H319</f>
        <v>0</v>
      </c>
      <c r="Q319" s="229">
        <v>1.06277</v>
      </c>
      <c r="R319" s="229">
        <f>Q319*H319</f>
        <v>0.094586529999999988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172</v>
      </c>
      <c r="AT319" s="231" t="s">
        <v>167</v>
      </c>
      <c r="AU319" s="231" t="s">
        <v>87</v>
      </c>
      <c r="AY319" s="18" t="s">
        <v>165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84</v>
      </c>
      <c r="BK319" s="232">
        <f>ROUND(I319*H319,2)</f>
        <v>0</v>
      </c>
      <c r="BL319" s="18" t="s">
        <v>172</v>
      </c>
      <c r="BM319" s="231" t="s">
        <v>711</v>
      </c>
    </row>
    <row r="320" s="13" customFormat="1">
      <c r="A320" s="13"/>
      <c r="B320" s="233"/>
      <c r="C320" s="234"/>
      <c r="D320" s="235" t="s">
        <v>174</v>
      </c>
      <c r="E320" s="236" t="s">
        <v>1</v>
      </c>
      <c r="F320" s="237" t="s">
        <v>577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174</v>
      </c>
      <c r="AU320" s="243" t="s">
        <v>87</v>
      </c>
      <c r="AV320" s="13" t="s">
        <v>84</v>
      </c>
      <c r="AW320" s="13" t="s">
        <v>32</v>
      </c>
      <c r="AX320" s="13" t="s">
        <v>76</v>
      </c>
      <c r="AY320" s="243" t="s">
        <v>165</v>
      </c>
    </row>
    <row r="321" s="14" customFormat="1">
      <c r="A321" s="14"/>
      <c r="B321" s="244"/>
      <c r="C321" s="245"/>
      <c r="D321" s="235" t="s">
        <v>174</v>
      </c>
      <c r="E321" s="246" t="s">
        <v>1</v>
      </c>
      <c r="F321" s="247" t="s">
        <v>712</v>
      </c>
      <c r="G321" s="245"/>
      <c r="H321" s="248">
        <v>0.088999999999999996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174</v>
      </c>
      <c r="AU321" s="254" t="s">
        <v>87</v>
      </c>
      <c r="AV321" s="14" t="s">
        <v>87</v>
      </c>
      <c r="AW321" s="14" t="s">
        <v>32</v>
      </c>
      <c r="AX321" s="14" t="s">
        <v>84</v>
      </c>
      <c r="AY321" s="254" t="s">
        <v>165</v>
      </c>
    </row>
    <row r="322" s="12" customFormat="1" ht="22.8" customHeight="1">
      <c r="A322" s="12"/>
      <c r="B322" s="204"/>
      <c r="C322" s="205"/>
      <c r="D322" s="206" t="s">
        <v>75</v>
      </c>
      <c r="E322" s="218" t="s">
        <v>209</v>
      </c>
      <c r="F322" s="218" t="s">
        <v>401</v>
      </c>
      <c r="G322" s="205"/>
      <c r="H322" s="205"/>
      <c r="I322" s="208"/>
      <c r="J322" s="219">
        <f>BK322</f>
        <v>0</v>
      </c>
      <c r="K322" s="205"/>
      <c r="L322" s="210"/>
      <c r="M322" s="211"/>
      <c r="N322" s="212"/>
      <c r="O322" s="212"/>
      <c r="P322" s="213">
        <f>SUM(P323:P363)</f>
        <v>0</v>
      </c>
      <c r="Q322" s="212"/>
      <c r="R322" s="213">
        <f>SUM(R323:R363)</f>
        <v>27.845410000000001</v>
      </c>
      <c r="S322" s="212"/>
      <c r="T322" s="214">
        <f>SUM(T323:T363)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5" t="s">
        <v>84</v>
      </c>
      <c r="AT322" s="216" t="s">
        <v>75</v>
      </c>
      <c r="AU322" s="216" t="s">
        <v>84</v>
      </c>
      <c r="AY322" s="215" t="s">
        <v>165</v>
      </c>
      <c r="BK322" s="217">
        <f>SUM(BK323:BK363)</f>
        <v>0</v>
      </c>
    </row>
    <row r="323" s="2" customFormat="1" ht="24.15" customHeight="1">
      <c r="A323" s="39"/>
      <c r="B323" s="40"/>
      <c r="C323" s="220" t="s">
        <v>454</v>
      </c>
      <c r="D323" s="220" t="s">
        <v>167</v>
      </c>
      <c r="E323" s="221" t="s">
        <v>713</v>
      </c>
      <c r="F323" s="222" t="s">
        <v>714</v>
      </c>
      <c r="G323" s="223" t="s">
        <v>232</v>
      </c>
      <c r="H323" s="224">
        <v>10.5</v>
      </c>
      <c r="I323" s="225"/>
      <c r="J323" s="226">
        <f>ROUND(I323*H323,2)</f>
        <v>0</v>
      </c>
      <c r="K323" s="222" t="s">
        <v>416</v>
      </c>
      <c r="L323" s="45"/>
      <c r="M323" s="227" t="s">
        <v>1</v>
      </c>
      <c r="N323" s="228" t="s">
        <v>41</v>
      </c>
      <c r="O323" s="92"/>
      <c r="P323" s="229">
        <f>O323*H323</f>
        <v>0</v>
      </c>
      <c r="Q323" s="229">
        <v>2.4775800000000001</v>
      </c>
      <c r="R323" s="229">
        <f>Q323*H323</f>
        <v>26.014590000000002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172</v>
      </c>
      <c r="AT323" s="231" t="s">
        <v>167</v>
      </c>
      <c r="AU323" s="231" t="s">
        <v>87</v>
      </c>
      <c r="AY323" s="18" t="s">
        <v>165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84</v>
      </c>
      <c r="BK323" s="232">
        <f>ROUND(I323*H323,2)</f>
        <v>0</v>
      </c>
      <c r="BL323" s="18" t="s">
        <v>172</v>
      </c>
      <c r="BM323" s="231" t="s">
        <v>715</v>
      </c>
    </row>
    <row r="324" s="13" customFormat="1">
      <c r="A324" s="13"/>
      <c r="B324" s="233"/>
      <c r="C324" s="234"/>
      <c r="D324" s="235" t="s">
        <v>174</v>
      </c>
      <c r="E324" s="236" t="s">
        <v>1</v>
      </c>
      <c r="F324" s="237" t="s">
        <v>577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174</v>
      </c>
      <c r="AU324" s="243" t="s">
        <v>87</v>
      </c>
      <c r="AV324" s="13" t="s">
        <v>84</v>
      </c>
      <c r="AW324" s="13" t="s">
        <v>32</v>
      </c>
      <c r="AX324" s="13" t="s">
        <v>76</v>
      </c>
      <c r="AY324" s="243" t="s">
        <v>165</v>
      </c>
    </row>
    <row r="325" s="14" customFormat="1">
      <c r="A325" s="14"/>
      <c r="B325" s="244"/>
      <c r="C325" s="245"/>
      <c r="D325" s="235" t="s">
        <v>174</v>
      </c>
      <c r="E325" s="246" t="s">
        <v>1</v>
      </c>
      <c r="F325" s="247" t="s">
        <v>716</v>
      </c>
      <c r="G325" s="245"/>
      <c r="H325" s="248">
        <v>7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174</v>
      </c>
      <c r="AU325" s="254" t="s">
        <v>87</v>
      </c>
      <c r="AV325" s="14" t="s">
        <v>87</v>
      </c>
      <c r="AW325" s="14" t="s">
        <v>32</v>
      </c>
      <c r="AX325" s="14" t="s">
        <v>76</v>
      </c>
      <c r="AY325" s="254" t="s">
        <v>165</v>
      </c>
    </row>
    <row r="326" s="14" customFormat="1">
      <c r="A326" s="14"/>
      <c r="B326" s="244"/>
      <c r="C326" s="245"/>
      <c r="D326" s="235" t="s">
        <v>174</v>
      </c>
      <c r="E326" s="246" t="s">
        <v>1</v>
      </c>
      <c r="F326" s="247" t="s">
        <v>717</v>
      </c>
      <c r="G326" s="245"/>
      <c r="H326" s="248">
        <v>3.5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174</v>
      </c>
      <c r="AU326" s="254" t="s">
        <v>87</v>
      </c>
      <c r="AV326" s="14" t="s">
        <v>87</v>
      </c>
      <c r="AW326" s="14" t="s">
        <v>32</v>
      </c>
      <c r="AX326" s="14" t="s">
        <v>76</v>
      </c>
      <c r="AY326" s="254" t="s">
        <v>165</v>
      </c>
    </row>
    <row r="327" s="15" customFormat="1">
      <c r="A327" s="15"/>
      <c r="B327" s="255"/>
      <c r="C327" s="256"/>
      <c r="D327" s="235" t="s">
        <v>174</v>
      </c>
      <c r="E327" s="257" t="s">
        <v>1</v>
      </c>
      <c r="F327" s="258" t="s">
        <v>187</v>
      </c>
      <c r="G327" s="256"/>
      <c r="H327" s="259">
        <v>10.5</v>
      </c>
      <c r="I327" s="260"/>
      <c r="J327" s="256"/>
      <c r="K327" s="256"/>
      <c r="L327" s="261"/>
      <c r="M327" s="262"/>
      <c r="N327" s="263"/>
      <c r="O327" s="263"/>
      <c r="P327" s="263"/>
      <c r="Q327" s="263"/>
      <c r="R327" s="263"/>
      <c r="S327" s="263"/>
      <c r="T327" s="264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5" t="s">
        <v>174</v>
      </c>
      <c r="AU327" s="265" t="s">
        <v>87</v>
      </c>
      <c r="AV327" s="15" t="s">
        <v>172</v>
      </c>
      <c r="AW327" s="15" t="s">
        <v>32</v>
      </c>
      <c r="AX327" s="15" t="s">
        <v>84</v>
      </c>
      <c r="AY327" s="265" t="s">
        <v>165</v>
      </c>
    </row>
    <row r="328" s="2" customFormat="1" ht="24.15" customHeight="1">
      <c r="A328" s="39"/>
      <c r="B328" s="40"/>
      <c r="C328" s="220" t="s">
        <v>459</v>
      </c>
      <c r="D328" s="220" t="s">
        <v>167</v>
      </c>
      <c r="E328" s="221" t="s">
        <v>718</v>
      </c>
      <c r="F328" s="222" t="s">
        <v>719</v>
      </c>
      <c r="G328" s="223" t="s">
        <v>424</v>
      </c>
      <c r="H328" s="224">
        <v>2</v>
      </c>
      <c r="I328" s="225"/>
      <c r="J328" s="226">
        <f>ROUND(I328*H328,2)</f>
        <v>0</v>
      </c>
      <c r="K328" s="222" t="s">
        <v>171</v>
      </c>
      <c r="L328" s="45"/>
      <c r="M328" s="227" t="s">
        <v>1</v>
      </c>
      <c r="N328" s="228" t="s">
        <v>41</v>
      </c>
      <c r="O328" s="92"/>
      <c r="P328" s="229">
        <f>O328*H328</f>
        <v>0</v>
      </c>
      <c r="Q328" s="229">
        <v>0.010189999999999999</v>
      </c>
      <c r="R328" s="229">
        <f>Q328*H328</f>
        <v>0.020379999999999999</v>
      </c>
      <c r="S328" s="229">
        <v>0</v>
      </c>
      <c r="T328" s="23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1" t="s">
        <v>172</v>
      </c>
      <c r="AT328" s="231" t="s">
        <v>167</v>
      </c>
      <c r="AU328" s="231" t="s">
        <v>87</v>
      </c>
      <c r="AY328" s="18" t="s">
        <v>165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84</v>
      </c>
      <c r="BK328" s="232">
        <f>ROUND(I328*H328,2)</f>
        <v>0</v>
      </c>
      <c r="BL328" s="18" t="s">
        <v>172</v>
      </c>
      <c r="BM328" s="231" t="s">
        <v>720</v>
      </c>
    </row>
    <row r="329" s="13" customFormat="1">
      <c r="A329" s="13"/>
      <c r="B329" s="233"/>
      <c r="C329" s="234"/>
      <c r="D329" s="235" t="s">
        <v>174</v>
      </c>
      <c r="E329" s="236" t="s">
        <v>1</v>
      </c>
      <c r="F329" s="237" t="s">
        <v>577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174</v>
      </c>
      <c r="AU329" s="243" t="s">
        <v>87</v>
      </c>
      <c r="AV329" s="13" t="s">
        <v>84</v>
      </c>
      <c r="AW329" s="13" t="s">
        <v>32</v>
      </c>
      <c r="AX329" s="13" t="s">
        <v>76</v>
      </c>
      <c r="AY329" s="243" t="s">
        <v>165</v>
      </c>
    </row>
    <row r="330" s="14" customFormat="1">
      <c r="A330" s="14"/>
      <c r="B330" s="244"/>
      <c r="C330" s="245"/>
      <c r="D330" s="235" t="s">
        <v>174</v>
      </c>
      <c r="E330" s="246" t="s">
        <v>1</v>
      </c>
      <c r="F330" s="247" t="s">
        <v>721</v>
      </c>
      <c r="G330" s="245"/>
      <c r="H330" s="248">
        <v>2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174</v>
      </c>
      <c r="AU330" s="254" t="s">
        <v>87</v>
      </c>
      <c r="AV330" s="14" t="s">
        <v>87</v>
      </c>
      <c r="AW330" s="14" t="s">
        <v>32</v>
      </c>
      <c r="AX330" s="14" t="s">
        <v>84</v>
      </c>
      <c r="AY330" s="254" t="s">
        <v>165</v>
      </c>
    </row>
    <row r="331" s="2" customFormat="1" ht="16.5" customHeight="1">
      <c r="A331" s="39"/>
      <c r="B331" s="40"/>
      <c r="C331" s="277" t="s">
        <v>464</v>
      </c>
      <c r="D331" s="277" t="s">
        <v>332</v>
      </c>
      <c r="E331" s="278" t="s">
        <v>722</v>
      </c>
      <c r="F331" s="279" t="s">
        <v>723</v>
      </c>
      <c r="G331" s="280" t="s">
        <v>424</v>
      </c>
      <c r="H331" s="281">
        <v>2.02</v>
      </c>
      <c r="I331" s="282"/>
      <c r="J331" s="283">
        <f>ROUND(I331*H331,2)</f>
        <v>0</v>
      </c>
      <c r="K331" s="279" t="s">
        <v>416</v>
      </c>
      <c r="L331" s="284"/>
      <c r="M331" s="285" t="s">
        <v>1</v>
      </c>
      <c r="N331" s="286" t="s">
        <v>41</v>
      </c>
      <c r="O331" s="92"/>
      <c r="P331" s="229">
        <f>O331*H331</f>
        <v>0</v>
      </c>
      <c r="Q331" s="229">
        <v>0.034000000000000002</v>
      </c>
      <c r="R331" s="229">
        <f>Q331*H331</f>
        <v>0.068680000000000005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209</v>
      </c>
      <c r="AT331" s="231" t="s">
        <v>332</v>
      </c>
      <c r="AU331" s="231" t="s">
        <v>87</v>
      </c>
      <c r="AY331" s="18" t="s">
        <v>165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84</v>
      </c>
      <c r="BK331" s="232">
        <f>ROUND(I331*H331,2)</f>
        <v>0</v>
      </c>
      <c r="BL331" s="18" t="s">
        <v>172</v>
      </c>
      <c r="BM331" s="231" t="s">
        <v>724</v>
      </c>
    </row>
    <row r="332" s="13" customFormat="1">
      <c r="A332" s="13"/>
      <c r="B332" s="233"/>
      <c r="C332" s="234"/>
      <c r="D332" s="235" t="s">
        <v>174</v>
      </c>
      <c r="E332" s="236" t="s">
        <v>1</v>
      </c>
      <c r="F332" s="237" t="s">
        <v>577</v>
      </c>
      <c r="G332" s="234"/>
      <c r="H332" s="236" t="s">
        <v>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174</v>
      </c>
      <c r="AU332" s="243" t="s">
        <v>87</v>
      </c>
      <c r="AV332" s="13" t="s">
        <v>84</v>
      </c>
      <c r="AW332" s="13" t="s">
        <v>32</v>
      </c>
      <c r="AX332" s="13" t="s">
        <v>76</v>
      </c>
      <c r="AY332" s="243" t="s">
        <v>165</v>
      </c>
    </row>
    <row r="333" s="14" customFormat="1">
      <c r="A333" s="14"/>
      <c r="B333" s="244"/>
      <c r="C333" s="245"/>
      <c r="D333" s="235" t="s">
        <v>174</v>
      </c>
      <c r="E333" s="246" t="s">
        <v>1</v>
      </c>
      <c r="F333" s="247" t="s">
        <v>725</v>
      </c>
      <c r="G333" s="245"/>
      <c r="H333" s="248">
        <v>2.02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174</v>
      </c>
      <c r="AU333" s="254" t="s">
        <v>87</v>
      </c>
      <c r="AV333" s="14" t="s">
        <v>87</v>
      </c>
      <c r="AW333" s="14" t="s">
        <v>32</v>
      </c>
      <c r="AX333" s="14" t="s">
        <v>84</v>
      </c>
      <c r="AY333" s="254" t="s">
        <v>165</v>
      </c>
    </row>
    <row r="334" s="2" customFormat="1" ht="24.15" customHeight="1">
      <c r="A334" s="39"/>
      <c r="B334" s="40"/>
      <c r="C334" s="220" t="s">
        <v>468</v>
      </c>
      <c r="D334" s="220" t="s">
        <v>167</v>
      </c>
      <c r="E334" s="221" t="s">
        <v>726</v>
      </c>
      <c r="F334" s="222" t="s">
        <v>727</v>
      </c>
      <c r="G334" s="223" t="s">
        <v>424</v>
      </c>
      <c r="H334" s="224">
        <v>2</v>
      </c>
      <c r="I334" s="225"/>
      <c r="J334" s="226">
        <f>ROUND(I334*H334,2)</f>
        <v>0</v>
      </c>
      <c r="K334" s="222" t="s">
        <v>171</v>
      </c>
      <c r="L334" s="45"/>
      <c r="M334" s="227" t="s">
        <v>1</v>
      </c>
      <c r="N334" s="228" t="s">
        <v>41</v>
      </c>
      <c r="O334" s="92"/>
      <c r="P334" s="229">
        <f>O334*H334</f>
        <v>0</v>
      </c>
      <c r="Q334" s="229">
        <v>0.01248</v>
      </c>
      <c r="R334" s="229">
        <f>Q334*H334</f>
        <v>0.02496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172</v>
      </c>
      <c r="AT334" s="231" t="s">
        <v>167</v>
      </c>
      <c r="AU334" s="231" t="s">
        <v>87</v>
      </c>
      <c r="AY334" s="18" t="s">
        <v>165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84</v>
      </c>
      <c r="BK334" s="232">
        <f>ROUND(I334*H334,2)</f>
        <v>0</v>
      </c>
      <c r="BL334" s="18" t="s">
        <v>172</v>
      </c>
      <c r="BM334" s="231" t="s">
        <v>728</v>
      </c>
    </row>
    <row r="335" s="13" customFormat="1">
      <c r="A335" s="13"/>
      <c r="B335" s="233"/>
      <c r="C335" s="234"/>
      <c r="D335" s="235" t="s">
        <v>174</v>
      </c>
      <c r="E335" s="236" t="s">
        <v>1</v>
      </c>
      <c r="F335" s="237" t="s">
        <v>577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174</v>
      </c>
      <c r="AU335" s="243" t="s">
        <v>87</v>
      </c>
      <c r="AV335" s="13" t="s">
        <v>84</v>
      </c>
      <c r="AW335" s="13" t="s">
        <v>32</v>
      </c>
      <c r="AX335" s="13" t="s">
        <v>76</v>
      </c>
      <c r="AY335" s="243" t="s">
        <v>165</v>
      </c>
    </row>
    <row r="336" s="14" customFormat="1">
      <c r="A336" s="14"/>
      <c r="B336" s="244"/>
      <c r="C336" s="245"/>
      <c r="D336" s="235" t="s">
        <v>174</v>
      </c>
      <c r="E336" s="246" t="s">
        <v>1</v>
      </c>
      <c r="F336" s="247" t="s">
        <v>729</v>
      </c>
      <c r="G336" s="245"/>
      <c r="H336" s="248">
        <v>1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174</v>
      </c>
      <c r="AU336" s="254" t="s">
        <v>87</v>
      </c>
      <c r="AV336" s="14" t="s">
        <v>87</v>
      </c>
      <c r="AW336" s="14" t="s">
        <v>32</v>
      </c>
      <c r="AX336" s="14" t="s">
        <v>76</v>
      </c>
      <c r="AY336" s="254" t="s">
        <v>165</v>
      </c>
    </row>
    <row r="337" s="14" customFormat="1">
      <c r="A337" s="14"/>
      <c r="B337" s="244"/>
      <c r="C337" s="245"/>
      <c r="D337" s="235" t="s">
        <v>174</v>
      </c>
      <c r="E337" s="246" t="s">
        <v>1</v>
      </c>
      <c r="F337" s="247" t="s">
        <v>730</v>
      </c>
      <c r="G337" s="245"/>
      <c r="H337" s="248">
        <v>1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174</v>
      </c>
      <c r="AU337" s="254" t="s">
        <v>87</v>
      </c>
      <c r="AV337" s="14" t="s">
        <v>87</v>
      </c>
      <c r="AW337" s="14" t="s">
        <v>32</v>
      </c>
      <c r="AX337" s="14" t="s">
        <v>76</v>
      </c>
      <c r="AY337" s="254" t="s">
        <v>165</v>
      </c>
    </row>
    <row r="338" s="15" customFormat="1">
      <c r="A338" s="15"/>
      <c r="B338" s="255"/>
      <c r="C338" s="256"/>
      <c r="D338" s="235" t="s">
        <v>174</v>
      </c>
      <c r="E338" s="257" t="s">
        <v>1</v>
      </c>
      <c r="F338" s="258" t="s">
        <v>187</v>
      </c>
      <c r="G338" s="256"/>
      <c r="H338" s="259">
        <v>2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4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5" t="s">
        <v>174</v>
      </c>
      <c r="AU338" s="265" t="s">
        <v>87</v>
      </c>
      <c r="AV338" s="15" t="s">
        <v>172</v>
      </c>
      <c r="AW338" s="15" t="s">
        <v>32</v>
      </c>
      <c r="AX338" s="15" t="s">
        <v>84</v>
      </c>
      <c r="AY338" s="265" t="s">
        <v>165</v>
      </c>
    </row>
    <row r="339" s="2" customFormat="1" ht="24.15" customHeight="1">
      <c r="A339" s="39"/>
      <c r="B339" s="40"/>
      <c r="C339" s="277" t="s">
        <v>472</v>
      </c>
      <c r="D339" s="277" t="s">
        <v>332</v>
      </c>
      <c r="E339" s="278" t="s">
        <v>731</v>
      </c>
      <c r="F339" s="279" t="s">
        <v>732</v>
      </c>
      <c r="G339" s="280" t="s">
        <v>424</v>
      </c>
      <c r="H339" s="281">
        <v>2.02</v>
      </c>
      <c r="I339" s="282"/>
      <c r="J339" s="283">
        <f>ROUND(I339*H339,2)</f>
        <v>0</v>
      </c>
      <c r="K339" s="279" t="s">
        <v>171</v>
      </c>
      <c r="L339" s="284"/>
      <c r="M339" s="285" t="s">
        <v>1</v>
      </c>
      <c r="N339" s="286" t="s">
        <v>41</v>
      </c>
      <c r="O339" s="92"/>
      <c r="P339" s="229">
        <f>O339*H339</f>
        <v>0</v>
      </c>
      <c r="Q339" s="229">
        <v>0.54800000000000004</v>
      </c>
      <c r="R339" s="229">
        <f>Q339*H339</f>
        <v>1.1069600000000002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209</v>
      </c>
      <c r="AT339" s="231" t="s">
        <v>332</v>
      </c>
      <c r="AU339" s="231" t="s">
        <v>87</v>
      </c>
      <c r="AY339" s="18" t="s">
        <v>165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84</v>
      </c>
      <c r="BK339" s="232">
        <f>ROUND(I339*H339,2)</f>
        <v>0</v>
      </c>
      <c r="BL339" s="18" t="s">
        <v>172</v>
      </c>
      <c r="BM339" s="231" t="s">
        <v>733</v>
      </c>
    </row>
    <row r="340" s="13" customFormat="1">
      <c r="A340" s="13"/>
      <c r="B340" s="233"/>
      <c r="C340" s="234"/>
      <c r="D340" s="235" t="s">
        <v>174</v>
      </c>
      <c r="E340" s="236" t="s">
        <v>1</v>
      </c>
      <c r="F340" s="237" t="s">
        <v>577</v>
      </c>
      <c r="G340" s="234"/>
      <c r="H340" s="236" t="s">
        <v>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174</v>
      </c>
      <c r="AU340" s="243" t="s">
        <v>87</v>
      </c>
      <c r="AV340" s="13" t="s">
        <v>84</v>
      </c>
      <c r="AW340" s="13" t="s">
        <v>32</v>
      </c>
      <c r="AX340" s="13" t="s">
        <v>76</v>
      </c>
      <c r="AY340" s="243" t="s">
        <v>165</v>
      </c>
    </row>
    <row r="341" s="14" customFormat="1">
      <c r="A341" s="14"/>
      <c r="B341" s="244"/>
      <c r="C341" s="245"/>
      <c r="D341" s="235" t="s">
        <v>174</v>
      </c>
      <c r="E341" s="246" t="s">
        <v>1</v>
      </c>
      <c r="F341" s="247" t="s">
        <v>734</v>
      </c>
      <c r="G341" s="245"/>
      <c r="H341" s="248">
        <v>1.01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174</v>
      </c>
      <c r="AU341" s="254" t="s">
        <v>87</v>
      </c>
      <c r="AV341" s="14" t="s">
        <v>87</v>
      </c>
      <c r="AW341" s="14" t="s">
        <v>32</v>
      </c>
      <c r="AX341" s="14" t="s">
        <v>76</v>
      </c>
      <c r="AY341" s="254" t="s">
        <v>165</v>
      </c>
    </row>
    <row r="342" s="14" customFormat="1">
      <c r="A342" s="14"/>
      <c r="B342" s="244"/>
      <c r="C342" s="245"/>
      <c r="D342" s="235" t="s">
        <v>174</v>
      </c>
      <c r="E342" s="246" t="s">
        <v>1</v>
      </c>
      <c r="F342" s="247" t="s">
        <v>735</v>
      </c>
      <c r="G342" s="245"/>
      <c r="H342" s="248">
        <v>1.01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174</v>
      </c>
      <c r="AU342" s="254" t="s">
        <v>87</v>
      </c>
      <c r="AV342" s="14" t="s">
        <v>87</v>
      </c>
      <c r="AW342" s="14" t="s">
        <v>32</v>
      </c>
      <c r="AX342" s="14" t="s">
        <v>76</v>
      </c>
      <c r="AY342" s="254" t="s">
        <v>165</v>
      </c>
    </row>
    <row r="343" s="15" customFormat="1">
      <c r="A343" s="15"/>
      <c r="B343" s="255"/>
      <c r="C343" s="256"/>
      <c r="D343" s="235" t="s">
        <v>174</v>
      </c>
      <c r="E343" s="257" t="s">
        <v>1</v>
      </c>
      <c r="F343" s="258" t="s">
        <v>187</v>
      </c>
      <c r="G343" s="256"/>
      <c r="H343" s="259">
        <v>2.02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5" t="s">
        <v>174</v>
      </c>
      <c r="AU343" s="265" t="s">
        <v>87</v>
      </c>
      <c r="AV343" s="15" t="s">
        <v>172</v>
      </c>
      <c r="AW343" s="15" t="s">
        <v>32</v>
      </c>
      <c r="AX343" s="15" t="s">
        <v>84</v>
      </c>
      <c r="AY343" s="265" t="s">
        <v>165</v>
      </c>
    </row>
    <row r="344" s="2" customFormat="1" ht="24.15" customHeight="1">
      <c r="A344" s="39"/>
      <c r="B344" s="40"/>
      <c r="C344" s="220" t="s">
        <v>477</v>
      </c>
      <c r="D344" s="220" t="s">
        <v>167</v>
      </c>
      <c r="E344" s="221" t="s">
        <v>736</v>
      </c>
      <c r="F344" s="222" t="s">
        <v>737</v>
      </c>
      <c r="G344" s="223" t="s">
        <v>424</v>
      </c>
      <c r="H344" s="224">
        <v>2</v>
      </c>
      <c r="I344" s="225"/>
      <c r="J344" s="226">
        <f>ROUND(I344*H344,2)</f>
        <v>0</v>
      </c>
      <c r="K344" s="222" t="s">
        <v>171</v>
      </c>
      <c r="L344" s="45"/>
      <c r="M344" s="227" t="s">
        <v>1</v>
      </c>
      <c r="N344" s="228" t="s">
        <v>41</v>
      </c>
      <c r="O344" s="92"/>
      <c r="P344" s="229">
        <f>O344*H344</f>
        <v>0</v>
      </c>
      <c r="Q344" s="229">
        <v>0.21734000000000001</v>
      </c>
      <c r="R344" s="229">
        <f>Q344*H344</f>
        <v>0.43468000000000001</v>
      </c>
      <c r="S344" s="229">
        <v>0</v>
      </c>
      <c r="T344" s="23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172</v>
      </c>
      <c r="AT344" s="231" t="s">
        <v>167</v>
      </c>
      <c r="AU344" s="231" t="s">
        <v>87</v>
      </c>
      <c r="AY344" s="18" t="s">
        <v>165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84</v>
      </c>
      <c r="BK344" s="232">
        <f>ROUND(I344*H344,2)</f>
        <v>0</v>
      </c>
      <c r="BL344" s="18" t="s">
        <v>172</v>
      </c>
      <c r="BM344" s="231" t="s">
        <v>738</v>
      </c>
    </row>
    <row r="345" s="13" customFormat="1">
      <c r="A345" s="13"/>
      <c r="B345" s="233"/>
      <c r="C345" s="234"/>
      <c r="D345" s="235" t="s">
        <v>174</v>
      </c>
      <c r="E345" s="236" t="s">
        <v>1</v>
      </c>
      <c r="F345" s="237" t="s">
        <v>577</v>
      </c>
      <c r="G345" s="234"/>
      <c r="H345" s="236" t="s">
        <v>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174</v>
      </c>
      <c r="AU345" s="243" t="s">
        <v>87</v>
      </c>
      <c r="AV345" s="13" t="s">
        <v>84</v>
      </c>
      <c r="AW345" s="13" t="s">
        <v>32</v>
      </c>
      <c r="AX345" s="13" t="s">
        <v>76</v>
      </c>
      <c r="AY345" s="243" t="s">
        <v>165</v>
      </c>
    </row>
    <row r="346" s="14" customFormat="1">
      <c r="A346" s="14"/>
      <c r="B346" s="244"/>
      <c r="C346" s="245"/>
      <c r="D346" s="235" t="s">
        <v>174</v>
      </c>
      <c r="E346" s="246" t="s">
        <v>1</v>
      </c>
      <c r="F346" s="247" t="s">
        <v>739</v>
      </c>
      <c r="G346" s="245"/>
      <c r="H346" s="248">
        <v>1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174</v>
      </c>
      <c r="AU346" s="254" t="s">
        <v>87</v>
      </c>
      <c r="AV346" s="14" t="s">
        <v>87</v>
      </c>
      <c r="AW346" s="14" t="s">
        <v>32</v>
      </c>
      <c r="AX346" s="14" t="s">
        <v>76</v>
      </c>
      <c r="AY346" s="254" t="s">
        <v>165</v>
      </c>
    </row>
    <row r="347" s="14" customFormat="1">
      <c r="A347" s="14"/>
      <c r="B347" s="244"/>
      <c r="C347" s="245"/>
      <c r="D347" s="235" t="s">
        <v>174</v>
      </c>
      <c r="E347" s="246" t="s">
        <v>1</v>
      </c>
      <c r="F347" s="247" t="s">
        <v>730</v>
      </c>
      <c r="G347" s="245"/>
      <c r="H347" s="248">
        <v>1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174</v>
      </c>
      <c r="AU347" s="254" t="s">
        <v>87</v>
      </c>
      <c r="AV347" s="14" t="s">
        <v>87</v>
      </c>
      <c r="AW347" s="14" t="s">
        <v>32</v>
      </c>
      <c r="AX347" s="14" t="s">
        <v>76</v>
      </c>
      <c r="AY347" s="254" t="s">
        <v>165</v>
      </c>
    </row>
    <row r="348" s="15" customFormat="1">
      <c r="A348" s="15"/>
      <c r="B348" s="255"/>
      <c r="C348" s="256"/>
      <c r="D348" s="235" t="s">
        <v>174</v>
      </c>
      <c r="E348" s="257" t="s">
        <v>1</v>
      </c>
      <c r="F348" s="258" t="s">
        <v>187</v>
      </c>
      <c r="G348" s="256"/>
      <c r="H348" s="259">
        <v>2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5" t="s">
        <v>174</v>
      </c>
      <c r="AU348" s="265" t="s">
        <v>87</v>
      </c>
      <c r="AV348" s="15" t="s">
        <v>172</v>
      </c>
      <c r="AW348" s="15" t="s">
        <v>32</v>
      </c>
      <c r="AX348" s="15" t="s">
        <v>84</v>
      </c>
      <c r="AY348" s="265" t="s">
        <v>165</v>
      </c>
    </row>
    <row r="349" s="2" customFormat="1" ht="24.15" customHeight="1">
      <c r="A349" s="39"/>
      <c r="B349" s="40"/>
      <c r="C349" s="277" t="s">
        <v>481</v>
      </c>
      <c r="D349" s="277" t="s">
        <v>332</v>
      </c>
      <c r="E349" s="278" t="s">
        <v>740</v>
      </c>
      <c r="F349" s="279" t="s">
        <v>741</v>
      </c>
      <c r="G349" s="280" t="s">
        <v>424</v>
      </c>
      <c r="H349" s="281">
        <v>2</v>
      </c>
      <c r="I349" s="282"/>
      <c r="J349" s="283">
        <f>ROUND(I349*H349,2)</f>
        <v>0</v>
      </c>
      <c r="K349" s="279" t="s">
        <v>416</v>
      </c>
      <c r="L349" s="284"/>
      <c r="M349" s="285" t="s">
        <v>1</v>
      </c>
      <c r="N349" s="286" t="s">
        <v>41</v>
      </c>
      <c r="O349" s="92"/>
      <c r="P349" s="229">
        <f>O349*H349</f>
        <v>0</v>
      </c>
      <c r="Q349" s="229">
        <v>0.045999999999999999</v>
      </c>
      <c r="R349" s="229">
        <f>Q349*H349</f>
        <v>0.091999999999999998</v>
      </c>
      <c r="S349" s="229">
        <v>0</v>
      </c>
      <c r="T349" s="23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1" t="s">
        <v>209</v>
      </c>
      <c r="AT349" s="231" t="s">
        <v>332</v>
      </c>
      <c r="AU349" s="231" t="s">
        <v>87</v>
      </c>
      <c r="AY349" s="18" t="s">
        <v>165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8" t="s">
        <v>84</v>
      </c>
      <c r="BK349" s="232">
        <f>ROUND(I349*H349,2)</f>
        <v>0</v>
      </c>
      <c r="BL349" s="18" t="s">
        <v>172</v>
      </c>
      <c r="BM349" s="231" t="s">
        <v>742</v>
      </c>
    </row>
    <row r="350" s="13" customFormat="1">
      <c r="A350" s="13"/>
      <c r="B350" s="233"/>
      <c r="C350" s="234"/>
      <c r="D350" s="235" t="s">
        <v>174</v>
      </c>
      <c r="E350" s="236" t="s">
        <v>1</v>
      </c>
      <c r="F350" s="237" t="s">
        <v>577</v>
      </c>
      <c r="G350" s="234"/>
      <c r="H350" s="236" t="s">
        <v>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174</v>
      </c>
      <c r="AU350" s="243" t="s">
        <v>87</v>
      </c>
      <c r="AV350" s="13" t="s">
        <v>84</v>
      </c>
      <c r="AW350" s="13" t="s">
        <v>32</v>
      </c>
      <c r="AX350" s="13" t="s">
        <v>76</v>
      </c>
      <c r="AY350" s="243" t="s">
        <v>165</v>
      </c>
    </row>
    <row r="351" s="13" customFormat="1">
      <c r="A351" s="13"/>
      <c r="B351" s="233"/>
      <c r="C351" s="234"/>
      <c r="D351" s="235" t="s">
        <v>174</v>
      </c>
      <c r="E351" s="236" t="s">
        <v>1</v>
      </c>
      <c r="F351" s="237" t="s">
        <v>743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174</v>
      </c>
      <c r="AU351" s="243" t="s">
        <v>87</v>
      </c>
      <c r="AV351" s="13" t="s">
        <v>84</v>
      </c>
      <c r="AW351" s="13" t="s">
        <v>32</v>
      </c>
      <c r="AX351" s="13" t="s">
        <v>76</v>
      </c>
      <c r="AY351" s="243" t="s">
        <v>165</v>
      </c>
    </row>
    <row r="352" s="13" customFormat="1">
      <c r="A352" s="13"/>
      <c r="B352" s="233"/>
      <c r="C352" s="234"/>
      <c r="D352" s="235" t="s">
        <v>174</v>
      </c>
      <c r="E352" s="236" t="s">
        <v>1</v>
      </c>
      <c r="F352" s="237" t="s">
        <v>744</v>
      </c>
      <c r="G352" s="234"/>
      <c r="H352" s="236" t="s">
        <v>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174</v>
      </c>
      <c r="AU352" s="243" t="s">
        <v>87</v>
      </c>
      <c r="AV352" s="13" t="s">
        <v>84</v>
      </c>
      <c r="AW352" s="13" t="s">
        <v>32</v>
      </c>
      <c r="AX352" s="13" t="s">
        <v>76</v>
      </c>
      <c r="AY352" s="243" t="s">
        <v>165</v>
      </c>
    </row>
    <row r="353" s="14" customFormat="1">
      <c r="A353" s="14"/>
      <c r="B353" s="244"/>
      <c r="C353" s="245"/>
      <c r="D353" s="235" t="s">
        <v>174</v>
      </c>
      <c r="E353" s="246" t="s">
        <v>1</v>
      </c>
      <c r="F353" s="247" t="s">
        <v>745</v>
      </c>
      <c r="G353" s="245"/>
      <c r="H353" s="248">
        <v>2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174</v>
      </c>
      <c r="AU353" s="254" t="s">
        <v>87</v>
      </c>
      <c r="AV353" s="14" t="s">
        <v>87</v>
      </c>
      <c r="AW353" s="14" t="s">
        <v>32</v>
      </c>
      <c r="AX353" s="14" t="s">
        <v>84</v>
      </c>
      <c r="AY353" s="254" t="s">
        <v>165</v>
      </c>
    </row>
    <row r="354" s="2" customFormat="1" ht="24.15" customHeight="1">
      <c r="A354" s="39"/>
      <c r="B354" s="40"/>
      <c r="C354" s="220" t="s">
        <v>485</v>
      </c>
      <c r="D354" s="220" t="s">
        <v>167</v>
      </c>
      <c r="E354" s="221" t="s">
        <v>746</v>
      </c>
      <c r="F354" s="222" t="s">
        <v>747</v>
      </c>
      <c r="G354" s="223" t="s">
        <v>424</v>
      </c>
      <c r="H354" s="224">
        <v>9</v>
      </c>
      <c r="I354" s="225"/>
      <c r="J354" s="226">
        <f>ROUND(I354*H354,2)</f>
        <v>0</v>
      </c>
      <c r="K354" s="222" t="s">
        <v>171</v>
      </c>
      <c r="L354" s="45"/>
      <c r="M354" s="227" t="s">
        <v>1</v>
      </c>
      <c r="N354" s="228" t="s">
        <v>41</v>
      </c>
      <c r="O354" s="92"/>
      <c r="P354" s="229">
        <f>O354*H354</f>
        <v>0</v>
      </c>
      <c r="Q354" s="229">
        <v>0.0013600000000000001</v>
      </c>
      <c r="R354" s="229">
        <f>Q354*H354</f>
        <v>0.012240000000000001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172</v>
      </c>
      <c r="AT354" s="231" t="s">
        <v>167</v>
      </c>
      <c r="AU354" s="231" t="s">
        <v>87</v>
      </c>
      <c r="AY354" s="18" t="s">
        <v>165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84</v>
      </c>
      <c r="BK354" s="232">
        <f>ROUND(I354*H354,2)</f>
        <v>0</v>
      </c>
      <c r="BL354" s="18" t="s">
        <v>172</v>
      </c>
      <c r="BM354" s="231" t="s">
        <v>748</v>
      </c>
    </row>
    <row r="355" s="13" customFormat="1">
      <c r="A355" s="13"/>
      <c r="B355" s="233"/>
      <c r="C355" s="234"/>
      <c r="D355" s="235" t="s">
        <v>174</v>
      </c>
      <c r="E355" s="236" t="s">
        <v>1</v>
      </c>
      <c r="F355" s="237" t="s">
        <v>577</v>
      </c>
      <c r="G355" s="234"/>
      <c r="H355" s="236" t="s">
        <v>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174</v>
      </c>
      <c r="AU355" s="243" t="s">
        <v>87</v>
      </c>
      <c r="AV355" s="13" t="s">
        <v>84</v>
      </c>
      <c r="AW355" s="13" t="s">
        <v>32</v>
      </c>
      <c r="AX355" s="13" t="s">
        <v>76</v>
      </c>
      <c r="AY355" s="243" t="s">
        <v>165</v>
      </c>
    </row>
    <row r="356" s="14" customFormat="1">
      <c r="A356" s="14"/>
      <c r="B356" s="244"/>
      <c r="C356" s="245"/>
      <c r="D356" s="235" t="s">
        <v>174</v>
      </c>
      <c r="E356" s="246" t="s">
        <v>1</v>
      </c>
      <c r="F356" s="247" t="s">
        <v>213</v>
      </c>
      <c r="G356" s="245"/>
      <c r="H356" s="248">
        <v>9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174</v>
      </c>
      <c r="AU356" s="254" t="s">
        <v>87</v>
      </c>
      <c r="AV356" s="14" t="s">
        <v>87</v>
      </c>
      <c r="AW356" s="14" t="s">
        <v>32</v>
      </c>
      <c r="AX356" s="14" t="s">
        <v>84</v>
      </c>
      <c r="AY356" s="254" t="s">
        <v>165</v>
      </c>
    </row>
    <row r="357" s="2" customFormat="1" ht="16.5" customHeight="1">
      <c r="A357" s="39"/>
      <c r="B357" s="40"/>
      <c r="C357" s="277" t="s">
        <v>489</v>
      </c>
      <c r="D357" s="277" t="s">
        <v>332</v>
      </c>
      <c r="E357" s="278" t="s">
        <v>749</v>
      </c>
      <c r="F357" s="279" t="s">
        <v>750</v>
      </c>
      <c r="G357" s="280" t="s">
        <v>424</v>
      </c>
      <c r="H357" s="281">
        <v>9</v>
      </c>
      <c r="I357" s="282"/>
      <c r="J357" s="283">
        <f>ROUND(I357*H357,2)</f>
        <v>0</v>
      </c>
      <c r="K357" s="279" t="s">
        <v>416</v>
      </c>
      <c r="L357" s="284"/>
      <c r="M357" s="285" t="s">
        <v>1</v>
      </c>
      <c r="N357" s="286" t="s">
        <v>41</v>
      </c>
      <c r="O357" s="92"/>
      <c r="P357" s="229">
        <f>O357*H357</f>
        <v>0</v>
      </c>
      <c r="Q357" s="229">
        <v>0.0077999999999999996</v>
      </c>
      <c r="R357" s="229">
        <f>Q357*H357</f>
        <v>0.070199999999999999</v>
      </c>
      <c r="S357" s="229">
        <v>0</v>
      </c>
      <c r="T357" s="23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1" t="s">
        <v>209</v>
      </c>
      <c r="AT357" s="231" t="s">
        <v>332</v>
      </c>
      <c r="AU357" s="231" t="s">
        <v>87</v>
      </c>
      <c r="AY357" s="18" t="s">
        <v>165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84</v>
      </c>
      <c r="BK357" s="232">
        <f>ROUND(I357*H357,2)</f>
        <v>0</v>
      </c>
      <c r="BL357" s="18" t="s">
        <v>172</v>
      </c>
      <c r="BM357" s="231" t="s">
        <v>751</v>
      </c>
    </row>
    <row r="358" s="13" customFormat="1">
      <c r="A358" s="13"/>
      <c r="B358" s="233"/>
      <c r="C358" s="234"/>
      <c r="D358" s="235" t="s">
        <v>174</v>
      </c>
      <c r="E358" s="236" t="s">
        <v>1</v>
      </c>
      <c r="F358" s="237" t="s">
        <v>577</v>
      </c>
      <c r="G358" s="234"/>
      <c r="H358" s="236" t="s">
        <v>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174</v>
      </c>
      <c r="AU358" s="243" t="s">
        <v>87</v>
      </c>
      <c r="AV358" s="13" t="s">
        <v>84</v>
      </c>
      <c r="AW358" s="13" t="s">
        <v>32</v>
      </c>
      <c r="AX358" s="13" t="s">
        <v>76</v>
      </c>
      <c r="AY358" s="243" t="s">
        <v>165</v>
      </c>
    </row>
    <row r="359" s="13" customFormat="1">
      <c r="A359" s="13"/>
      <c r="B359" s="233"/>
      <c r="C359" s="234"/>
      <c r="D359" s="235" t="s">
        <v>174</v>
      </c>
      <c r="E359" s="236" t="s">
        <v>1</v>
      </c>
      <c r="F359" s="237" t="s">
        <v>752</v>
      </c>
      <c r="G359" s="234"/>
      <c r="H359" s="236" t="s">
        <v>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174</v>
      </c>
      <c r="AU359" s="243" t="s">
        <v>87</v>
      </c>
      <c r="AV359" s="13" t="s">
        <v>84</v>
      </c>
      <c r="AW359" s="13" t="s">
        <v>32</v>
      </c>
      <c r="AX359" s="13" t="s">
        <v>76</v>
      </c>
      <c r="AY359" s="243" t="s">
        <v>165</v>
      </c>
    </row>
    <row r="360" s="14" customFormat="1">
      <c r="A360" s="14"/>
      <c r="B360" s="244"/>
      <c r="C360" s="245"/>
      <c r="D360" s="235" t="s">
        <v>174</v>
      </c>
      <c r="E360" s="246" t="s">
        <v>1</v>
      </c>
      <c r="F360" s="247" t="s">
        <v>213</v>
      </c>
      <c r="G360" s="245"/>
      <c r="H360" s="248">
        <v>9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174</v>
      </c>
      <c r="AU360" s="254" t="s">
        <v>87</v>
      </c>
      <c r="AV360" s="14" t="s">
        <v>87</v>
      </c>
      <c r="AW360" s="14" t="s">
        <v>32</v>
      </c>
      <c r="AX360" s="14" t="s">
        <v>84</v>
      </c>
      <c r="AY360" s="254" t="s">
        <v>165</v>
      </c>
    </row>
    <row r="361" s="2" customFormat="1" ht="16.5" customHeight="1">
      <c r="A361" s="39"/>
      <c r="B361" s="40"/>
      <c r="C361" s="277" t="s">
        <v>493</v>
      </c>
      <c r="D361" s="277" t="s">
        <v>332</v>
      </c>
      <c r="E361" s="278" t="s">
        <v>753</v>
      </c>
      <c r="F361" s="279" t="s">
        <v>754</v>
      </c>
      <c r="G361" s="280" t="s">
        <v>424</v>
      </c>
      <c r="H361" s="281">
        <v>18</v>
      </c>
      <c r="I361" s="282"/>
      <c r="J361" s="283">
        <f>ROUND(I361*H361,2)</f>
        <v>0</v>
      </c>
      <c r="K361" s="279" t="s">
        <v>416</v>
      </c>
      <c r="L361" s="284"/>
      <c r="M361" s="285" t="s">
        <v>1</v>
      </c>
      <c r="N361" s="286" t="s">
        <v>41</v>
      </c>
      <c r="O361" s="92"/>
      <c r="P361" s="229">
        <f>O361*H361</f>
        <v>0</v>
      </c>
      <c r="Q361" s="229">
        <v>4.0000000000000003E-05</v>
      </c>
      <c r="R361" s="229">
        <f>Q361*H361</f>
        <v>0.00072000000000000005</v>
      </c>
      <c r="S361" s="229">
        <v>0</v>
      </c>
      <c r="T361" s="23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1" t="s">
        <v>209</v>
      </c>
      <c r="AT361" s="231" t="s">
        <v>332</v>
      </c>
      <c r="AU361" s="231" t="s">
        <v>87</v>
      </c>
      <c r="AY361" s="18" t="s">
        <v>165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8" t="s">
        <v>84</v>
      </c>
      <c r="BK361" s="232">
        <f>ROUND(I361*H361,2)</f>
        <v>0</v>
      </c>
      <c r="BL361" s="18" t="s">
        <v>172</v>
      </c>
      <c r="BM361" s="231" t="s">
        <v>755</v>
      </c>
    </row>
    <row r="362" s="13" customFormat="1">
      <c r="A362" s="13"/>
      <c r="B362" s="233"/>
      <c r="C362" s="234"/>
      <c r="D362" s="235" t="s">
        <v>174</v>
      </c>
      <c r="E362" s="236" t="s">
        <v>1</v>
      </c>
      <c r="F362" s="237" t="s">
        <v>577</v>
      </c>
      <c r="G362" s="234"/>
      <c r="H362" s="236" t="s">
        <v>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174</v>
      </c>
      <c r="AU362" s="243" t="s">
        <v>87</v>
      </c>
      <c r="AV362" s="13" t="s">
        <v>84</v>
      </c>
      <c r="AW362" s="13" t="s">
        <v>32</v>
      </c>
      <c r="AX362" s="13" t="s">
        <v>76</v>
      </c>
      <c r="AY362" s="243" t="s">
        <v>165</v>
      </c>
    </row>
    <row r="363" s="14" customFormat="1">
      <c r="A363" s="14"/>
      <c r="B363" s="244"/>
      <c r="C363" s="245"/>
      <c r="D363" s="235" t="s">
        <v>174</v>
      </c>
      <c r="E363" s="246" t="s">
        <v>1</v>
      </c>
      <c r="F363" s="247" t="s">
        <v>756</v>
      </c>
      <c r="G363" s="245"/>
      <c r="H363" s="248">
        <v>18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174</v>
      </c>
      <c r="AU363" s="254" t="s">
        <v>87</v>
      </c>
      <c r="AV363" s="14" t="s">
        <v>87</v>
      </c>
      <c r="AW363" s="14" t="s">
        <v>32</v>
      </c>
      <c r="AX363" s="14" t="s">
        <v>84</v>
      </c>
      <c r="AY363" s="254" t="s">
        <v>165</v>
      </c>
    </row>
    <row r="364" s="12" customFormat="1" ht="22.8" customHeight="1">
      <c r="A364" s="12"/>
      <c r="B364" s="204"/>
      <c r="C364" s="205"/>
      <c r="D364" s="206" t="s">
        <v>75</v>
      </c>
      <c r="E364" s="218" t="s">
        <v>213</v>
      </c>
      <c r="F364" s="218" t="s">
        <v>498</v>
      </c>
      <c r="G364" s="205"/>
      <c r="H364" s="205"/>
      <c r="I364" s="208"/>
      <c r="J364" s="219">
        <f>BK364</f>
        <v>0</v>
      </c>
      <c r="K364" s="205"/>
      <c r="L364" s="210"/>
      <c r="M364" s="211"/>
      <c r="N364" s="212"/>
      <c r="O364" s="212"/>
      <c r="P364" s="213">
        <f>SUM(P365:P367)</f>
        <v>0</v>
      </c>
      <c r="Q364" s="212"/>
      <c r="R364" s="213">
        <f>SUM(R365:R367)</f>
        <v>0.38060568</v>
      </c>
      <c r="S364" s="212"/>
      <c r="T364" s="214">
        <f>SUM(T365:T367)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5" t="s">
        <v>84</v>
      </c>
      <c r="AT364" s="216" t="s">
        <v>75</v>
      </c>
      <c r="AU364" s="216" t="s">
        <v>84</v>
      </c>
      <c r="AY364" s="215" t="s">
        <v>165</v>
      </c>
      <c r="BK364" s="217">
        <f>SUM(BK365:BK367)</f>
        <v>0</v>
      </c>
    </row>
    <row r="365" s="2" customFormat="1" ht="24.15" customHeight="1">
      <c r="A365" s="39"/>
      <c r="B365" s="40"/>
      <c r="C365" s="220" t="s">
        <v>499</v>
      </c>
      <c r="D365" s="220" t="s">
        <v>167</v>
      </c>
      <c r="E365" s="221" t="s">
        <v>757</v>
      </c>
      <c r="F365" s="222" t="s">
        <v>758</v>
      </c>
      <c r="G365" s="223" t="s">
        <v>190</v>
      </c>
      <c r="H365" s="224">
        <v>8.7919999999999998</v>
      </c>
      <c r="I365" s="225"/>
      <c r="J365" s="226">
        <f>ROUND(I365*H365,2)</f>
        <v>0</v>
      </c>
      <c r="K365" s="222" t="s">
        <v>171</v>
      </c>
      <c r="L365" s="45"/>
      <c r="M365" s="227" t="s">
        <v>1</v>
      </c>
      <c r="N365" s="228" t="s">
        <v>41</v>
      </c>
      <c r="O365" s="92"/>
      <c r="P365" s="229">
        <f>O365*H365</f>
        <v>0</v>
      </c>
      <c r="Q365" s="229">
        <v>0.043290000000000002</v>
      </c>
      <c r="R365" s="229">
        <f>Q365*H365</f>
        <v>0.38060568</v>
      </c>
      <c r="S365" s="229">
        <v>0</v>
      </c>
      <c r="T365" s="23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1" t="s">
        <v>172</v>
      </c>
      <c r="AT365" s="231" t="s">
        <v>167</v>
      </c>
      <c r="AU365" s="231" t="s">
        <v>87</v>
      </c>
      <c r="AY365" s="18" t="s">
        <v>165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8" t="s">
        <v>84</v>
      </c>
      <c r="BK365" s="232">
        <f>ROUND(I365*H365,2)</f>
        <v>0</v>
      </c>
      <c r="BL365" s="18" t="s">
        <v>172</v>
      </c>
      <c r="BM365" s="231" t="s">
        <v>502</v>
      </c>
    </row>
    <row r="366" s="13" customFormat="1">
      <c r="A366" s="13"/>
      <c r="B366" s="233"/>
      <c r="C366" s="234"/>
      <c r="D366" s="235" t="s">
        <v>174</v>
      </c>
      <c r="E366" s="236" t="s">
        <v>1</v>
      </c>
      <c r="F366" s="237" t="s">
        <v>175</v>
      </c>
      <c r="G366" s="234"/>
      <c r="H366" s="236" t="s">
        <v>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174</v>
      </c>
      <c r="AU366" s="243" t="s">
        <v>87</v>
      </c>
      <c r="AV366" s="13" t="s">
        <v>84</v>
      </c>
      <c r="AW366" s="13" t="s">
        <v>32</v>
      </c>
      <c r="AX366" s="13" t="s">
        <v>76</v>
      </c>
      <c r="AY366" s="243" t="s">
        <v>165</v>
      </c>
    </row>
    <row r="367" s="14" customFormat="1">
      <c r="A367" s="14"/>
      <c r="B367" s="244"/>
      <c r="C367" s="245"/>
      <c r="D367" s="235" t="s">
        <v>174</v>
      </c>
      <c r="E367" s="246" t="s">
        <v>1</v>
      </c>
      <c r="F367" s="247" t="s">
        <v>759</v>
      </c>
      <c r="G367" s="245"/>
      <c r="H367" s="248">
        <v>8.7919999999999998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174</v>
      </c>
      <c r="AU367" s="254" t="s">
        <v>87</v>
      </c>
      <c r="AV367" s="14" t="s">
        <v>87</v>
      </c>
      <c r="AW367" s="14" t="s">
        <v>32</v>
      </c>
      <c r="AX367" s="14" t="s">
        <v>84</v>
      </c>
      <c r="AY367" s="254" t="s">
        <v>165</v>
      </c>
    </row>
    <row r="368" s="12" customFormat="1" ht="22.8" customHeight="1">
      <c r="A368" s="12"/>
      <c r="B368" s="204"/>
      <c r="C368" s="205"/>
      <c r="D368" s="206" t="s">
        <v>75</v>
      </c>
      <c r="E368" s="218" t="s">
        <v>519</v>
      </c>
      <c r="F368" s="218" t="s">
        <v>520</v>
      </c>
      <c r="G368" s="205"/>
      <c r="H368" s="205"/>
      <c r="I368" s="208"/>
      <c r="J368" s="219">
        <f>BK368</f>
        <v>0</v>
      </c>
      <c r="K368" s="205"/>
      <c r="L368" s="210"/>
      <c r="M368" s="211"/>
      <c r="N368" s="212"/>
      <c r="O368" s="212"/>
      <c r="P368" s="213">
        <f>SUM(P369:P370)</f>
        <v>0</v>
      </c>
      <c r="Q368" s="212"/>
      <c r="R368" s="213">
        <f>SUM(R369:R370)</f>
        <v>0</v>
      </c>
      <c r="S368" s="212"/>
      <c r="T368" s="214">
        <f>SUM(T369:T370)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5" t="s">
        <v>84</v>
      </c>
      <c r="AT368" s="216" t="s">
        <v>75</v>
      </c>
      <c r="AU368" s="216" t="s">
        <v>84</v>
      </c>
      <c r="AY368" s="215" t="s">
        <v>165</v>
      </c>
      <c r="BK368" s="217">
        <f>SUM(BK369:BK370)</f>
        <v>0</v>
      </c>
    </row>
    <row r="369" s="2" customFormat="1" ht="24.15" customHeight="1">
      <c r="A369" s="39"/>
      <c r="B369" s="40"/>
      <c r="C369" s="220" t="s">
        <v>504</v>
      </c>
      <c r="D369" s="220" t="s">
        <v>167</v>
      </c>
      <c r="E369" s="221" t="s">
        <v>522</v>
      </c>
      <c r="F369" s="222" t="s">
        <v>523</v>
      </c>
      <c r="G369" s="223" t="s">
        <v>310</v>
      </c>
      <c r="H369" s="224">
        <v>47.609999999999999</v>
      </c>
      <c r="I369" s="225"/>
      <c r="J369" s="226">
        <f>ROUND(I369*H369,2)</f>
        <v>0</v>
      </c>
      <c r="K369" s="222" t="s">
        <v>171</v>
      </c>
      <c r="L369" s="45"/>
      <c r="M369" s="227" t="s">
        <v>1</v>
      </c>
      <c r="N369" s="228" t="s">
        <v>41</v>
      </c>
      <c r="O369" s="92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1" t="s">
        <v>172</v>
      </c>
      <c r="AT369" s="231" t="s">
        <v>167</v>
      </c>
      <c r="AU369" s="231" t="s">
        <v>87</v>
      </c>
      <c r="AY369" s="18" t="s">
        <v>165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84</v>
      </c>
      <c r="BK369" s="232">
        <f>ROUND(I369*H369,2)</f>
        <v>0</v>
      </c>
      <c r="BL369" s="18" t="s">
        <v>172</v>
      </c>
      <c r="BM369" s="231" t="s">
        <v>524</v>
      </c>
    </row>
    <row r="370" s="14" customFormat="1">
      <c r="A370" s="14"/>
      <c r="B370" s="244"/>
      <c r="C370" s="245"/>
      <c r="D370" s="235" t="s">
        <v>174</v>
      </c>
      <c r="E370" s="246" t="s">
        <v>1</v>
      </c>
      <c r="F370" s="247" t="s">
        <v>760</v>
      </c>
      <c r="G370" s="245"/>
      <c r="H370" s="248">
        <v>47.609999999999999</v>
      </c>
      <c r="I370" s="249"/>
      <c r="J370" s="245"/>
      <c r="K370" s="245"/>
      <c r="L370" s="250"/>
      <c r="M370" s="287"/>
      <c r="N370" s="288"/>
      <c r="O370" s="288"/>
      <c r="P370" s="288"/>
      <c r="Q370" s="288"/>
      <c r="R370" s="288"/>
      <c r="S370" s="288"/>
      <c r="T370" s="28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174</v>
      </c>
      <c r="AU370" s="254" t="s">
        <v>87</v>
      </c>
      <c r="AV370" s="14" t="s">
        <v>87</v>
      </c>
      <c r="AW370" s="14" t="s">
        <v>32</v>
      </c>
      <c r="AX370" s="14" t="s">
        <v>84</v>
      </c>
      <c r="AY370" s="254" t="s">
        <v>165</v>
      </c>
    </row>
    <row r="371" s="2" customFormat="1" ht="6.96" customHeight="1">
      <c r="A371" s="39"/>
      <c r="B371" s="67"/>
      <c r="C371" s="68"/>
      <c r="D371" s="68"/>
      <c r="E371" s="68"/>
      <c r="F371" s="68"/>
      <c r="G371" s="68"/>
      <c r="H371" s="68"/>
      <c r="I371" s="68"/>
      <c r="J371" s="68"/>
      <c r="K371" s="68"/>
      <c r="L371" s="45"/>
      <c r="M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</row>
  </sheetData>
  <sheetProtection sheet="1" autoFilter="0" formatColumns="0" formatRows="0" objects="1" scenarios="1" spinCount="100000" saltValue="HS0YenC1OcyLN1a6rnWfZ0686qxB3gpGpNeTDxRkQGqkKC423SYNm1idhC9/b+ovz354+i/hktOZMMfcX7XobQ==" hashValue="dDs046fBEsokHzhpK2l38AzSCOv8KMcLZRlWoU8m3TmTCZqsuu1ttOPcyj92mpYx7IzWrMzRYIocRHGCxPAA4g==" algorithmName="SHA-512" password="CC35"/>
  <autoFilter ref="C123:K37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  <c r="AZ2" s="137" t="s">
        <v>105</v>
      </c>
      <c r="BA2" s="137" t="s">
        <v>1</v>
      </c>
      <c r="BB2" s="137" t="s">
        <v>1</v>
      </c>
      <c r="BC2" s="137" t="s">
        <v>761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762</v>
      </c>
      <c r="BA3" s="137" t="s">
        <v>1</v>
      </c>
      <c r="BB3" s="137" t="s">
        <v>1</v>
      </c>
      <c r="BC3" s="137" t="s">
        <v>763</v>
      </c>
      <c r="BD3" s="137" t="s">
        <v>87</v>
      </c>
    </row>
    <row r="4" s="1" customFormat="1" ht="24.96" customHeight="1">
      <c r="B4" s="21"/>
      <c r="D4" s="140" t="s">
        <v>107</v>
      </c>
      <c r="L4" s="21"/>
      <c r="M4" s="141" t="s">
        <v>10</v>
      </c>
      <c r="AT4" s="18" t="s">
        <v>4</v>
      </c>
      <c r="AZ4" s="137" t="s">
        <v>764</v>
      </c>
      <c r="BA4" s="137" t="s">
        <v>1</v>
      </c>
      <c r="BB4" s="137" t="s">
        <v>1</v>
      </c>
      <c r="BC4" s="137" t="s">
        <v>765</v>
      </c>
      <c r="BD4" s="137" t="s">
        <v>87</v>
      </c>
    </row>
    <row r="5" s="1" customFormat="1" ht="6.96" customHeight="1">
      <c r="B5" s="21"/>
      <c r="L5" s="21"/>
      <c r="AZ5" s="137" t="s">
        <v>112</v>
      </c>
      <c r="BA5" s="137" t="s">
        <v>1</v>
      </c>
      <c r="BB5" s="137" t="s">
        <v>1</v>
      </c>
      <c r="BC5" s="137" t="s">
        <v>766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767</v>
      </c>
      <c r="BA6" s="137" t="s">
        <v>1</v>
      </c>
      <c r="BB6" s="137" t="s">
        <v>1</v>
      </c>
      <c r="BC6" s="137" t="s">
        <v>768</v>
      </c>
      <c r="BD6" s="137" t="s">
        <v>87</v>
      </c>
    </row>
    <row r="7" s="1" customFormat="1" ht="26.25" customHeight="1">
      <c r="B7" s="21"/>
      <c r="E7" s="143" t="str">
        <f>'Rekapitulace stavby'!K6</f>
        <v>Rehabilitační ústav Brandýs nad Orlicí, akumulační podzemní nádrže na zachytávání srážkových vod a jejich opětovné využi</v>
      </c>
      <c r="F7" s="142"/>
      <c r="G7" s="142"/>
      <c r="H7" s="142"/>
      <c r="L7" s="21"/>
      <c r="AZ7" s="137" t="s">
        <v>769</v>
      </c>
      <c r="BA7" s="137" t="s">
        <v>1</v>
      </c>
      <c r="BB7" s="137" t="s">
        <v>1</v>
      </c>
      <c r="BC7" s="137" t="s">
        <v>324</v>
      </c>
      <c r="BD7" s="137" t="s">
        <v>87</v>
      </c>
    </row>
    <row r="8" s="2" customFormat="1" ht="12" customHeight="1">
      <c r="A8" s="39"/>
      <c r="B8" s="45"/>
      <c r="C8" s="39"/>
      <c r="D8" s="142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770</v>
      </c>
      <c r="BA8" s="137" t="s">
        <v>1</v>
      </c>
      <c r="BB8" s="137" t="s">
        <v>1</v>
      </c>
      <c r="BC8" s="137" t="s">
        <v>771</v>
      </c>
      <c r="BD8" s="137" t="s">
        <v>87</v>
      </c>
    </row>
    <row r="9" s="2" customFormat="1" ht="16.5" customHeight="1">
      <c r="A9" s="39"/>
      <c r="B9" s="45"/>
      <c r="C9" s="39"/>
      <c r="D9" s="39"/>
      <c r="E9" s="144" t="s">
        <v>772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773</v>
      </c>
      <c r="BA9" s="137" t="s">
        <v>1</v>
      </c>
      <c r="BB9" s="137" t="s">
        <v>1</v>
      </c>
      <c r="BC9" s="137" t="s">
        <v>774</v>
      </c>
      <c r="BD9" s="137" t="s">
        <v>87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117</v>
      </c>
      <c r="BA10" s="137" t="s">
        <v>1</v>
      </c>
      <c r="BB10" s="137" t="s">
        <v>1</v>
      </c>
      <c r="BC10" s="137" t="s">
        <v>775</v>
      </c>
      <c r="BD10" s="137" t="s">
        <v>87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95</v>
      </c>
      <c r="G11" s="39"/>
      <c r="H11" s="39"/>
      <c r="I11" s="142" t="s">
        <v>19</v>
      </c>
      <c r="J11" s="145" t="s">
        <v>776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120</v>
      </c>
      <c r="BA11" s="137" t="s">
        <v>777</v>
      </c>
      <c r="BB11" s="137" t="s">
        <v>1</v>
      </c>
      <c r="BC11" s="137" t="s">
        <v>778</v>
      </c>
      <c r="BD11" s="137" t="s">
        <v>87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16. 5. 2024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122</v>
      </c>
      <c r="BA12" s="137" t="s">
        <v>1</v>
      </c>
      <c r="BB12" s="137" t="s">
        <v>1</v>
      </c>
      <c r="BC12" s="137" t="s">
        <v>779</v>
      </c>
      <c r="BD12" s="137" t="s">
        <v>87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125</v>
      </c>
      <c r="BA13" s="137" t="s">
        <v>1</v>
      </c>
      <c r="BB13" s="137" t="s">
        <v>1</v>
      </c>
      <c r="BC13" s="137" t="s">
        <v>780</v>
      </c>
      <c r="BD13" s="137" t="s">
        <v>87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127</v>
      </c>
      <c r="BA14" s="137" t="s">
        <v>1</v>
      </c>
      <c r="BB14" s="137" t="s">
        <v>1</v>
      </c>
      <c r="BC14" s="137" t="s">
        <v>781</v>
      </c>
      <c r="BD14" s="137" t="s">
        <v>87</v>
      </c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129</v>
      </c>
      <c r="BA15" s="137" t="s">
        <v>1</v>
      </c>
      <c r="BB15" s="137" t="s">
        <v>1</v>
      </c>
      <c r="BC15" s="137" t="s">
        <v>782</v>
      </c>
      <c r="BD15" s="137" t="s">
        <v>87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131</v>
      </c>
      <c r="BA16" s="137" t="s">
        <v>1</v>
      </c>
      <c r="BB16" s="137" t="s">
        <v>1</v>
      </c>
      <c r="BC16" s="137" t="s">
        <v>783</v>
      </c>
      <c r="BD16" s="137" t="s">
        <v>87</v>
      </c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133</v>
      </c>
      <c r="BA17" s="137" t="s">
        <v>1</v>
      </c>
      <c r="BB17" s="137" t="s">
        <v>1</v>
      </c>
      <c r="BC17" s="137" t="s">
        <v>784</v>
      </c>
      <c r="BD17" s="137" t="s">
        <v>87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7" t="s">
        <v>785</v>
      </c>
      <c r="BA18" s="137" t="s">
        <v>1</v>
      </c>
      <c r="BB18" s="137" t="s">
        <v>1</v>
      </c>
      <c r="BC18" s="137" t="s">
        <v>786</v>
      </c>
      <c r="BD18" s="137" t="s">
        <v>87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ROUND((SUM(BE124:BE469)),  2)</f>
        <v>0</v>
      </c>
      <c r="G33" s="39"/>
      <c r="H33" s="39"/>
      <c r="I33" s="157">
        <v>0.20999999999999999</v>
      </c>
      <c r="J33" s="156">
        <f>ROUND(((SUM(BE124:BE469))*I33),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ROUND((SUM(BF124:BF469)),  2)</f>
        <v>0</v>
      </c>
      <c r="G34" s="39"/>
      <c r="H34" s="39"/>
      <c r="I34" s="157">
        <v>0.12</v>
      </c>
      <c r="J34" s="156">
        <f>ROUND(((SUM(BF124:BF469))*I34),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ROUND((SUM(BG124:BG469)),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ROUND((SUM(BH124:BH469)),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ROUND((SUM(BI124:BI469)),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Rehabilitační ústav Brandýs nad Orlicí, akumulační podzemní nádrže na zachytávání srážkových vod a jejich opětovné využi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1.3 - Výtlačné potrubí, rozvod dešťové vody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Brandýs nad Orlicí</v>
      </c>
      <c r="G89" s="41"/>
      <c r="H89" s="41"/>
      <c r="I89" s="33" t="s">
        <v>22</v>
      </c>
      <c r="J89" s="80" t="str">
        <f>IF(J12="","",J12)</f>
        <v>16. 5. 2024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136</v>
      </c>
      <c r="D94" s="178"/>
      <c r="E94" s="178"/>
      <c r="F94" s="178"/>
      <c r="G94" s="178"/>
      <c r="H94" s="178"/>
      <c r="I94" s="178"/>
      <c r="J94" s="179" t="s">
        <v>137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138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139</v>
      </c>
    </row>
    <row r="97" s="9" customFormat="1" ht="24.96" customHeight="1">
      <c r="A97" s="9"/>
      <c r="B97" s="181"/>
      <c r="C97" s="182"/>
      <c r="D97" s="183" t="s">
        <v>787</v>
      </c>
      <c r="E97" s="184"/>
      <c r="F97" s="184"/>
      <c r="G97" s="184"/>
      <c r="H97" s="184"/>
      <c r="I97" s="184"/>
      <c r="J97" s="185">
        <f>J125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1"/>
      <c r="C98" s="182"/>
      <c r="D98" s="183" t="s">
        <v>788</v>
      </c>
      <c r="E98" s="184"/>
      <c r="F98" s="184"/>
      <c r="G98" s="184"/>
      <c r="H98" s="184"/>
      <c r="I98" s="184"/>
      <c r="J98" s="185">
        <f>J288</f>
        <v>0</v>
      </c>
      <c r="K98" s="182"/>
      <c r="L98" s="18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1"/>
      <c r="C99" s="182"/>
      <c r="D99" s="183" t="s">
        <v>789</v>
      </c>
      <c r="E99" s="184"/>
      <c r="F99" s="184"/>
      <c r="G99" s="184"/>
      <c r="H99" s="184"/>
      <c r="I99" s="184"/>
      <c r="J99" s="185">
        <f>J294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1"/>
      <c r="C100" s="182"/>
      <c r="D100" s="183" t="s">
        <v>790</v>
      </c>
      <c r="E100" s="184"/>
      <c r="F100" s="184"/>
      <c r="G100" s="184"/>
      <c r="H100" s="184"/>
      <c r="I100" s="184"/>
      <c r="J100" s="185">
        <f>J303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1"/>
      <c r="C101" s="182"/>
      <c r="D101" s="183" t="s">
        <v>791</v>
      </c>
      <c r="E101" s="184"/>
      <c r="F101" s="184"/>
      <c r="G101" s="184"/>
      <c r="H101" s="184"/>
      <c r="I101" s="184"/>
      <c r="J101" s="185">
        <f>J428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1"/>
      <c r="C102" s="182"/>
      <c r="D102" s="183" t="s">
        <v>792</v>
      </c>
      <c r="E102" s="184"/>
      <c r="F102" s="184"/>
      <c r="G102" s="184"/>
      <c r="H102" s="184"/>
      <c r="I102" s="184"/>
      <c r="J102" s="185">
        <f>J448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1"/>
      <c r="C103" s="182"/>
      <c r="D103" s="183" t="s">
        <v>793</v>
      </c>
      <c r="E103" s="184"/>
      <c r="F103" s="184"/>
      <c r="G103" s="184"/>
      <c r="H103" s="184"/>
      <c r="I103" s="184"/>
      <c r="J103" s="185">
        <f>J451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1"/>
      <c r="C104" s="182"/>
      <c r="D104" s="183" t="s">
        <v>794</v>
      </c>
      <c r="E104" s="184"/>
      <c r="F104" s="184"/>
      <c r="G104" s="184"/>
      <c r="H104" s="184"/>
      <c r="I104" s="184"/>
      <c r="J104" s="185">
        <f>J467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76" t="str">
        <f>E7</f>
        <v>Rehabilitační ústav Brandýs nad Orlicí, akumulační podzemní nádrže na zachytávání srážkových vod a jejich opětovné využi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1.3 - Výtlačné potrubí, rozvod dešťové vody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Brandýs nad Orlicí</v>
      </c>
      <c r="G118" s="41"/>
      <c r="H118" s="41"/>
      <c r="I118" s="33" t="s">
        <v>22</v>
      </c>
      <c r="J118" s="80" t="str">
        <f>IF(J12="","",J12)</f>
        <v>16. 5. 2024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30</v>
      </c>
      <c r="J120" s="37" t="str">
        <f>E21</f>
        <v>Ing. Pravec František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>Kašparová Věra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3"/>
      <c r="B123" s="194"/>
      <c r="C123" s="195" t="s">
        <v>151</v>
      </c>
      <c r="D123" s="196" t="s">
        <v>61</v>
      </c>
      <c r="E123" s="196" t="s">
        <v>57</v>
      </c>
      <c r="F123" s="196" t="s">
        <v>58</v>
      </c>
      <c r="G123" s="196" t="s">
        <v>152</v>
      </c>
      <c r="H123" s="196" t="s">
        <v>153</v>
      </c>
      <c r="I123" s="196" t="s">
        <v>154</v>
      </c>
      <c r="J123" s="196" t="s">
        <v>137</v>
      </c>
      <c r="K123" s="197" t="s">
        <v>155</v>
      </c>
      <c r="L123" s="198"/>
      <c r="M123" s="101" t="s">
        <v>1</v>
      </c>
      <c r="N123" s="102" t="s">
        <v>40</v>
      </c>
      <c r="O123" s="102" t="s">
        <v>156</v>
      </c>
      <c r="P123" s="102" t="s">
        <v>157</v>
      </c>
      <c r="Q123" s="102" t="s">
        <v>158</v>
      </c>
      <c r="R123" s="102" t="s">
        <v>159</v>
      </c>
      <c r="S123" s="102" t="s">
        <v>160</v>
      </c>
      <c r="T123" s="103" t="s">
        <v>161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="2" customFormat="1" ht="22.8" customHeight="1">
      <c r="A124" s="39"/>
      <c r="B124" s="40"/>
      <c r="C124" s="108" t="s">
        <v>162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P125+P288+P294+P303+P428+P448+P451+P467</f>
        <v>0</v>
      </c>
      <c r="Q124" s="105"/>
      <c r="R124" s="201">
        <f>R125+R288+R294+R303+R428+R448+R451+R467</f>
        <v>82.476570399999986</v>
      </c>
      <c r="S124" s="105"/>
      <c r="T124" s="202">
        <f>T125+T288+T294+T303+T428+T448+T451+T467</f>
        <v>60.072649999999996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139</v>
      </c>
      <c r="BK124" s="203">
        <f>BK125+BK288+BK294+BK303+BK428+BK448+BK451+BK467</f>
        <v>0</v>
      </c>
    </row>
    <row r="125" s="12" customFormat="1" ht="25.92" customHeight="1">
      <c r="A125" s="12"/>
      <c r="B125" s="204"/>
      <c r="C125" s="205"/>
      <c r="D125" s="206" t="s">
        <v>75</v>
      </c>
      <c r="E125" s="207" t="s">
        <v>84</v>
      </c>
      <c r="F125" s="207" t="s">
        <v>166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SUM(P126:P287)</f>
        <v>0</v>
      </c>
      <c r="Q125" s="212"/>
      <c r="R125" s="213">
        <f>SUM(R126:R287)</f>
        <v>0.47275840000000002</v>
      </c>
      <c r="S125" s="212"/>
      <c r="T125" s="214">
        <f>SUM(T126:T287)</f>
        <v>60.064999999999998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84</v>
      </c>
      <c r="AT125" s="216" t="s">
        <v>75</v>
      </c>
      <c r="AU125" s="216" t="s">
        <v>76</v>
      </c>
      <c r="AY125" s="215" t="s">
        <v>165</v>
      </c>
      <c r="BK125" s="217">
        <f>SUM(BK126:BK287)</f>
        <v>0</v>
      </c>
    </row>
    <row r="126" s="2" customFormat="1" ht="24.15" customHeight="1">
      <c r="A126" s="39"/>
      <c r="B126" s="40"/>
      <c r="C126" s="220" t="s">
        <v>84</v>
      </c>
      <c r="D126" s="220" t="s">
        <v>167</v>
      </c>
      <c r="E126" s="221" t="s">
        <v>795</v>
      </c>
      <c r="F126" s="222" t="s">
        <v>796</v>
      </c>
      <c r="G126" s="223" t="s">
        <v>170</v>
      </c>
      <c r="H126" s="224">
        <v>114.3</v>
      </c>
      <c r="I126" s="225"/>
      <c r="J126" s="226">
        <f>ROUND(I126*H126,2)</f>
        <v>0</v>
      </c>
      <c r="K126" s="222" t="s">
        <v>171</v>
      </c>
      <c r="L126" s="45"/>
      <c r="M126" s="227" t="s">
        <v>1</v>
      </c>
      <c r="N126" s="228" t="s">
        <v>41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0.32000000000000001</v>
      </c>
      <c r="T126" s="230">
        <f>S126*H126</f>
        <v>36.576000000000001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172</v>
      </c>
      <c r="AT126" s="231" t="s">
        <v>167</v>
      </c>
      <c r="AU126" s="231" t="s">
        <v>84</v>
      </c>
      <c r="AY126" s="18" t="s">
        <v>165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84</v>
      </c>
      <c r="BK126" s="232">
        <f>ROUND(I126*H126,2)</f>
        <v>0</v>
      </c>
      <c r="BL126" s="18" t="s">
        <v>172</v>
      </c>
      <c r="BM126" s="231" t="s">
        <v>797</v>
      </c>
    </row>
    <row r="127" s="13" customFormat="1">
      <c r="A127" s="13"/>
      <c r="B127" s="233"/>
      <c r="C127" s="234"/>
      <c r="D127" s="235" t="s">
        <v>174</v>
      </c>
      <c r="E127" s="236" t="s">
        <v>1</v>
      </c>
      <c r="F127" s="237" t="s">
        <v>175</v>
      </c>
      <c r="G127" s="234"/>
      <c r="H127" s="236" t="s">
        <v>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174</v>
      </c>
      <c r="AU127" s="243" t="s">
        <v>84</v>
      </c>
      <c r="AV127" s="13" t="s">
        <v>84</v>
      </c>
      <c r="AW127" s="13" t="s">
        <v>32</v>
      </c>
      <c r="AX127" s="13" t="s">
        <v>76</v>
      </c>
      <c r="AY127" s="243" t="s">
        <v>165</v>
      </c>
    </row>
    <row r="128" s="14" customFormat="1">
      <c r="A128" s="14"/>
      <c r="B128" s="244"/>
      <c r="C128" s="245"/>
      <c r="D128" s="235" t="s">
        <v>174</v>
      </c>
      <c r="E128" s="246" t="s">
        <v>1</v>
      </c>
      <c r="F128" s="247" t="s">
        <v>798</v>
      </c>
      <c r="G128" s="245"/>
      <c r="H128" s="248">
        <v>114.3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174</v>
      </c>
      <c r="AU128" s="254" t="s">
        <v>84</v>
      </c>
      <c r="AV128" s="14" t="s">
        <v>87</v>
      </c>
      <c r="AW128" s="14" t="s">
        <v>32</v>
      </c>
      <c r="AX128" s="14" t="s">
        <v>84</v>
      </c>
      <c r="AY128" s="254" t="s">
        <v>165</v>
      </c>
    </row>
    <row r="129" s="2" customFormat="1" ht="24.15" customHeight="1">
      <c r="A129" s="39"/>
      <c r="B129" s="40"/>
      <c r="C129" s="220" t="s">
        <v>87</v>
      </c>
      <c r="D129" s="220" t="s">
        <v>167</v>
      </c>
      <c r="E129" s="221" t="s">
        <v>799</v>
      </c>
      <c r="F129" s="222" t="s">
        <v>800</v>
      </c>
      <c r="G129" s="223" t="s">
        <v>170</v>
      </c>
      <c r="H129" s="224">
        <v>41.100000000000001</v>
      </c>
      <c r="I129" s="225"/>
      <c r="J129" s="226">
        <f>ROUND(I129*H129,2)</f>
        <v>0</v>
      </c>
      <c r="K129" s="222" t="s">
        <v>171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0.44</v>
      </c>
      <c r="T129" s="230">
        <f>S129*H129</f>
        <v>18.084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172</v>
      </c>
      <c r="AT129" s="231" t="s">
        <v>167</v>
      </c>
      <c r="AU129" s="231" t="s">
        <v>84</v>
      </c>
      <c r="AY129" s="18" t="s">
        <v>165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84</v>
      </c>
      <c r="BK129" s="232">
        <f>ROUND(I129*H129,2)</f>
        <v>0</v>
      </c>
      <c r="BL129" s="18" t="s">
        <v>172</v>
      </c>
      <c r="BM129" s="231" t="s">
        <v>801</v>
      </c>
    </row>
    <row r="130" s="13" customFormat="1">
      <c r="A130" s="13"/>
      <c r="B130" s="233"/>
      <c r="C130" s="234"/>
      <c r="D130" s="235" t="s">
        <v>174</v>
      </c>
      <c r="E130" s="236" t="s">
        <v>1</v>
      </c>
      <c r="F130" s="237" t="s">
        <v>175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174</v>
      </c>
      <c r="AU130" s="243" t="s">
        <v>84</v>
      </c>
      <c r="AV130" s="13" t="s">
        <v>84</v>
      </c>
      <c r="AW130" s="13" t="s">
        <v>32</v>
      </c>
      <c r="AX130" s="13" t="s">
        <v>76</v>
      </c>
      <c r="AY130" s="243" t="s">
        <v>165</v>
      </c>
    </row>
    <row r="131" s="14" customFormat="1">
      <c r="A131" s="14"/>
      <c r="B131" s="244"/>
      <c r="C131" s="245"/>
      <c r="D131" s="235" t="s">
        <v>174</v>
      </c>
      <c r="E131" s="246" t="s">
        <v>1</v>
      </c>
      <c r="F131" s="247" t="s">
        <v>802</v>
      </c>
      <c r="G131" s="245"/>
      <c r="H131" s="248">
        <v>41.100000000000001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174</v>
      </c>
      <c r="AU131" s="254" t="s">
        <v>84</v>
      </c>
      <c r="AV131" s="14" t="s">
        <v>87</v>
      </c>
      <c r="AW131" s="14" t="s">
        <v>32</v>
      </c>
      <c r="AX131" s="14" t="s">
        <v>84</v>
      </c>
      <c r="AY131" s="254" t="s">
        <v>165</v>
      </c>
    </row>
    <row r="132" s="2" customFormat="1" ht="16.5" customHeight="1">
      <c r="A132" s="39"/>
      <c r="B132" s="40"/>
      <c r="C132" s="220" t="s">
        <v>181</v>
      </c>
      <c r="D132" s="220" t="s">
        <v>167</v>
      </c>
      <c r="E132" s="221" t="s">
        <v>188</v>
      </c>
      <c r="F132" s="222" t="s">
        <v>189</v>
      </c>
      <c r="G132" s="223" t="s">
        <v>190</v>
      </c>
      <c r="H132" s="224">
        <v>47</v>
      </c>
      <c r="I132" s="225"/>
      <c r="J132" s="226">
        <f>ROUND(I132*H132,2)</f>
        <v>0</v>
      </c>
      <c r="K132" s="222" t="s">
        <v>171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0.11500000000000001</v>
      </c>
      <c r="T132" s="230">
        <f>S132*H132</f>
        <v>5.4050000000000002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172</v>
      </c>
      <c r="AT132" s="231" t="s">
        <v>167</v>
      </c>
      <c r="AU132" s="231" t="s">
        <v>84</v>
      </c>
      <c r="AY132" s="18" t="s">
        <v>165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84</v>
      </c>
      <c r="BK132" s="232">
        <f>ROUND(I132*H132,2)</f>
        <v>0</v>
      </c>
      <c r="BL132" s="18" t="s">
        <v>172</v>
      </c>
      <c r="BM132" s="231" t="s">
        <v>803</v>
      </c>
    </row>
    <row r="133" s="13" customFormat="1">
      <c r="A133" s="13"/>
      <c r="B133" s="233"/>
      <c r="C133" s="234"/>
      <c r="D133" s="235" t="s">
        <v>174</v>
      </c>
      <c r="E133" s="236" t="s">
        <v>1</v>
      </c>
      <c r="F133" s="237" t="s">
        <v>175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174</v>
      </c>
      <c r="AU133" s="243" t="s">
        <v>84</v>
      </c>
      <c r="AV133" s="13" t="s">
        <v>84</v>
      </c>
      <c r="AW133" s="13" t="s">
        <v>32</v>
      </c>
      <c r="AX133" s="13" t="s">
        <v>76</v>
      </c>
      <c r="AY133" s="243" t="s">
        <v>165</v>
      </c>
    </row>
    <row r="134" s="14" customFormat="1">
      <c r="A134" s="14"/>
      <c r="B134" s="244"/>
      <c r="C134" s="245"/>
      <c r="D134" s="235" t="s">
        <v>174</v>
      </c>
      <c r="E134" s="246" t="s">
        <v>1</v>
      </c>
      <c r="F134" s="247" t="s">
        <v>804</v>
      </c>
      <c r="G134" s="245"/>
      <c r="H134" s="248">
        <v>47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174</v>
      </c>
      <c r="AU134" s="254" t="s">
        <v>84</v>
      </c>
      <c r="AV134" s="14" t="s">
        <v>87</v>
      </c>
      <c r="AW134" s="14" t="s">
        <v>32</v>
      </c>
      <c r="AX134" s="14" t="s">
        <v>84</v>
      </c>
      <c r="AY134" s="254" t="s">
        <v>165</v>
      </c>
    </row>
    <row r="135" s="2" customFormat="1" ht="24.15" customHeight="1">
      <c r="A135" s="39"/>
      <c r="B135" s="40"/>
      <c r="C135" s="220" t="s">
        <v>172</v>
      </c>
      <c r="D135" s="220" t="s">
        <v>167</v>
      </c>
      <c r="E135" s="221" t="s">
        <v>194</v>
      </c>
      <c r="F135" s="222" t="s">
        <v>195</v>
      </c>
      <c r="G135" s="223" t="s">
        <v>196</v>
      </c>
      <c r="H135" s="224">
        <v>132</v>
      </c>
      <c r="I135" s="225"/>
      <c r="J135" s="226">
        <f>ROUND(I135*H135,2)</f>
        <v>0</v>
      </c>
      <c r="K135" s="222" t="s">
        <v>171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3.0000000000000001E-05</v>
      </c>
      <c r="R135" s="229">
        <f>Q135*H135</f>
        <v>0.00396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172</v>
      </c>
      <c r="AT135" s="231" t="s">
        <v>167</v>
      </c>
      <c r="AU135" s="231" t="s">
        <v>84</v>
      </c>
      <c r="AY135" s="18" t="s">
        <v>165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84</v>
      </c>
      <c r="BK135" s="232">
        <f>ROUND(I135*H135,2)</f>
        <v>0</v>
      </c>
      <c r="BL135" s="18" t="s">
        <v>172</v>
      </c>
      <c r="BM135" s="231" t="s">
        <v>805</v>
      </c>
    </row>
    <row r="136" s="13" customFormat="1">
      <c r="A136" s="13"/>
      <c r="B136" s="233"/>
      <c r="C136" s="234"/>
      <c r="D136" s="235" t="s">
        <v>174</v>
      </c>
      <c r="E136" s="236" t="s">
        <v>1</v>
      </c>
      <c r="F136" s="237" t="s">
        <v>508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174</v>
      </c>
      <c r="AU136" s="243" t="s">
        <v>84</v>
      </c>
      <c r="AV136" s="13" t="s">
        <v>84</v>
      </c>
      <c r="AW136" s="13" t="s">
        <v>32</v>
      </c>
      <c r="AX136" s="13" t="s">
        <v>76</v>
      </c>
      <c r="AY136" s="243" t="s">
        <v>165</v>
      </c>
    </row>
    <row r="137" s="14" customFormat="1">
      <c r="A137" s="14"/>
      <c r="B137" s="244"/>
      <c r="C137" s="245"/>
      <c r="D137" s="235" t="s">
        <v>174</v>
      </c>
      <c r="E137" s="246" t="s">
        <v>1</v>
      </c>
      <c r="F137" s="247" t="s">
        <v>806</v>
      </c>
      <c r="G137" s="245"/>
      <c r="H137" s="248">
        <v>132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174</v>
      </c>
      <c r="AU137" s="254" t="s">
        <v>84</v>
      </c>
      <c r="AV137" s="14" t="s">
        <v>87</v>
      </c>
      <c r="AW137" s="14" t="s">
        <v>32</v>
      </c>
      <c r="AX137" s="14" t="s">
        <v>84</v>
      </c>
      <c r="AY137" s="254" t="s">
        <v>165</v>
      </c>
    </row>
    <row r="138" s="2" customFormat="1" ht="24.15" customHeight="1">
      <c r="A138" s="39"/>
      <c r="B138" s="40"/>
      <c r="C138" s="220" t="s">
        <v>193</v>
      </c>
      <c r="D138" s="220" t="s">
        <v>167</v>
      </c>
      <c r="E138" s="221" t="s">
        <v>199</v>
      </c>
      <c r="F138" s="222" t="s">
        <v>200</v>
      </c>
      <c r="G138" s="223" t="s">
        <v>201</v>
      </c>
      <c r="H138" s="224">
        <v>13.199999999999999</v>
      </c>
      <c r="I138" s="225"/>
      <c r="J138" s="226">
        <f>ROUND(I138*H138,2)</f>
        <v>0</v>
      </c>
      <c r="K138" s="222" t="s">
        <v>171</v>
      </c>
      <c r="L138" s="45"/>
      <c r="M138" s="227" t="s">
        <v>1</v>
      </c>
      <c r="N138" s="228" t="s">
        <v>41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172</v>
      </c>
      <c r="AT138" s="231" t="s">
        <v>167</v>
      </c>
      <c r="AU138" s="231" t="s">
        <v>84</v>
      </c>
      <c r="AY138" s="18" t="s">
        <v>165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84</v>
      </c>
      <c r="BK138" s="232">
        <f>ROUND(I138*H138,2)</f>
        <v>0</v>
      </c>
      <c r="BL138" s="18" t="s">
        <v>172</v>
      </c>
      <c r="BM138" s="231" t="s">
        <v>807</v>
      </c>
    </row>
    <row r="139" s="13" customFormat="1">
      <c r="A139" s="13"/>
      <c r="B139" s="233"/>
      <c r="C139" s="234"/>
      <c r="D139" s="235" t="s">
        <v>174</v>
      </c>
      <c r="E139" s="236" t="s">
        <v>1</v>
      </c>
      <c r="F139" s="237" t="s">
        <v>508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174</v>
      </c>
      <c r="AU139" s="243" t="s">
        <v>84</v>
      </c>
      <c r="AV139" s="13" t="s">
        <v>84</v>
      </c>
      <c r="AW139" s="13" t="s">
        <v>32</v>
      </c>
      <c r="AX139" s="13" t="s">
        <v>76</v>
      </c>
      <c r="AY139" s="243" t="s">
        <v>165</v>
      </c>
    </row>
    <row r="140" s="14" customFormat="1">
      <c r="A140" s="14"/>
      <c r="B140" s="244"/>
      <c r="C140" s="245"/>
      <c r="D140" s="235" t="s">
        <v>174</v>
      </c>
      <c r="E140" s="246" t="s">
        <v>1</v>
      </c>
      <c r="F140" s="247" t="s">
        <v>808</v>
      </c>
      <c r="G140" s="245"/>
      <c r="H140" s="248">
        <v>13.199999999999999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174</v>
      </c>
      <c r="AU140" s="254" t="s">
        <v>84</v>
      </c>
      <c r="AV140" s="14" t="s">
        <v>87</v>
      </c>
      <c r="AW140" s="14" t="s">
        <v>32</v>
      </c>
      <c r="AX140" s="14" t="s">
        <v>84</v>
      </c>
      <c r="AY140" s="254" t="s">
        <v>165</v>
      </c>
    </row>
    <row r="141" s="2" customFormat="1" ht="24.15" customHeight="1">
      <c r="A141" s="39"/>
      <c r="B141" s="40"/>
      <c r="C141" s="220" t="s">
        <v>14</v>
      </c>
      <c r="D141" s="220" t="s">
        <v>167</v>
      </c>
      <c r="E141" s="221" t="s">
        <v>809</v>
      </c>
      <c r="F141" s="222" t="s">
        <v>810</v>
      </c>
      <c r="G141" s="223" t="s">
        <v>190</v>
      </c>
      <c r="H141" s="224">
        <v>1</v>
      </c>
      <c r="I141" s="225"/>
      <c r="J141" s="226">
        <f>ROUND(I141*H141,2)</f>
        <v>0</v>
      </c>
      <c r="K141" s="222" t="s">
        <v>171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0.0086800000000000002</v>
      </c>
      <c r="R141" s="229">
        <f>Q141*H141</f>
        <v>0.0086800000000000002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172</v>
      </c>
      <c r="AT141" s="231" t="s">
        <v>167</v>
      </c>
      <c r="AU141" s="231" t="s">
        <v>84</v>
      </c>
      <c r="AY141" s="18" t="s">
        <v>165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84</v>
      </c>
      <c r="BK141" s="232">
        <f>ROUND(I141*H141,2)</f>
        <v>0</v>
      </c>
      <c r="BL141" s="18" t="s">
        <v>172</v>
      </c>
      <c r="BM141" s="231" t="s">
        <v>811</v>
      </c>
    </row>
    <row r="142" s="13" customFormat="1">
      <c r="A142" s="13"/>
      <c r="B142" s="233"/>
      <c r="C142" s="234"/>
      <c r="D142" s="235" t="s">
        <v>174</v>
      </c>
      <c r="E142" s="236" t="s">
        <v>1</v>
      </c>
      <c r="F142" s="237" t="s">
        <v>508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174</v>
      </c>
      <c r="AU142" s="243" t="s">
        <v>84</v>
      </c>
      <c r="AV142" s="13" t="s">
        <v>84</v>
      </c>
      <c r="AW142" s="13" t="s">
        <v>32</v>
      </c>
      <c r="AX142" s="13" t="s">
        <v>76</v>
      </c>
      <c r="AY142" s="243" t="s">
        <v>165</v>
      </c>
    </row>
    <row r="143" s="14" customFormat="1">
      <c r="A143" s="14"/>
      <c r="B143" s="244"/>
      <c r="C143" s="245"/>
      <c r="D143" s="235" t="s">
        <v>174</v>
      </c>
      <c r="E143" s="246" t="s">
        <v>1</v>
      </c>
      <c r="F143" s="247" t="s">
        <v>812</v>
      </c>
      <c r="G143" s="245"/>
      <c r="H143" s="248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174</v>
      </c>
      <c r="AU143" s="254" t="s">
        <v>84</v>
      </c>
      <c r="AV143" s="14" t="s">
        <v>87</v>
      </c>
      <c r="AW143" s="14" t="s">
        <v>32</v>
      </c>
      <c r="AX143" s="14" t="s">
        <v>84</v>
      </c>
      <c r="AY143" s="254" t="s">
        <v>165</v>
      </c>
    </row>
    <row r="144" s="2" customFormat="1" ht="16.5" customHeight="1">
      <c r="A144" s="39"/>
      <c r="B144" s="40"/>
      <c r="C144" s="220" t="s">
        <v>204</v>
      </c>
      <c r="D144" s="220" t="s">
        <v>167</v>
      </c>
      <c r="E144" s="221" t="s">
        <v>813</v>
      </c>
      <c r="F144" s="222" t="s">
        <v>814</v>
      </c>
      <c r="G144" s="223" t="s">
        <v>190</v>
      </c>
      <c r="H144" s="224">
        <v>0.5</v>
      </c>
      <c r="I144" s="225"/>
      <c r="J144" s="226">
        <f>ROUND(I144*H144,2)</f>
        <v>0</v>
      </c>
      <c r="K144" s="222" t="s">
        <v>171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0.036900000000000002</v>
      </c>
      <c r="R144" s="229">
        <f>Q144*H144</f>
        <v>0.018450000000000001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172</v>
      </c>
      <c r="AT144" s="231" t="s">
        <v>167</v>
      </c>
      <c r="AU144" s="231" t="s">
        <v>84</v>
      </c>
      <c r="AY144" s="18" t="s">
        <v>165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84</v>
      </c>
      <c r="BK144" s="232">
        <f>ROUND(I144*H144,2)</f>
        <v>0</v>
      </c>
      <c r="BL144" s="18" t="s">
        <v>172</v>
      </c>
      <c r="BM144" s="231" t="s">
        <v>815</v>
      </c>
    </row>
    <row r="145" s="13" customFormat="1">
      <c r="A145" s="13"/>
      <c r="B145" s="233"/>
      <c r="C145" s="234"/>
      <c r="D145" s="235" t="s">
        <v>174</v>
      </c>
      <c r="E145" s="236" t="s">
        <v>1</v>
      </c>
      <c r="F145" s="237" t="s">
        <v>816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174</v>
      </c>
      <c r="AU145" s="243" t="s">
        <v>84</v>
      </c>
      <c r="AV145" s="13" t="s">
        <v>84</v>
      </c>
      <c r="AW145" s="13" t="s">
        <v>32</v>
      </c>
      <c r="AX145" s="13" t="s">
        <v>76</v>
      </c>
      <c r="AY145" s="243" t="s">
        <v>165</v>
      </c>
    </row>
    <row r="146" s="14" customFormat="1">
      <c r="A146" s="14"/>
      <c r="B146" s="244"/>
      <c r="C146" s="245"/>
      <c r="D146" s="235" t="s">
        <v>174</v>
      </c>
      <c r="E146" s="246" t="s">
        <v>1</v>
      </c>
      <c r="F146" s="247" t="s">
        <v>817</v>
      </c>
      <c r="G146" s="245"/>
      <c r="H146" s="248">
        <v>0.5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174</v>
      </c>
      <c r="AU146" s="254" t="s">
        <v>84</v>
      </c>
      <c r="AV146" s="14" t="s">
        <v>87</v>
      </c>
      <c r="AW146" s="14" t="s">
        <v>32</v>
      </c>
      <c r="AX146" s="14" t="s">
        <v>84</v>
      </c>
      <c r="AY146" s="254" t="s">
        <v>165</v>
      </c>
    </row>
    <row r="147" s="2" customFormat="1" ht="24.15" customHeight="1">
      <c r="A147" s="39"/>
      <c r="B147" s="40"/>
      <c r="C147" s="220" t="s">
        <v>209</v>
      </c>
      <c r="D147" s="220" t="s">
        <v>167</v>
      </c>
      <c r="E147" s="221" t="s">
        <v>818</v>
      </c>
      <c r="F147" s="222" t="s">
        <v>819</v>
      </c>
      <c r="G147" s="223" t="s">
        <v>190</v>
      </c>
      <c r="H147" s="224">
        <v>1</v>
      </c>
      <c r="I147" s="225"/>
      <c r="J147" s="226">
        <f>ROUND(I147*H147,2)</f>
        <v>0</v>
      </c>
      <c r="K147" s="222" t="s">
        <v>171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0.036900000000000002</v>
      </c>
      <c r="R147" s="229">
        <f>Q147*H147</f>
        <v>0.036900000000000002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172</v>
      </c>
      <c r="AT147" s="231" t="s">
        <v>167</v>
      </c>
      <c r="AU147" s="231" t="s">
        <v>84</v>
      </c>
      <c r="AY147" s="18" t="s">
        <v>165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84</v>
      </c>
      <c r="BK147" s="232">
        <f>ROUND(I147*H147,2)</f>
        <v>0</v>
      </c>
      <c r="BL147" s="18" t="s">
        <v>172</v>
      </c>
      <c r="BM147" s="231" t="s">
        <v>820</v>
      </c>
    </row>
    <row r="148" s="13" customFormat="1">
      <c r="A148" s="13"/>
      <c r="B148" s="233"/>
      <c r="C148" s="234"/>
      <c r="D148" s="235" t="s">
        <v>174</v>
      </c>
      <c r="E148" s="236" t="s">
        <v>1</v>
      </c>
      <c r="F148" s="237" t="s">
        <v>508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174</v>
      </c>
      <c r="AU148" s="243" t="s">
        <v>84</v>
      </c>
      <c r="AV148" s="13" t="s">
        <v>84</v>
      </c>
      <c r="AW148" s="13" t="s">
        <v>32</v>
      </c>
      <c r="AX148" s="13" t="s">
        <v>76</v>
      </c>
      <c r="AY148" s="243" t="s">
        <v>165</v>
      </c>
    </row>
    <row r="149" s="14" customFormat="1">
      <c r="A149" s="14"/>
      <c r="B149" s="244"/>
      <c r="C149" s="245"/>
      <c r="D149" s="235" t="s">
        <v>174</v>
      </c>
      <c r="E149" s="246" t="s">
        <v>1</v>
      </c>
      <c r="F149" s="247" t="s">
        <v>812</v>
      </c>
      <c r="G149" s="245"/>
      <c r="H149" s="248">
        <v>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174</v>
      </c>
      <c r="AU149" s="254" t="s">
        <v>84</v>
      </c>
      <c r="AV149" s="14" t="s">
        <v>87</v>
      </c>
      <c r="AW149" s="14" t="s">
        <v>32</v>
      </c>
      <c r="AX149" s="14" t="s">
        <v>84</v>
      </c>
      <c r="AY149" s="254" t="s">
        <v>165</v>
      </c>
    </row>
    <row r="150" s="2" customFormat="1" ht="16.5" customHeight="1">
      <c r="A150" s="39"/>
      <c r="B150" s="40"/>
      <c r="C150" s="220" t="s">
        <v>213</v>
      </c>
      <c r="D150" s="220" t="s">
        <v>167</v>
      </c>
      <c r="E150" s="221" t="s">
        <v>205</v>
      </c>
      <c r="F150" s="222" t="s">
        <v>206</v>
      </c>
      <c r="G150" s="223" t="s">
        <v>190</v>
      </c>
      <c r="H150" s="224">
        <v>461.60000000000002</v>
      </c>
      <c r="I150" s="225"/>
      <c r="J150" s="226">
        <f>ROUND(I150*H150,2)</f>
        <v>0</v>
      </c>
      <c r="K150" s="222" t="s">
        <v>171</v>
      </c>
      <c r="L150" s="45"/>
      <c r="M150" s="227" t="s">
        <v>1</v>
      </c>
      <c r="N150" s="228" t="s">
        <v>41</v>
      </c>
      <c r="O150" s="92"/>
      <c r="P150" s="229">
        <f>O150*H150</f>
        <v>0</v>
      </c>
      <c r="Q150" s="229">
        <v>0.00055999999999999995</v>
      </c>
      <c r="R150" s="229">
        <f>Q150*H150</f>
        <v>0.258496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172</v>
      </c>
      <c r="AT150" s="231" t="s">
        <v>167</v>
      </c>
      <c r="AU150" s="231" t="s">
        <v>84</v>
      </c>
      <c r="AY150" s="18" t="s">
        <v>165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84</v>
      </c>
      <c r="BK150" s="232">
        <f>ROUND(I150*H150,2)</f>
        <v>0</v>
      </c>
      <c r="BL150" s="18" t="s">
        <v>172</v>
      </c>
      <c r="BM150" s="231" t="s">
        <v>821</v>
      </c>
    </row>
    <row r="151" s="13" customFormat="1">
      <c r="A151" s="13"/>
      <c r="B151" s="233"/>
      <c r="C151" s="234"/>
      <c r="D151" s="235" t="s">
        <v>174</v>
      </c>
      <c r="E151" s="236" t="s">
        <v>1</v>
      </c>
      <c r="F151" s="237" t="s">
        <v>508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174</v>
      </c>
      <c r="AU151" s="243" t="s">
        <v>84</v>
      </c>
      <c r="AV151" s="13" t="s">
        <v>84</v>
      </c>
      <c r="AW151" s="13" t="s">
        <v>32</v>
      </c>
      <c r="AX151" s="13" t="s">
        <v>76</v>
      </c>
      <c r="AY151" s="243" t="s">
        <v>165</v>
      </c>
    </row>
    <row r="152" s="14" customFormat="1">
      <c r="A152" s="14"/>
      <c r="B152" s="244"/>
      <c r="C152" s="245"/>
      <c r="D152" s="235" t="s">
        <v>174</v>
      </c>
      <c r="E152" s="246" t="s">
        <v>1</v>
      </c>
      <c r="F152" s="247" t="s">
        <v>822</v>
      </c>
      <c r="G152" s="245"/>
      <c r="H152" s="248">
        <v>461.60000000000002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174</v>
      </c>
      <c r="AU152" s="254" t="s">
        <v>84</v>
      </c>
      <c r="AV152" s="14" t="s">
        <v>87</v>
      </c>
      <c r="AW152" s="14" t="s">
        <v>32</v>
      </c>
      <c r="AX152" s="14" t="s">
        <v>84</v>
      </c>
      <c r="AY152" s="254" t="s">
        <v>165</v>
      </c>
    </row>
    <row r="153" s="2" customFormat="1" ht="21.75" customHeight="1">
      <c r="A153" s="39"/>
      <c r="B153" s="40"/>
      <c r="C153" s="220" t="s">
        <v>217</v>
      </c>
      <c r="D153" s="220" t="s">
        <v>167</v>
      </c>
      <c r="E153" s="221" t="s">
        <v>210</v>
      </c>
      <c r="F153" s="222" t="s">
        <v>211</v>
      </c>
      <c r="G153" s="223" t="s">
        <v>190</v>
      </c>
      <c r="H153" s="224">
        <v>461.60000000000002</v>
      </c>
      <c r="I153" s="225"/>
      <c r="J153" s="226">
        <f>ROUND(I153*H153,2)</f>
        <v>0</v>
      </c>
      <c r="K153" s="222" t="s">
        <v>171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172</v>
      </c>
      <c r="AT153" s="231" t="s">
        <v>167</v>
      </c>
      <c r="AU153" s="231" t="s">
        <v>84</v>
      </c>
      <c r="AY153" s="18" t="s">
        <v>165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84</v>
      </c>
      <c r="BK153" s="232">
        <f>ROUND(I153*H153,2)</f>
        <v>0</v>
      </c>
      <c r="BL153" s="18" t="s">
        <v>172</v>
      </c>
      <c r="BM153" s="231" t="s">
        <v>823</v>
      </c>
    </row>
    <row r="154" s="13" customFormat="1">
      <c r="A154" s="13"/>
      <c r="B154" s="233"/>
      <c r="C154" s="234"/>
      <c r="D154" s="235" t="s">
        <v>174</v>
      </c>
      <c r="E154" s="236" t="s">
        <v>1</v>
      </c>
      <c r="F154" s="237" t="s">
        <v>508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174</v>
      </c>
      <c r="AU154" s="243" t="s">
        <v>84</v>
      </c>
      <c r="AV154" s="13" t="s">
        <v>84</v>
      </c>
      <c r="AW154" s="13" t="s">
        <v>32</v>
      </c>
      <c r="AX154" s="13" t="s">
        <v>76</v>
      </c>
      <c r="AY154" s="243" t="s">
        <v>165</v>
      </c>
    </row>
    <row r="155" s="14" customFormat="1">
      <c r="A155" s="14"/>
      <c r="B155" s="244"/>
      <c r="C155" s="245"/>
      <c r="D155" s="235" t="s">
        <v>174</v>
      </c>
      <c r="E155" s="246" t="s">
        <v>1</v>
      </c>
      <c r="F155" s="247" t="s">
        <v>822</v>
      </c>
      <c r="G155" s="245"/>
      <c r="H155" s="248">
        <v>461.60000000000002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174</v>
      </c>
      <c r="AU155" s="254" t="s">
        <v>84</v>
      </c>
      <c r="AV155" s="14" t="s">
        <v>87</v>
      </c>
      <c r="AW155" s="14" t="s">
        <v>32</v>
      </c>
      <c r="AX155" s="14" t="s">
        <v>84</v>
      </c>
      <c r="AY155" s="254" t="s">
        <v>165</v>
      </c>
    </row>
    <row r="156" s="2" customFormat="1" ht="24.15" customHeight="1">
      <c r="A156" s="39"/>
      <c r="B156" s="40"/>
      <c r="C156" s="220" t="s">
        <v>221</v>
      </c>
      <c r="D156" s="220" t="s">
        <v>167</v>
      </c>
      <c r="E156" s="221" t="s">
        <v>222</v>
      </c>
      <c r="F156" s="222" t="s">
        <v>223</v>
      </c>
      <c r="G156" s="223" t="s">
        <v>190</v>
      </c>
      <c r="H156" s="224">
        <v>3.2999999999999998</v>
      </c>
      <c r="I156" s="225"/>
      <c r="J156" s="226">
        <f>ROUND(I156*H156,2)</f>
        <v>0</v>
      </c>
      <c r="K156" s="222" t="s">
        <v>171</v>
      </c>
      <c r="L156" s="45"/>
      <c r="M156" s="227" t="s">
        <v>1</v>
      </c>
      <c r="N156" s="228" t="s">
        <v>41</v>
      </c>
      <c r="O156" s="92"/>
      <c r="P156" s="229">
        <f>O156*H156</f>
        <v>0</v>
      </c>
      <c r="Q156" s="229">
        <v>0.00046999999999999999</v>
      </c>
      <c r="R156" s="229">
        <f>Q156*H156</f>
        <v>0.0015509999999999999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172</v>
      </c>
      <c r="AT156" s="231" t="s">
        <v>167</v>
      </c>
      <c r="AU156" s="231" t="s">
        <v>84</v>
      </c>
      <c r="AY156" s="18" t="s">
        <v>165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84</v>
      </c>
      <c r="BK156" s="232">
        <f>ROUND(I156*H156,2)</f>
        <v>0</v>
      </c>
      <c r="BL156" s="18" t="s">
        <v>172</v>
      </c>
      <c r="BM156" s="231" t="s">
        <v>824</v>
      </c>
    </row>
    <row r="157" s="13" customFormat="1">
      <c r="A157" s="13"/>
      <c r="B157" s="233"/>
      <c r="C157" s="234"/>
      <c r="D157" s="235" t="s">
        <v>174</v>
      </c>
      <c r="E157" s="236" t="s">
        <v>1</v>
      </c>
      <c r="F157" s="237" t="s">
        <v>508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174</v>
      </c>
      <c r="AU157" s="243" t="s">
        <v>84</v>
      </c>
      <c r="AV157" s="13" t="s">
        <v>84</v>
      </c>
      <c r="AW157" s="13" t="s">
        <v>32</v>
      </c>
      <c r="AX157" s="13" t="s">
        <v>76</v>
      </c>
      <c r="AY157" s="243" t="s">
        <v>165</v>
      </c>
    </row>
    <row r="158" s="14" customFormat="1">
      <c r="A158" s="14"/>
      <c r="B158" s="244"/>
      <c r="C158" s="245"/>
      <c r="D158" s="235" t="s">
        <v>174</v>
      </c>
      <c r="E158" s="246" t="s">
        <v>1</v>
      </c>
      <c r="F158" s="247" t="s">
        <v>825</v>
      </c>
      <c r="G158" s="245"/>
      <c r="H158" s="248">
        <v>3.2999999999999998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174</v>
      </c>
      <c r="AU158" s="254" t="s">
        <v>84</v>
      </c>
      <c r="AV158" s="14" t="s">
        <v>87</v>
      </c>
      <c r="AW158" s="14" t="s">
        <v>32</v>
      </c>
      <c r="AX158" s="14" t="s">
        <v>84</v>
      </c>
      <c r="AY158" s="254" t="s">
        <v>165</v>
      </c>
    </row>
    <row r="159" s="2" customFormat="1" ht="24.15" customHeight="1">
      <c r="A159" s="39"/>
      <c r="B159" s="40"/>
      <c r="C159" s="220" t="s">
        <v>8</v>
      </c>
      <c r="D159" s="220" t="s">
        <v>167</v>
      </c>
      <c r="E159" s="221" t="s">
        <v>226</v>
      </c>
      <c r="F159" s="222" t="s">
        <v>227</v>
      </c>
      <c r="G159" s="223" t="s">
        <v>190</v>
      </c>
      <c r="H159" s="224">
        <v>3.2999999999999998</v>
      </c>
      <c r="I159" s="225"/>
      <c r="J159" s="226">
        <f>ROUND(I159*H159,2)</f>
        <v>0</v>
      </c>
      <c r="K159" s="222" t="s">
        <v>171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172</v>
      </c>
      <c r="AT159" s="231" t="s">
        <v>167</v>
      </c>
      <c r="AU159" s="231" t="s">
        <v>84</v>
      </c>
      <c r="AY159" s="18" t="s">
        <v>165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84</v>
      </c>
      <c r="BK159" s="232">
        <f>ROUND(I159*H159,2)</f>
        <v>0</v>
      </c>
      <c r="BL159" s="18" t="s">
        <v>172</v>
      </c>
      <c r="BM159" s="231" t="s">
        <v>826</v>
      </c>
    </row>
    <row r="160" s="13" customFormat="1">
      <c r="A160" s="13"/>
      <c r="B160" s="233"/>
      <c r="C160" s="234"/>
      <c r="D160" s="235" t="s">
        <v>174</v>
      </c>
      <c r="E160" s="236" t="s">
        <v>1</v>
      </c>
      <c r="F160" s="237" t="s">
        <v>508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174</v>
      </c>
      <c r="AU160" s="243" t="s">
        <v>84</v>
      </c>
      <c r="AV160" s="13" t="s">
        <v>84</v>
      </c>
      <c r="AW160" s="13" t="s">
        <v>32</v>
      </c>
      <c r="AX160" s="13" t="s">
        <v>76</v>
      </c>
      <c r="AY160" s="243" t="s">
        <v>165</v>
      </c>
    </row>
    <row r="161" s="14" customFormat="1">
      <c r="A161" s="14"/>
      <c r="B161" s="244"/>
      <c r="C161" s="245"/>
      <c r="D161" s="235" t="s">
        <v>174</v>
      </c>
      <c r="E161" s="246" t="s">
        <v>1</v>
      </c>
      <c r="F161" s="247" t="s">
        <v>825</v>
      </c>
      <c r="G161" s="245"/>
      <c r="H161" s="248">
        <v>3.2999999999999998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174</v>
      </c>
      <c r="AU161" s="254" t="s">
        <v>84</v>
      </c>
      <c r="AV161" s="14" t="s">
        <v>87</v>
      </c>
      <c r="AW161" s="14" t="s">
        <v>32</v>
      </c>
      <c r="AX161" s="14" t="s">
        <v>84</v>
      </c>
      <c r="AY161" s="254" t="s">
        <v>165</v>
      </c>
    </row>
    <row r="162" s="2" customFormat="1" ht="24.15" customHeight="1">
      <c r="A162" s="39"/>
      <c r="B162" s="40"/>
      <c r="C162" s="220" t="s">
        <v>229</v>
      </c>
      <c r="D162" s="220" t="s">
        <v>167</v>
      </c>
      <c r="E162" s="221" t="s">
        <v>827</v>
      </c>
      <c r="F162" s="222" t="s">
        <v>828</v>
      </c>
      <c r="G162" s="223" t="s">
        <v>232</v>
      </c>
      <c r="H162" s="224">
        <v>6.7999999999999998</v>
      </c>
      <c r="I162" s="225"/>
      <c r="J162" s="226">
        <f>ROUND(I162*H162,2)</f>
        <v>0</v>
      </c>
      <c r="K162" s="222" t="s">
        <v>171</v>
      </c>
      <c r="L162" s="45"/>
      <c r="M162" s="227" t="s">
        <v>1</v>
      </c>
      <c r="N162" s="228" t="s">
        <v>41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172</v>
      </c>
      <c r="AT162" s="231" t="s">
        <v>167</v>
      </c>
      <c r="AU162" s="231" t="s">
        <v>84</v>
      </c>
      <c r="AY162" s="18" t="s">
        <v>165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84</v>
      </c>
      <c r="BK162" s="232">
        <f>ROUND(I162*H162,2)</f>
        <v>0</v>
      </c>
      <c r="BL162" s="18" t="s">
        <v>172</v>
      </c>
      <c r="BM162" s="231" t="s">
        <v>829</v>
      </c>
    </row>
    <row r="163" s="13" customFormat="1">
      <c r="A163" s="13"/>
      <c r="B163" s="233"/>
      <c r="C163" s="234"/>
      <c r="D163" s="235" t="s">
        <v>174</v>
      </c>
      <c r="E163" s="236" t="s">
        <v>1</v>
      </c>
      <c r="F163" s="237" t="s">
        <v>508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174</v>
      </c>
      <c r="AU163" s="243" t="s">
        <v>84</v>
      </c>
      <c r="AV163" s="13" t="s">
        <v>84</v>
      </c>
      <c r="AW163" s="13" t="s">
        <v>32</v>
      </c>
      <c r="AX163" s="13" t="s">
        <v>76</v>
      </c>
      <c r="AY163" s="243" t="s">
        <v>165</v>
      </c>
    </row>
    <row r="164" s="14" customFormat="1">
      <c r="A164" s="14"/>
      <c r="B164" s="244"/>
      <c r="C164" s="245"/>
      <c r="D164" s="235" t="s">
        <v>174</v>
      </c>
      <c r="E164" s="246" t="s">
        <v>1</v>
      </c>
      <c r="F164" s="247" t="s">
        <v>830</v>
      </c>
      <c r="G164" s="245"/>
      <c r="H164" s="248">
        <v>6.7999999999999998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174</v>
      </c>
      <c r="AU164" s="254" t="s">
        <v>84</v>
      </c>
      <c r="AV164" s="14" t="s">
        <v>87</v>
      </c>
      <c r="AW164" s="14" t="s">
        <v>32</v>
      </c>
      <c r="AX164" s="14" t="s">
        <v>84</v>
      </c>
      <c r="AY164" s="254" t="s">
        <v>165</v>
      </c>
    </row>
    <row r="165" s="2" customFormat="1" ht="33" customHeight="1">
      <c r="A165" s="39"/>
      <c r="B165" s="40"/>
      <c r="C165" s="220" t="s">
        <v>244</v>
      </c>
      <c r="D165" s="220" t="s">
        <v>167</v>
      </c>
      <c r="E165" s="221" t="s">
        <v>831</v>
      </c>
      <c r="F165" s="222" t="s">
        <v>832</v>
      </c>
      <c r="G165" s="223" t="s">
        <v>232</v>
      </c>
      <c r="H165" s="224">
        <v>69.614999999999995</v>
      </c>
      <c r="I165" s="225"/>
      <c r="J165" s="226">
        <f>ROUND(I165*H165,2)</f>
        <v>0</v>
      </c>
      <c r="K165" s="222" t="s">
        <v>171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172</v>
      </c>
      <c r="AT165" s="231" t="s">
        <v>167</v>
      </c>
      <c r="AU165" s="231" t="s">
        <v>84</v>
      </c>
      <c r="AY165" s="18" t="s">
        <v>165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172</v>
      </c>
      <c r="BM165" s="231" t="s">
        <v>833</v>
      </c>
    </row>
    <row r="166" s="13" customFormat="1">
      <c r="A166" s="13"/>
      <c r="B166" s="233"/>
      <c r="C166" s="234"/>
      <c r="D166" s="235" t="s">
        <v>174</v>
      </c>
      <c r="E166" s="236" t="s">
        <v>1</v>
      </c>
      <c r="F166" s="237" t="s">
        <v>508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174</v>
      </c>
      <c r="AU166" s="243" t="s">
        <v>84</v>
      </c>
      <c r="AV166" s="13" t="s">
        <v>84</v>
      </c>
      <c r="AW166" s="13" t="s">
        <v>32</v>
      </c>
      <c r="AX166" s="13" t="s">
        <v>76</v>
      </c>
      <c r="AY166" s="243" t="s">
        <v>165</v>
      </c>
    </row>
    <row r="167" s="13" customFormat="1">
      <c r="A167" s="13"/>
      <c r="B167" s="233"/>
      <c r="C167" s="234"/>
      <c r="D167" s="235" t="s">
        <v>174</v>
      </c>
      <c r="E167" s="236" t="s">
        <v>1</v>
      </c>
      <c r="F167" s="237" t="s">
        <v>834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174</v>
      </c>
      <c r="AU167" s="243" t="s">
        <v>84</v>
      </c>
      <c r="AV167" s="13" t="s">
        <v>84</v>
      </c>
      <c r="AW167" s="13" t="s">
        <v>32</v>
      </c>
      <c r="AX167" s="13" t="s">
        <v>76</v>
      </c>
      <c r="AY167" s="243" t="s">
        <v>165</v>
      </c>
    </row>
    <row r="168" s="14" customFormat="1">
      <c r="A168" s="14"/>
      <c r="B168" s="244"/>
      <c r="C168" s="245"/>
      <c r="D168" s="235" t="s">
        <v>174</v>
      </c>
      <c r="E168" s="246" t="s">
        <v>1</v>
      </c>
      <c r="F168" s="247" t="s">
        <v>835</v>
      </c>
      <c r="G168" s="245"/>
      <c r="H168" s="248">
        <v>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174</v>
      </c>
      <c r="AU168" s="254" t="s">
        <v>84</v>
      </c>
      <c r="AV168" s="14" t="s">
        <v>87</v>
      </c>
      <c r="AW168" s="14" t="s">
        <v>32</v>
      </c>
      <c r="AX168" s="14" t="s">
        <v>76</v>
      </c>
      <c r="AY168" s="254" t="s">
        <v>165</v>
      </c>
    </row>
    <row r="169" s="14" customFormat="1">
      <c r="A169" s="14"/>
      <c r="B169" s="244"/>
      <c r="C169" s="245"/>
      <c r="D169" s="235" t="s">
        <v>174</v>
      </c>
      <c r="E169" s="246" t="s">
        <v>1</v>
      </c>
      <c r="F169" s="247" t="s">
        <v>836</v>
      </c>
      <c r="G169" s="245"/>
      <c r="H169" s="248">
        <v>-2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174</v>
      </c>
      <c r="AU169" s="254" t="s">
        <v>84</v>
      </c>
      <c r="AV169" s="14" t="s">
        <v>87</v>
      </c>
      <c r="AW169" s="14" t="s">
        <v>32</v>
      </c>
      <c r="AX169" s="14" t="s">
        <v>76</v>
      </c>
      <c r="AY169" s="254" t="s">
        <v>165</v>
      </c>
    </row>
    <row r="170" s="14" customFormat="1">
      <c r="A170" s="14"/>
      <c r="B170" s="244"/>
      <c r="C170" s="245"/>
      <c r="D170" s="235" t="s">
        <v>174</v>
      </c>
      <c r="E170" s="246" t="s">
        <v>1</v>
      </c>
      <c r="F170" s="247" t="s">
        <v>837</v>
      </c>
      <c r="G170" s="245"/>
      <c r="H170" s="248">
        <v>34.799999999999997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174</v>
      </c>
      <c r="AU170" s="254" t="s">
        <v>84</v>
      </c>
      <c r="AV170" s="14" t="s">
        <v>87</v>
      </c>
      <c r="AW170" s="14" t="s">
        <v>32</v>
      </c>
      <c r="AX170" s="14" t="s">
        <v>76</v>
      </c>
      <c r="AY170" s="254" t="s">
        <v>165</v>
      </c>
    </row>
    <row r="171" s="14" customFormat="1">
      <c r="A171" s="14"/>
      <c r="B171" s="244"/>
      <c r="C171" s="245"/>
      <c r="D171" s="235" t="s">
        <v>174</v>
      </c>
      <c r="E171" s="246" t="s">
        <v>1</v>
      </c>
      <c r="F171" s="247" t="s">
        <v>838</v>
      </c>
      <c r="G171" s="245"/>
      <c r="H171" s="248">
        <v>-2.8799999999999999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174</v>
      </c>
      <c r="AU171" s="254" t="s">
        <v>84</v>
      </c>
      <c r="AV171" s="14" t="s">
        <v>87</v>
      </c>
      <c r="AW171" s="14" t="s">
        <v>32</v>
      </c>
      <c r="AX171" s="14" t="s">
        <v>76</v>
      </c>
      <c r="AY171" s="254" t="s">
        <v>165</v>
      </c>
    </row>
    <row r="172" s="14" customFormat="1">
      <c r="A172" s="14"/>
      <c r="B172" s="244"/>
      <c r="C172" s="245"/>
      <c r="D172" s="235" t="s">
        <v>174</v>
      </c>
      <c r="E172" s="246" t="s">
        <v>1</v>
      </c>
      <c r="F172" s="247" t="s">
        <v>839</v>
      </c>
      <c r="G172" s="245"/>
      <c r="H172" s="248">
        <v>0.80000000000000004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174</v>
      </c>
      <c r="AU172" s="254" t="s">
        <v>84</v>
      </c>
      <c r="AV172" s="14" t="s">
        <v>87</v>
      </c>
      <c r="AW172" s="14" t="s">
        <v>32</v>
      </c>
      <c r="AX172" s="14" t="s">
        <v>76</v>
      </c>
      <c r="AY172" s="254" t="s">
        <v>165</v>
      </c>
    </row>
    <row r="173" s="14" customFormat="1">
      <c r="A173" s="14"/>
      <c r="B173" s="244"/>
      <c r="C173" s="245"/>
      <c r="D173" s="235" t="s">
        <v>174</v>
      </c>
      <c r="E173" s="246" t="s">
        <v>1</v>
      </c>
      <c r="F173" s="247" t="s">
        <v>840</v>
      </c>
      <c r="G173" s="245"/>
      <c r="H173" s="248">
        <v>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174</v>
      </c>
      <c r="AU173" s="254" t="s">
        <v>84</v>
      </c>
      <c r="AV173" s="14" t="s">
        <v>87</v>
      </c>
      <c r="AW173" s="14" t="s">
        <v>32</v>
      </c>
      <c r="AX173" s="14" t="s">
        <v>76</v>
      </c>
      <c r="AY173" s="254" t="s">
        <v>165</v>
      </c>
    </row>
    <row r="174" s="14" customFormat="1">
      <c r="A174" s="14"/>
      <c r="B174" s="244"/>
      <c r="C174" s="245"/>
      <c r="D174" s="235" t="s">
        <v>174</v>
      </c>
      <c r="E174" s="246" t="s">
        <v>1</v>
      </c>
      <c r="F174" s="247" t="s">
        <v>841</v>
      </c>
      <c r="G174" s="245"/>
      <c r="H174" s="248">
        <v>30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174</v>
      </c>
      <c r="AU174" s="254" t="s">
        <v>84</v>
      </c>
      <c r="AV174" s="14" t="s">
        <v>87</v>
      </c>
      <c r="AW174" s="14" t="s">
        <v>32</v>
      </c>
      <c r="AX174" s="14" t="s">
        <v>76</v>
      </c>
      <c r="AY174" s="254" t="s">
        <v>165</v>
      </c>
    </row>
    <row r="175" s="14" customFormat="1">
      <c r="A175" s="14"/>
      <c r="B175" s="244"/>
      <c r="C175" s="245"/>
      <c r="D175" s="235" t="s">
        <v>174</v>
      </c>
      <c r="E175" s="246" t="s">
        <v>1</v>
      </c>
      <c r="F175" s="247" t="s">
        <v>842</v>
      </c>
      <c r="G175" s="245"/>
      <c r="H175" s="248">
        <v>9.5999999999999996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174</v>
      </c>
      <c r="AU175" s="254" t="s">
        <v>84</v>
      </c>
      <c r="AV175" s="14" t="s">
        <v>87</v>
      </c>
      <c r="AW175" s="14" t="s">
        <v>32</v>
      </c>
      <c r="AX175" s="14" t="s">
        <v>76</v>
      </c>
      <c r="AY175" s="254" t="s">
        <v>165</v>
      </c>
    </row>
    <row r="176" s="14" customFormat="1">
      <c r="A176" s="14"/>
      <c r="B176" s="244"/>
      <c r="C176" s="245"/>
      <c r="D176" s="235" t="s">
        <v>174</v>
      </c>
      <c r="E176" s="246" t="s">
        <v>1</v>
      </c>
      <c r="F176" s="247" t="s">
        <v>843</v>
      </c>
      <c r="G176" s="245"/>
      <c r="H176" s="248">
        <v>16.274999999999999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174</v>
      </c>
      <c r="AU176" s="254" t="s">
        <v>84</v>
      </c>
      <c r="AV176" s="14" t="s">
        <v>87</v>
      </c>
      <c r="AW176" s="14" t="s">
        <v>32</v>
      </c>
      <c r="AX176" s="14" t="s">
        <v>76</v>
      </c>
      <c r="AY176" s="254" t="s">
        <v>165</v>
      </c>
    </row>
    <row r="177" s="14" customFormat="1">
      <c r="A177" s="14"/>
      <c r="B177" s="244"/>
      <c r="C177" s="245"/>
      <c r="D177" s="235" t="s">
        <v>174</v>
      </c>
      <c r="E177" s="246" t="s">
        <v>1</v>
      </c>
      <c r="F177" s="247" t="s">
        <v>844</v>
      </c>
      <c r="G177" s="245"/>
      <c r="H177" s="248">
        <v>-13.460000000000001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174</v>
      </c>
      <c r="AU177" s="254" t="s">
        <v>84</v>
      </c>
      <c r="AV177" s="14" t="s">
        <v>87</v>
      </c>
      <c r="AW177" s="14" t="s">
        <v>32</v>
      </c>
      <c r="AX177" s="14" t="s">
        <v>76</v>
      </c>
      <c r="AY177" s="254" t="s">
        <v>165</v>
      </c>
    </row>
    <row r="178" s="14" customFormat="1">
      <c r="A178" s="14"/>
      <c r="B178" s="244"/>
      <c r="C178" s="245"/>
      <c r="D178" s="235" t="s">
        <v>174</v>
      </c>
      <c r="E178" s="246" t="s">
        <v>1</v>
      </c>
      <c r="F178" s="247" t="s">
        <v>845</v>
      </c>
      <c r="G178" s="245"/>
      <c r="H178" s="248">
        <v>-16.440000000000001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174</v>
      </c>
      <c r="AU178" s="254" t="s">
        <v>84</v>
      </c>
      <c r="AV178" s="14" t="s">
        <v>87</v>
      </c>
      <c r="AW178" s="14" t="s">
        <v>32</v>
      </c>
      <c r="AX178" s="14" t="s">
        <v>76</v>
      </c>
      <c r="AY178" s="254" t="s">
        <v>165</v>
      </c>
    </row>
    <row r="179" s="15" customFormat="1">
      <c r="A179" s="15"/>
      <c r="B179" s="255"/>
      <c r="C179" s="256"/>
      <c r="D179" s="235" t="s">
        <v>174</v>
      </c>
      <c r="E179" s="257" t="s">
        <v>1</v>
      </c>
      <c r="F179" s="258" t="s">
        <v>187</v>
      </c>
      <c r="G179" s="256"/>
      <c r="H179" s="259">
        <v>64.694999999999993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5" t="s">
        <v>174</v>
      </c>
      <c r="AU179" s="265" t="s">
        <v>84</v>
      </c>
      <c r="AV179" s="15" t="s">
        <v>172</v>
      </c>
      <c r="AW179" s="15" t="s">
        <v>32</v>
      </c>
      <c r="AX179" s="15" t="s">
        <v>76</v>
      </c>
      <c r="AY179" s="265" t="s">
        <v>165</v>
      </c>
    </row>
    <row r="180" s="14" customFormat="1">
      <c r="A180" s="14"/>
      <c r="B180" s="244"/>
      <c r="C180" s="245"/>
      <c r="D180" s="235" t="s">
        <v>174</v>
      </c>
      <c r="E180" s="246" t="s">
        <v>1</v>
      </c>
      <c r="F180" s="247" t="s">
        <v>133</v>
      </c>
      <c r="G180" s="245"/>
      <c r="H180" s="248">
        <v>69.614999999999995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174</v>
      </c>
      <c r="AU180" s="254" t="s">
        <v>84</v>
      </c>
      <c r="AV180" s="14" t="s">
        <v>87</v>
      </c>
      <c r="AW180" s="14" t="s">
        <v>32</v>
      </c>
      <c r="AX180" s="14" t="s">
        <v>84</v>
      </c>
      <c r="AY180" s="254" t="s">
        <v>165</v>
      </c>
    </row>
    <row r="181" s="2" customFormat="1" ht="33" customHeight="1">
      <c r="A181" s="39"/>
      <c r="B181" s="40"/>
      <c r="C181" s="220" t="s">
        <v>248</v>
      </c>
      <c r="D181" s="220" t="s">
        <v>167</v>
      </c>
      <c r="E181" s="221" t="s">
        <v>846</v>
      </c>
      <c r="F181" s="222" t="s">
        <v>847</v>
      </c>
      <c r="G181" s="223" t="s">
        <v>232</v>
      </c>
      <c r="H181" s="224">
        <v>2.4750000000000001</v>
      </c>
      <c r="I181" s="225"/>
      <c r="J181" s="226">
        <f>ROUND(I181*H181,2)</f>
        <v>0</v>
      </c>
      <c r="K181" s="222" t="s">
        <v>171</v>
      </c>
      <c r="L181" s="45"/>
      <c r="M181" s="227" t="s">
        <v>1</v>
      </c>
      <c r="N181" s="228" t="s">
        <v>41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172</v>
      </c>
      <c r="AT181" s="231" t="s">
        <v>167</v>
      </c>
      <c r="AU181" s="231" t="s">
        <v>84</v>
      </c>
      <c r="AY181" s="18" t="s">
        <v>165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84</v>
      </c>
      <c r="BK181" s="232">
        <f>ROUND(I181*H181,2)</f>
        <v>0</v>
      </c>
      <c r="BL181" s="18" t="s">
        <v>172</v>
      </c>
      <c r="BM181" s="231" t="s">
        <v>848</v>
      </c>
    </row>
    <row r="182" s="13" customFormat="1">
      <c r="A182" s="13"/>
      <c r="B182" s="233"/>
      <c r="C182" s="234"/>
      <c r="D182" s="235" t="s">
        <v>174</v>
      </c>
      <c r="E182" s="236" t="s">
        <v>1</v>
      </c>
      <c r="F182" s="237" t="s">
        <v>508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174</v>
      </c>
      <c r="AU182" s="243" t="s">
        <v>84</v>
      </c>
      <c r="AV182" s="13" t="s">
        <v>84</v>
      </c>
      <c r="AW182" s="13" t="s">
        <v>32</v>
      </c>
      <c r="AX182" s="13" t="s">
        <v>76</v>
      </c>
      <c r="AY182" s="243" t="s">
        <v>165</v>
      </c>
    </row>
    <row r="183" s="14" customFormat="1">
      <c r="A183" s="14"/>
      <c r="B183" s="244"/>
      <c r="C183" s="245"/>
      <c r="D183" s="235" t="s">
        <v>174</v>
      </c>
      <c r="E183" s="246" t="s">
        <v>1</v>
      </c>
      <c r="F183" s="247" t="s">
        <v>849</v>
      </c>
      <c r="G183" s="245"/>
      <c r="H183" s="248">
        <v>2.9249999999999998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174</v>
      </c>
      <c r="AU183" s="254" t="s">
        <v>84</v>
      </c>
      <c r="AV183" s="14" t="s">
        <v>87</v>
      </c>
      <c r="AW183" s="14" t="s">
        <v>32</v>
      </c>
      <c r="AX183" s="14" t="s">
        <v>76</v>
      </c>
      <c r="AY183" s="254" t="s">
        <v>165</v>
      </c>
    </row>
    <row r="184" s="14" customFormat="1">
      <c r="A184" s="14"/>
      <c r="B184" s="244"/>
      <c r="C184" s="245"/>
      <c r="D184" s="235" t="s">
        <v>174</v>
      </c>
      <c r="E184" s="246" t="s">
        <v>1</v>
      </c>
      <c r="F184" s="247" t="s">
        <v>850</v>
      </c>
      <c r="G184" s="245"/>
      <c r="H184" s="248">
        <v>-0.45000000000000001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174</v>
      </c>
      <c r="AU184" s="254" t="s">
        <v>84</v>
      </c>
      <c r="AV184" s="14" t="s">
        <v>87</v>
      </c>
      <c r="AW184" s="14" t="s">
        <v>32</v>
      </c>
      <c r="AX184" s="14" t="s">
        <v>76</v>
      </c>
      <c r="AY184" s="254" t="s">
        <v>165</v>
      </c>
    </row>
    <row r="185" s="15" customFormat="1">
      <c r="A185" s="15"/>
      <c r="B185" s="255"/>
      <c r="C185" s="256"/>
      <c r="D185" s="235" t="s">
        <v>174</v>
      </c>
      <c r="E185" s="257" t="s">
        <v>1</v>
      </c>
      <c r="F185" s="258" t="s">
        <v>187</v>
      </c>
      <c r="G185" s="256"/>
      <c r="H185" s="259">
        <v>2.4750000000000001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174</v>
      </c>
      <c r="AU185" s="265" t="s">
        <v>84</v>
      </c>
      <c r="AV185" s="15" t="s">
        <v>172</v>
      </c>
      <c r="AW185" s="15" t="s">
        <v>32</v>
      </c>
      <c r="AX185" s="15" t="s">
        <v>76</v>
      </c>
      <c r="AY185" s="265" t="s">
        <v>165</v>
      </c>
    </row>
    <row r="186" s="14" customFormat="1">
      <c r="A186" s="14"/>
      <c r="B186" s="244"/>
      <c r="C186" s="245"/>
      <c r="D186" s="235" t="s">
        <v>174</v>
      </c>
      <c r="E186" s="246" t="s">
        <v>1</v>
      </c>
      <c r="F186" s="247" t="s">
        <v>785</v>
      </c>
      <c r="G186" s="245"/>
      <c r="H186" s="248">
        <v>2.4750000000000001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174</v>
      </c>
      <c r="AU186" s="254" t="s">
        <v>84</v>
      </c>
      <c r="AV186" s="14" t="s">
        <v>87</v>
      </c>
      <c r="AW186" s="14" t="s">
        <v>32</v>
      </c>
      <c r="AX186" s="14" t="s">
        <v>84</v>
      </c>
      <c r="AY186" s="254" t="s">
        <v>165</v>
      </c>
    </row>
    <row r="187" s="2" customFormat="1" ht="21.75" customHeight="1">
      <c r="A187" s="39"/>
      <c r="B187" s="40"/>
      <c r="C187" s="220" t="s">
        <v>255</v>
      </c>
      <c r="D187" s="220" t="s">
        <v>167</v>
      </c>
      <c r="E187" s="221" t="s">
        <v>851</v>
      </c>
      <c r="F187" s="222" t="s">
        <v>852</v>
      </c>
      <c r="G187" s="223" t="s">
        <v>170</v>
      </c>
      <c r="H187" s="224">
        <v>39.649999999999999</v>
      </c>
      <c r="I187" s="225"/>
      <c r="J187" s="226">
        <f>ROUND(I187*H187,2)</f>
        <v>0</v>
      </c>
      <c r="K187" s="222" t="s">
        <v>171</v>
      </c>
      <c r="L187" s="45"/>
      <c r="M187" s="227" t="s">
        <v>1</v>
      </c>
      <c r="N187" s="228" t="s">
        <v>41</v>
      </c>
      <c r="O187" s="92"/>
      <c r="P187" s="229">
        <f>O187*H187</f>
        <v>0</v>
      </c>
      <c r="Q187" s="229">
        <v>0.00084000000000000003</v>
      </c>
      <c r="R187" s="229">
        <f>Q187*H187</f>
        <v>0.033306000000000002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172</v>
      </c>
      <c r="AT187" s="231" t="s">
        <v>167</v>
      </c>
      <c r="AU187" s="231" t="s">
        <v>84</v>
      </c>
      <c r="AY187" s="18" t="s">
        <v>165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84</v>
      </c>
      <c r="BK187" s="232">
        <f>ROUND(I187*H187,2)</f>
        <v>0</v>
      </c>
      <c r="BL187" s="18" t="s">
        <v>172</v>
      </c>
      <c r="BM187" s="231" t="s">
        <v>853</v>
      </c>
    </row>
    <row r="188" s="13" customFormat="1">
      <c r="A188" s="13"/>
      <c r="B188" s="233"/>
      <c r="C188" s="234"/>
      <c r="D188" s="235" t="s">
        <v>174</v>
      </c>
      <c r="E188" s="236" t="s">
        <v>1</v>
      </c>
      <c r="F188" s="237" t="s">
        <v>508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174</v>
      </c>
      <c r="AU188" s="243" t="s">
        <v>84</v>
      </c>
      <c r="AV188" s="13" t="s">
        <v>84</v>
      </c>
      <c r="AW188" s="13" t="s">
        <v>32</v>
      </c>
      <c r="AX188" s="13" t="s">
        <v>76</v>
      </c>
      <c r="AY188" s="243" t="s">
        <v>165</v>
      </c>
    </row>
    <row r="189" s="14" customFormat="1">
      <c r="A189" s="14"/>
      <c r="B189" s="244"/>
      <c r="C189" s="245"/>
      <c r="D189" s="235" t="s">
        <v>174</v>
      </c>
      <c r="E189" s="246" t="s">
        <v>1</v>
      </c>
      <c r="F189" s="247" t="s">
        <v>854</v>
      </c>
      <c r="G189" s="245"/>
      <c r="H189" s="248">
        <v>31.850000000000001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174</v>
      </c>
      <c r="AU189" s="254" t="s">
        <v>84</v>
      </c>
      <c r="AV189" s="14" t="s">
        <v>87</v>
      </c>
      <c r="AW189" s="14" t="s">
        <v>32</v>
      </c>
      <c r="AX189" s="14" t="s">
        <v>76</v>
      </c>
      <c r="AY189" s="254" t="s">
        <v>165</v>
      </c>
    </row>
    <row r="190" s="14" customFormat="1">
      <c r="A190" s="14"/>
      <c r="B190" s="244"/>
      <c r="C190" s="245"/>
      <c r="D190" s="235" t="s">
        <v>174</v>
      </c>
      <c r="E190" s="246" t="s">
        <v>1</v>
      </c>
      <c r="F190" s="247" t="s">
        <v>855</v>
      </c>
      <c r="G190" s="245"/>
      <c r="H190" s="248">
        <v>7.7999999999999998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174</v>
      </c>
      <c r="AU190" s="254" t="s">
        <v>84</v>
      </c>
      <c r="AV190" s="14" t="s">
        <v>87</v>
      </c>
      <c r="AW190" s="14" t="s">
        <v>32</v>
      </c>
      <c r="AX190" s="14" t="s">
        <v>76</v>
      </c>
      <c r="AY190" s="254" t="s">
        <v>165</v>
      </c>
    </row>
    <row r="191" s="15" customFormat="1">
      <c r="A191" s="15"/>
      <c r="B191" s="255"/>
      <c r="C191" s="256"/>
      <c r="D191" s="235" t="s">
        <v>174</v>
      </c>
      <c r="E191" s="257" t="s">
        <v>767</v>
      </c>
      <c r="F191" s="258" t="s">
        <v>187</v>
      </c>
      <c r="G191" s="256"/>
      <c r="H191" s="259">
        <v>39.649999999999999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174</v>
      </c>
      <c r="AU191" s="265" t="s">
        <v>84</v>
      </c>
      <c r="AV191" s="15" t="s">
        <v>172</v>
      </c>
      <c r="AW191" s="15" t="s">
        <v>32</v>
      </c>
      <c r="AX191" s="15" t="s">
        <v>76</v>
      </c>
      <c r="AY191" s="265" t="s">
        <v>165</v>
      </c>
    </row>
    <row r="192" s="14" customFormat="1">
      <c r="A192" s="14"/>
      <c r="B192" s="244"/>
      <c r="C192" s="245"/>
      <c r="D192" s="235" t="s">
        <v>174</v>
      </c>
      <c r="E192" s="246" t="s">
        <v>1</v>
      </c>
      <c r="F192" s="247" t="s">
        <v>767</v>
      </c>
      <c r="G192" s="245"/>
      <c r="H192" s="248">
        <v>39.649999999999999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174</v>
      </c>
      <c r="AU192" s="254" t="s">
        <v>84</v>
      </c>
      <c r="AV192" s="14" t="s">
        <v>87</v>
      </c>
      <c r="AW192" s="14" t="s">
        <v>32</v>
      </c>
      <c r="AX192" s="14" t="s">
        <v>84</v>
      </c>
      <c r="AY192" s="254" t="s">
        <v>165</v>
      </c>
    </row>
    <row r="193" s="2" customFormat="1" ht="24.15" customHeight="1">
      <c r="A193" s="39"/>
      <c r="B193" s="40"/>
      <c r="C193" s="220" t="s">
        <v>259</v>
      </c>
      <c r="D193" s="220" t="s">
        <v>167</v>
      </c>
      <c r="E193" s="221" t="s">
        <v>856</v>
      </c>
      <c r="F193" s="222" t="s">
        <v>857</v>
      </c>
      <c r="G193" s="223" t="s">
        <v>170</v>
      </c>
      <c r="H193" s="224">
        <v>39.649999999999999</v>
      </c>
      <c r="I193" s="225"/>
      <c r="J193" s="226">
        <f>ROUND(I193*H193,2)</f>
        <v>0</v>
      </c>
      <c r="K193" s="222" t="s">
        <v>171</v>
      </c>
      <c r="L193" s="45"/>
      <c r="M193" s="227" t="s">
        <v>1</v>
      </c>
      <c r="N193" s="228" t="s">
        <v>41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172</v>
      </c>
      <c r="AT193" s="231" t="s">
        <v>167</v>
      </c>
      <c r="AU193" s="231" t="s">
        <v>84</v>
      </c>
      <c r="AY193" s="18" t="s">
        <v>165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84</v>
      </c>
      <c r="BK193" s="232">
        <f>ROUND(I193*H193,2)</f>
        <v>0</v>
      </c>
      <c r="BL193" s="18" t="s">
        <v>172</v>
      </c>
      <c r="BM193" s="231" t="s">
        <v>858</v>
      </c>
    </row>
    <row r="194" s="14" customFormat="1">
      <c r="A194" s="14"/>
      <c r="B194" s="244"/>
      <c r="C194" s="245"/>
      <c r="D194" s="235" t="s">
        <v>174</v>
      </c>
      <c r="E194" s="246" t="s">
        <v>1</v>
      </c>
      <c r="F194" s="247" t="s">
        <v>767</v>
      </c>
      <c r="G194" s="245"/>
      <c r="H194" s="248">
        <v>39.649999999999999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174</v>
      </c>
      <c r="AU194" s="254" t="s">
        <v>84</v>
      </c>
      <c r="AV194" s="14" t="s">
        <v>87</v>
      </c>
      <c r="AW194" s="14" t="s">
        <v>32</v>
      </c>
      <c r="AX194" s="14" t="s">
        <v>84</v>
      </c>
      <c r="AY194" s="254" t="s">
        <v>165</v>
      </c>
    </row>
    <row r="195" s="2" customFormat="1" ht="44.25" customHeight="1">
      <c r="A195" s="39"/>
      <c r="B195" s="40"/>
      <c r="C195" s="220" t="s">
        <v>277</v>
      </c>
      <c r="D195" s="220" t="s">
        <v>167</v>
      </c>
      <c r="E195" s="221" t="s">
        <v>859</v>
      </c>
      <c r="F195" s="222" t="s">
        <v>860</v>
      </c>
      <c r="G195" s="223" t="s">
        <v>190</v>
      </c>
      <c r="H195" s="224">
        <v>56</v>
      </c>
      <c r="I195" s="225"/>
      <c r="J195" s="226">
        <f>ROUND(I195*H195,2)</f>
        <v>0</v>
      </c>
      <c r="K195" s="222" t="s">
        <v>171</v>
      </c>
      <c r="L195" s="45"/>
      <c r="M195" s="227" t="s">
        <v>1</v>
      </c>
      <c r="N195" s="228" t="s">
        <v>41</v>
      </c>
      <c r="O195" s="92"/>
      <c r="P195" s="229">
        <f>O195*H195</f>
        <v>0</v>
      </c>
      <c r="Q195" s="229">
        <v>0.0018</v>
      </c>
      <c r="R195" s="229">
        <f>Q195*H195</f>
        <v>0.1008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172</v>
      </c>
      <c r="AT195" s="231" t="s">
        <v>167</v>
      </c>
      <c r="AU195" s="231" t="s">
        <v>84</v>
      </c>
      <c r="AY195" s="18" t="s">
        <v>165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84</v>
      </c>
      <c r="BK195" s="232">
        <f>ROUND(I195*H195,2)</f>
        <v>0</v>
      </c>
      <c r="BL195" s="18" t="s">
        <v>172</v>
      </c>
      <c r="BM195" s="231" t="s">
        <v>861</v>
      </c>
    </row>
    <row r="196" s="13" customFormat="1">
      <c r="A196" s="13"/>
      <c r="B196" s="233"/>
      <c r="C196" s="234"/>
      <c r="D196" s="235" t="s">
        <v>174</v>
      </c>
      <c r="E196" s="236" t="s">
        <v>1</v>
      </c>
      <c r="F196" s="237" t="s">
        <v>508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174</v>
      </c>
      <c r="AU196" s="243" t="s">
        <v>84</v>
      </c>
      <c r="AV196" s="13" t="s">
        <v>84</v>
      </c>
      <c r="AW196" s="13" t="s">
        <v>32</v>
      </c>
      <c r="AX196" s="13" t="s">
        <v>76</v>
      </c>
      <c r="AY196" s="243" t="s">
        <v>165</v>
      </c>
    </row>
    <row r="197" s="14" customFormat="1">
      <c r="A197" s="14"/>
      <c r="B197" s="244"/>
      <c r="C197" s="245"/>
      <c r="D197" s="235" t="s">
        <v>174</v>
      </c>
      <c r="E197" s="246" t="s">
        <v>1</v>
      </c>
      <c r="F197" s="247" t="s">
        <v>862</v>
      </c>
      <c r="G197" s="245"/>
      <c r="H197" s="248">
        <v>47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174</v>
      </c>
      <c r="AU197" s="254" t="s">
        <v>84</v>
      </c>
      <c r="AV197" s="14" t="s">
        <v>87</v>
      </c>
      <c r="AW197" s="14" t="s">
        <v>32</v>
      </c>
      <c r="AX197" s="14" t="s">
        <v>76</v>
      </c>
      <c r="AY197" s="254" t="s">
        <v>165</v>
      </c>
    </row>
    <row r="198" s="14" customFormat="1">
      <c r="A198" s="14"/>
      <c r="B198" s="244"/>
      <c r="C198" s="245"/>
      <c r="D198" s="235" t="s">
        <v>174</v>
      </c>
      <c r="E198" s="246" t="s">
        <v>1</v>
      </c>
      <c r="F198" s="247" t="s">
        <v>863</v>
      </c>
      <c r="G198" s="245"/>
      <c r="H198" s="248">
        <v>9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174</v>
      </c>
      <c r="AU198" s="254" t="s">
        <v>84</v>
      </c>
      <c r="AV198" s="14" t="s">
        <v>87</v>
      </c>
      <c r="AW198" s="14" t="s">
        <v>32</v>
      </c>
      <c r="AX198" s="14" t="s">
        <v>76</v>
      </c>
      <c r="AY198" s="254" t="s">
        <v>165</v>
      </c>
    </row>
    <row r="199" s="15" customFormat="1">
      <c r="A199" s="15"/>
      <c r="B199" s="255"/>
      <c r="C199" s="256"/>
      <c r="D199" s="235" t="s">
        <v>174</v>
      </c>
      <c r="E199" s="257" t="s">
        <v>1</v>
      </c>
      <c r="F199" s="258" t="s">
        <v>187</v>
      </c>
      <c r="G199" s="256"/>
      <c r="H199" s="259">
        <v>56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174</v>
      </c>
      <c r="AU199" s="265" t="s">
        <v>84</v>
      </c>
      <c r="AV199" s="15" t="s">
        <v>172</v>
      </c>
      <c r="AW199" s="15" t="s">
        <v>32</v>
      </c>
      <c r="AX199" s="15" t="s">
        <v>84</v>
      </c>
      <c r="AY199" s="265" t="s">
        <v>165</v>
      </c>
    </row>
    <row r="200" s="2" customFormat="1" ht="37.8" customHeight="1">
      <c r="A200" s="39"/>
      <c r="B200" s="40"/>
      <c r="C200" s="220" t="s">
        <v>281</v>
      </c>
      <c r="D200" s="220" t="s">
        <v>167</v>
      </c>
      <c r="E200" s="221" t="s">
        <v>260</v>
      </c>
      <c r="F200" s="222" t="s">
        <v>261</v>
      </c>
      <c r="G200" s="223" t="s">
        <v>232</v>
      </c>
      <c r="H200" s="224">
        <v>57.531999999999996</v>
      </c>
      <c r="I200" s="225"/>
      <c r="J200" s="226">
        <f>ROUND(I200*H200,2)</f>
        <v>0</v>
      </c>
      <c r="K200" s="222" t="s">
        <v>171</v>
      </c>
      <c r="L200" s="45"/>
      <c r="M200" s="227" t="s">
        <v>1</v>
      </c>
      <c r="N200" s="228" t="s">
        <v>41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172</v>
      </c>
      <c r="AT200" s="231" t="s">
        <v>167</v>
      </c>
      <c r="AU200" s="231" t="s">
        <v>84</v>
      </c>
      <c r="AY200" s="18" t="s">
        <v>165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84</v>
      </c>
      <c r="BK200" s="232">
        <f>ROUND(I200*H200,2)</f>
        <v>0</v>
      </c>
      <c r="BL200" s="18" t="s">
        <v>172</v>
      </c>
      <c r="BM200" s="231" t="s">
        <v>864</v>
      </c>
    </row>
    <row r="201" s="13" customFormat="1">
      <c r="A201" s="13"/>
      <c r="B201" s="233"/>
      <c r="C201" s="234"/>
      <c r="D201" s="235" t="s">
        <v>174</v>
      </c>
      <c r="E201" s="236" t="s">
        <v>1</v>
      </c>
      <c r="F201" s="237" t="s">
        <v>175</v>
      </c>
      <c r="G201" s="234"/>
      <c r="H201" s="236" t="s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174</v>
      </c>
      <c r="AU201" s="243" t="s">
        <v>84</v>
      </c>
      <c r="AV201" s="13" t="s">
        <v>84</v>
      </c>
      <c r="AW201" s="13" t="s">
        <v>32</v>
      </c>
      <c r="AX201" s="13" t="s">
        <v>76</v>
      </c>
      <c r="AY201" s="243" t="s">
        <v>165</v>
      </c>
    </row>
    <row r="202" s="13" customFormat="1">
      <c r="A202" s="13"/>
      <c r="B202" s="233"/>
      <c r="C202" s="234"/>
      <c r="D202" s="235" t="s">
        <v>174</v>
      </c>
      <c r="E202" s="236" t="s">
        <v>1</v>
      </c>
      <c r="F202" s="237" t="s">
        <v>263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174</v>
      </c>
      <c r="AU202" s="243" t="s">
        <v>84</v>
      </c>
      <c r="AV202" s="13" t="s">
        <v>84</v>
      </c>
      <c r="AW202" s="13" t="s">
        <v>32</v>
      </c>
      <c r="AX202" s="13" t="s">
        <v>76</v>
      </c>
      <c r="AY202" s="243" t="s">
        <v>165</v>
      </c>
    </row>
    <row r="203" s="13" customFormat="1">
      <c r="A203" s="13"/>
      <c r="B203" s="233"/>
      <c r="C203" s="234"/>
      <c r="D203" s="235" t="s">
        <v>174</v>
      </c>
      <c r="E203" s="236" t="s">
        <v>1</v>
      </c>
      <c r="F203" s="237" t="s">
        <v>264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174</v>
      </c>
      <c r="AU203" s="243" t="s">
        <v>84</v>
      </c>
      <c r="AV203" s="13" t="s">
        <v>84</v>
      </c>
      <c r="AW203" s="13" t="s">
        <v>32</v>
      </c>
      <c r="AX203" s="13" t="s">
        <v>76</v>
      </c>
      <c r="AY203" s="243" t="s">
        <v>165</v>
      </c>
    </row>
    <row r="204" s="14" customFormat="1">
      <c r="A204" s="14"/>
      <c r="B204" s="244"/>
      <c r="C204" s="245"/>
      <c r="D204" s="235" t="s">
        <v>174</v>
      </c>
      <c r="E204" s="246" t="s">
        <v>1</v>
      </c>
      <c r="F204" s="247" t="s">
        <v>865</v>
      </c>
      <c r="G204" s="245"/>
      <c r="H204" s="248">
        <v>0.25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174</v>
      </c>
      <c r="AU204" s="254" t="s">
        <v>84</v>
      </c>
      <c r="AV204" s="14" t="s">
        <v>87</v>
      </c>
      <c r="AW204" s="14" t="s">
        <v>32</v>
      </c>
      <c r="AX204" s="14" t="s">
        <v>76</v>
      </c>
      <c r="AY204" s="254" t="s">
        <v>165</v>
      </c>
    </row>
    <row r="205" s="14" customFormat="1">
      <c r="A205" s="14"/>
      <c r="B205" s="244"/>
      <c r="C205" s="245"/>
      <c r="D205" s="235" t="s">
        <v>174</v>
      </c>
      <c r="E205" s="246" t="s">
        <v>1</v>
      </c>
      <c r="F205" s="247" t="s">
        <v>866</v>
      </c>
      <c r="G205" s="245"/>
      <c r="H205" s="248">
        <v>12.4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174</v>
      </c>
      <c r="AU205" s="254" t="s">
        <v>84</v>
      </c>
      <c r="AV205" s="14" t="s">
        <v>87</v>
      </c>
      <c r="AW205" s="14" t="s">
        <v>32</v>
      </c>
      <c r="AX205" s="14" t="s">
        <v>76</v>
      </c>
      <c r="AY205" s="254" t="s">
        <v>165</v>
      </c>
    </row>
    <row r="206" s="14" customFormat="1">
      <c r="A206" s="14"/>
      <c r="B206" s="244"/>
      <c r="C206" s="245"/>
      <c r="D206" s="235" t="s">
        <v>174</v>
      </c>
      <c r="E206" s="246" t="s">
        <v>1</v>
      </c>
      <c r="F206" s="247" t="s">
        <v>867</v>
      </c>
      <c r="G206" s="245"/>
      <c r="H206" s="248">
        <v>1.2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174</v>
      </c>
      <c r="AU206" s="254" t="s">
        <v>84</v>
      </c>
      <c r="AV206" s="14" t="s">
        <v>87</v>
      </c>
      <c r="AW206" s="14" t="s">
        <v>32</v>
      </c>
      <c r="AX206" s="14" t="s">
        <v>76</v>
      </c>
      <c r="AY206" s="254" t="s">
        <v>165</v>
      </c>
    </row>
    <row r="207" s="14" customFormat="1">
      <c r="A207" s="14"/>
      <c r="B207" s="244"/>
      <c r="C207" s="245"/>
      <c r="D207" s="235" t="s">
        <v>174</v>
      </c>
      <c r="E207" s="246" t="s">
        <v>1</v>
      </c>
      <c r="F207" s="247" t="s">
        <v>868</v>
      </c>
      <c r="G207" s="245"/>
      <c r="H207" s="248">
        <v>-2.7999999999999998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174</v>
      </c>
      <c r="AU207" s="254" t="s">
        <v>84</v>
      </c>
      <c r="AV207" s="14" t="s">
        <v>87</v>
      </c>
      <c r="AW207" s="14" t="s">
        <v>32</v>
      </c>
      <c r="AX207" s="14" t="s">
        <v>76</v>
      </c>
      <c r="AY207" s="254" t="s">
        <v>165</v>
      </c>
    </row>
    <row r="208" s="16" customFormat="1">
      <c r="A208" s="16"/>
      <c r="B208" s="266"/>
      <c r="C208" s="267"/>
      <c r="D208" s="235" t="s">
        <v>174</v>
      </c>
      <c r="E208" s="268" t="s">
        <v>762</v>
      </c>
      <c r="F208" s="269" t="s">
        <v>268</v>
      </c>
      <c r="G208" s="267"/>
      <c r="H208" s="270">
        <v>11.050000000000001</v>
      </c>
      <c r="I208" s="271"/>
      <c r="J208" s="267"/>
      <c r="K208" s="267"/>
      <c r="L208" s="272"/>
      <c r="M208" s="273"/>
      <c r="N208" s="274"/>
      <c r="O208" s="274"/>
      <c r="P208" s="274"/>
      <c r="Q208" s="274"/>
      <c r="R208" s="274"/>
      <c r="S208" s="274"/>
      <c r="T208" s="275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76" t="s">
        <v>174</v>
      </c>
      <c r="AU208" s="276" t="s">
        <v>84</v>
      </c>
      <c r="AV208" s="16" t="s">
        <v>181</v>
      </c>
      <c r="AW208" s="16" t="s">
        <v>32</v>
      </c>
      <c r="AX208" s="16" t="s">
        <v>76</v>
      </c>
      <c r="AY208" s="276" t="s">
        <v>165</v>
      </c>
    </row>
    <row r="209" s="13" customFormat="1">
      <c r="A209" s="13"/>
      <c r="B209" s="233"/>
      <c r="C209" s="234"/>
      <c r="D209" s="235" t="s">
        <v>174</v>
      </c>
      <c r="E209" s="236" t="s">
        <v>1</v>
      </c>
      <c r="F209" s="237" t="s">
        <v>269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174</v>
      </c>
      <c r="AU209" s="243" t="s">
        <v>84</v>
      </c>
      <c r="AV209" s="13" t="s">
        <v>84</v>
      </c>
      <c r="AW209" s="13" t="s">
        <v>32</v>
      </c>
      <c r="AX209" s="13" t="s">
        <v>76</v>
      </c>
      <c r="AY209" s="243" t="s">
        <v>165</v>
      </c>
    </row>
    <row r="210" s="14" customFormat="1">
      <c r="A210" s="14"/>
      <c r="B210" s="244"/>
      <c r="C210" s="245"/>
      <c r="D210" s="235" t="s">
        <v>174</v>
      </c>
      <c r="E210" s="246" t="s">
        <v>1</v>
      </c>
      <c r="F210" s="247" t="s">
        <v>869</v>
      </c>
      <c r="G210" s="245"/>
      <c r="H210" s="248">
        <v>0.875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174</v>
      </c>
      <c r="AU210" s="254" t="s">
        <v>84</v>
      </c>
      <c r="AV210" s="14" t="s">
        <v>87</v>
      </c>
      <c r="AW210" s="14" t="s">
        <v>32</v>
      </c>
      <c r="AX210" s="14" t="s">
        <v>76</v>
      </c>
      <c r="AY210" s="254" t="s">
        <v>165</v>
      </c>
    </row>
    <row r="211" s="14" customFormat="1">
      <c r="A211" s="14"/>
      <c r="B211" s="244"/>
      <c r="C211" s="245"/>
      <c r="D211" s="235" t="s">
        <v>174</v>
      </c>
      <c r="E211" s="246" t="s">
        <v>1</v>
      </c>
      <c r="F211" s="247" t="s">
        <v>870</v>
      </c>
      <c r="G211" s="245"/>
      <c r="H211" s="248">
        <v>43.399999999999999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174</v>
      </c>
      <c r="AU211" s="254" t="s">
        <v>84</v>
      </c>
      <c r="AV211" s="14" t="s">
        <v>87</v>
      </c>
      <c r="AW211" s="14" t="s">
        <v>32</v>
      </c>
      <c r="AX211" s="14" t="s">
        <v>76</v>
      </c>
      <c r="AY211" s="254" t="s">
        <v>165</v>
      </c>
    </row>
    <row r="212" s="14" customFormat="1">
      <c r="A212" s="14"/>
      <c r="B212" s="244"/>
      <c r="C212" s="245"/>
      <c r="D212" s="235" t="s">
        <v>174</v>
      </c>
      <c r="E212" s="246" t="s">
        <v>1</v>
      </c>
      <c r="F212" s="247" t="s">
        <v>871</v>
      </c>
      <c r="G212" s="245"/>
      <c r="H212" s="248">
        <v>4.2000000000000002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174</v>
      </c>
      <c r="AU212" s="254" t="s">
        <v>84</v>
      </c>
      <c r="AV212" s="14" t="s">
        <v>87</v>
      </c>
      <c r="AW212" s="14" t="s">
        <v>32</v>
      </c>
      <c r="AX212" s="14" t="s">
        <v>76</v>
      </c>
      <c r="AY212" s="254" t="s">
        <v>165</v>
      </c>
    </row>
    <row r="213" s="14" customFormat="1">
      <c r="A213" s="14"/>
      <c r="B213" s="244"/>
      <c r="C213" s="245"/>
      <c r="D213" s="235" t="s">
        <v>174</v>
      </c>
      <c r="E213" s="246" t="s">
        <v>1</v>
      </c>
      <c r="F213" s="247" t="s">
        <v>872</v>
      </c>
      <c r="G213" s="245"/>
      <c r="H213" s="248">
        <v>-9.8000000000000007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174</v>
      </c>
      <c r="AU213" s="254" t="s">
        <v>84</v>
      </c>
      <c r="AV213" s="14" t="s">
        <v>87</v>
      </c>
      <c r="AW213" s="14" t="s">
        <v>32</v>
      </c>
      <c r="AX213" s="14" t="s">
        <v>76</v>
      </c>
      <c r="AY213" s="254" t="s">
        <v>165</v>
      </c>
    </row>
    <row r="214" s="16" customFormat="1">
      <c r="A214" s="16"/>
      <c r="B214" s="266"/>
      <c r="C214" s="267"/>
      <c r="D214" s="235" t="s">
        <v>174</v>
      </c>
      <c r="E214" s="268" t="s">
        <v>764</v>
      </c>
      <c r="F214" s="269" t="s">
        <v>268</v>
      </c>
      <c r="G214" s="267"/>
      <c r="H214" s="270">
        <v>38.674999999999997</v>
      </c>
      <c r="I214" s="271"/>
      <c r="J214" s="267"/>
      <c r="K214" s="267"/>
      <c r="L214" s="272"/>
      <c r="M214" s="273"/>
      <c r="N214" s="274"/>
      <c r="O214" s="274"/>
      <c r="P214" s="274"/>
      <c r="Q214" s="274"/>
      <c r="R214" s="274"/>
      <c r="S214" s="274"/>
      <c r="T214" s="275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6" t="s">
        <v>174</v>
      </c>
      <c r="AU214" s="276" t="s">
        <v>84</v>
      </c>
      <c r="AV214" s="16" t="s">
        <v>181</v>
      </c>
      <c r="AW214" s="16" t="s">
        <v>32</v>
      </c>
      <c r="AX214" s="16" t="s">
        <v>76</v>
      </c>
      <c r="AY214" s="276" t="s">
        <v>165</v>
      </c>
    </row>
    <row r="215" s="14" customFormat="1">
      <c r="A215" s="14"/>
      <c r="B215" s="244"/>
      <c r="C215" s="245"/>
      <c r="D215" s="235" t="s">
        <v>174</v>
      </c>
      <c r="E215" s="246" t="s">
        <v>1</v>
      </c>
      <c r="F215" s="247" t="s">
        <v>873</v>
      </c>
      <c r="G215" s="245"/>
      <c r="H215" s="248">
        <v>0.052999999999999998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174</v>
      </c>
      <c r="AU215" s="254" t="s">
        <v>84</v>
      </c>
      <c r="AV215" s="14" t="s">
        <v>87</v>
      </c>
      <c r="AW215" s="14" t="s">
        <v>32</v>
      </c>
      <c r="AX215" s="14" t="s">
        <v>76</v>
      </c>
      <c r="AY215" s="254" t="s">
        <v>165</v>
      </c>
    </row>
    <row r="216" s="14" customFormat="1">
      <c r="A216" s="14"/>
      <c r="B216" s="244"/>
      <c r="C216" s="245"/>
      <c r="D216" s="235" t="s">
        <v>174</v>
      </c>
      <c r="E216" s="246" t="s">
        <v>1</v>
      </c>
      <c r="F216" s="247" t="s">
        <v>874</v>
      </c>
      <c r="G216" s="245"/>
      <c r="H216" s="248">
        <v>0.074999999999999997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174</v>
      </c>
      <c r="AU216" s="254" t="s">
        <v>84</v>
      </c>
      <c r="AV216" s="14" t="s">
        <v>87</v>
      </c>
      <c r="AW216" s="14" t="s">
        <v>32</v>
      </c>
      <c r="AX216" s="14" t="s">
        <v>76</v>
      </c>
      <c r="AY216" s="254" t="s">
        <v>165</v>
      </c>
    </row>
    <row r="217" s="15" customFormat="1">
      <c r="A217" s="15"/>
      <c r="B217" s="255"/>
      <c r="C217" s="256"/>
      <c r="D217" s="235" t="s">
        <v>174</v>
      </c>
      <c r="E217" s="257" t="s">
        <v>129</v>
      </c>
      <c r="F217" s="258" t="s">
        <v>187</v>
      </c>
      <c r="G217" s="256"/>
      <c r="H217" s="259">
        <v>49.853000000000002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174</v>
      </c>
      <c r="AU217" s="265" t="s">
        <v>84</v>
      </c>
      <c r="AV217" s="15" t="s">
        <v>172</v>
      </c>
      <c r="AW217" s="15" t="s">
        <v>32</v>
      </c>
      <c r="AX217" s="15" t="s">
        <v>76</v>
      </c>
      <c r="AY217" s="265" t="s">
        <v>165</v>
      </c>
    </row>
    <row r="218" s="14" customFormat="1">
      <c r="A218" s="14"/>
      <c r="B218" s="244"/>
      <c r="C218" s="245"/>
      <c r="D218" s="235" t="s">
        <v>174</v>
      </c>
      <c r="E218" s="246" t="s">
        <v>131</v>
      </c>
      <c r="F218" s="247" t="s">
        <v>875</v>
      </c>
      <c r="G218" s="245"/>
      <c r="H218" s="248">
        <v>14.558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174</v>
      </c>
      <c r="AU218" s="254" t="s">
        <v>84</v>
      </c>
      <c r="AV218" s="14" t="s">
        <v>87</v>
      </c>
      <c r="AW218" s="14" t="s">
        <v>32</v>
      </c>
      <c r="AX218" s="14" t="s">
        <v>76</v>
      </c>
      <c r="AY218" s="254" t="s">
        <v>165</v>
      </c>
    </row>
    <row r="219" s="14" customFormat="1">
      <c r="A219" s="14"/>
      <c r="B219" s="244"/>
      <c r="C219" s="245"/>
      <c r="D219" s="235" t="s">
        <v>174</v>
      </c>
      <c r="E219" s="246" t="s">
        <v>122</v>
      </c>
      <c r="F219" s="247" t="s">
        <v>876</v>
      </c>
      <c r="G219" s="245"/>
      <c r="H219" s="248">
        <v>7.6790000000000003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174</v>
      </c>
      <c r="AU219" s="254" t="s">
        <v>84</v>
      </c>
      <c r="AV219" s="14" t="s">
        <v>87</v>
      </c>
      <c r="AW219" s="14" t="s">
        <v>32</v>
      </c>
      <c r="AX219" s="14" t="s">
        <v>76</v>
      </c>
      <c r="AY219" s="254" t="s">
        <v>165</v>
      </c>
    </row>
    <row r="220" s="14" customFormat="1">
      <c r="A220" s="14"/>
      <c r="B220" s="244"/>
      <c r="C220" s="245"/>
      <c r="D220" s="235" t="s">
        <v>174</v>
      </c>
      <c r="E220" s="246" t="s">
        <v>127</v>
      </c>
      <c r="F220" s="247" t="s">
        <v>877</v>
      </c>
      <c r="G220" s="245"/>
      <c r="H220" s="248">
        <v>57.531999999999996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174</v>
      </c>
      <c r="AU220" s="254" t="s">
        <v>84</v>
      </c>
      <c r="AV220" s="14" t="s">
        <v>87</v>
      </c>
      <c r="AW220" s="14" t="s">
        <v>32</v>
      </c>
      <c r="AX220" s="14" t="s">
        <v>76</v>
      </c>
      <c r="AY220" s="254" t="s">
        <v>165</v>
      </c>
    </row>
    <row r="221" s="14" customFormat="1">
      <c r="A221" s="14"/>
      <c r="B221" s="244"/>
      <c r="C221" s="245"/>
      <c r="D221" s="235" t="s">
        <v>174</v>
      </c>
      <c r="E221" s="246" t="s">
        <v>1</v>
      </c>
      <c r="F221" s="247" t="s">
        <v>878</v>
      </c>
      <c r="G221" s="245"/>
      <c r="H221" s="248">
        <v>57.531999999999996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174</v>
      </c>
      <c r="AU221" s="254" t="s">
        <v>84</v>
      </c>
      <c r="AV221" s="14" t="s">
        <v>87</v>
      </c>
      <c r="AW221" s="14" t="s">
        <v>32</v>
      </c>
      <c r="AX221" s="14" t="s">
        <v>84</v>
      </c>
      <c r="AY221" s="254" t="s">
        <v>165</v>
      </c>
    </row>
    <row r="222" s="2" customFormat="1" ht="33" customHeight="1">
      <c r="A222" s="39"/>
      <c r="B222" s="40"/>
      <c r="C222" s="220" t="s">
        <v>198</v>
      </c>
      <c r="D222" s="220" t="s">
        <v>167</v>
      </c>
      <c r="E222" s="221" t="s">
        <v>282</v>
      </c>
      <c r="F222" s="222" t="s">
        <v>879</v>
      </c>
      <c r="G222" s="223" t="s">
        <v>232</v>
      </c>
      <c r="H222" s="224">
        <v>57.531999999999996</v>
      </c>
      <c r="I222" s="225"/>
      <c r="J222" s="226">
        <f>ROUND(I222*H222,2)</f>
        <v>0</v>
      </c>
      <c r="K222" s="222" t="s">
        <v>171</v>
      </c>
      <c r="L222" s="45"/>
      <c r="M222" s="227" t="s">
        <v>1</v>
      </c>
      <c r="N222" s="228" t="s">
        <v>41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172</v>
      </c>
      <c r="AT222" s="231" t="s">
        <v>167</v>
      </c>
      <c r="AU222" s="231" t="s">
        <v>84</v>
      </c>
      <c r="AY222" s="18" t="s">
        <v>165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84</v>
      </c>
      <c r="BK222" s="232">
        <f>ROUND(I222*H222,2)</f>
        <v>0</v>
      </c>
      <c r="BL222" s="18" t="s">
        <v>172</v>
      </c>
      <c r="BM222" s="231" t="s">
        <v>880</v>
      </c>
    </row>
    <row r="223" s="14" customFormat="1">
      <c r="A223" s="14"/>
      <c r="B223" s="244"/>
      <c r="C223" s="245"/>
      <c r="D223" s="235" t="s">
        <v>174</v>
      </c>
      <c r="E223" s="246" t="s">
        <v>1</v>
      </c>
      <c r="F223" s="247" t="s">
        <v>881</v>
      </c>
      <c r="G223" s="245"/>
      <c r="H223" s="248">
        <v>57.531999999999996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174</v>
      </c>
      <c r="AU223" s="254" t="s">
        <v>84</v>
      </c>
      <c r="AV223" s="14" t="s">
        <v>87</v>
      </c>
      <c r="AW223" s="14" t="s">
        <v>32</v>
      </c>
      <c r="AX223" s="14" t="s">
        <v>84</v>
      </c>
      <c r="AY223" s="254" t="s">
        <v>165</v>
      </c>
    </row>
    <row r="224" s="2" customFormat="1" ht="37.8" customHeight="1">
      <c r="A224" s="39"/>
      <c r="B224" s="40"/>
      <c r="C224" s="220" t="s">
        <v>7</v>
      </c>
      <c r="D224" s="220" t="s">
        <v>167</v>
      </c>
      <c r="E224" s="221" t="s">
        <v>286</v>
      </c>
      <c r="F224" s="222" t="s">
        <v>882</v>
      </c>
      <c r="G224" s="223" t="s">
        <v>232</v>
      </c>
      <c r="H224" s="224">
        <v>287.66000000000003</v>
      </c>
      <c r="I224" s="225"/>
      <c r="J224" s="226">
        <f>ROUND(I224*H224,2)</f>
        <v>0</v>
      </c>
      <c r="K224" s="222" t="s">
        <v>549</v>
      </c>
      <c r="L224" s="45"/>
      <c r="M224" s="227" t="s">
        <v>1</v>
      </c>
      <c r="N224" s="228" t="s">
        <v>41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172</v>
      </c>
      <c r="AT224" s="231" t="s">
        <v>167</v>
      </c>
      <c r="AU224" s="231" t="s">
        <v>84</v>
      </c>
      <c r="AY224" s="18" t="s">
        <v>165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84</v>
      </c>
      <c r="BK224" s="232">
        <f>ROUND(I224*H224,2)</f>
        <v>0</v>
      </c>
      <c r="BL224" s="18" t="s">
        <v>172</v>
      </c>
      <c r="BM224" s="231" t="s">
        <v>883</v>
      </c>
    </row>
    <row r="225" s="14" customFormat="1">
      <c r="A225" s="14"/>
      <c r="B225" s="244"/>
      <c r="C225" s="245"/>
      <c r="D225" s="235" t="s">
        <v>174</v>
      </c>
      <c r="E225" s="246" t="s">
        <v>1</v>
      </c>
      <c r="F225" s="247" t="s">
        <v>884</v>
      </c>
      <c r="G225" s="245"/>
      <c r="H225" s="248">
        <v>287.66000000000003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174</v>
      </c>
      <c r="AU225" s="254" t="s">
        <v>84</v>
      </c>
      <c r="AV225" s="14" t="s">
        <v>87</v>
      </c>
      <c r="AW225" s="14" t="s">
        <v>32</v>
      </c>
      <c r="AX225" s="14" t="s">
        <v>84</v>
      </c>
      <c r="AY225" s="254" t="s">
        <v>165</v>
      </c>
    </row>
    <row r="226" s="2" customFormat="1" ht="24.15" customHeight="1">
      <c r="A226" s="39"/>
      <c r="B226" s="40"/>
      <c r="C226" s="220" t="s">
        <v>293</v>
      </c>
      <c r="D226" s="220" t="s">
        <v>167</v>
      </c>
      <c r="E226" s="221" t="s">
        <v>298</v>
      </c>
      <c r="F226" s="222" t="s">
        <v>299</v>
      </c>
      <c r="G226" s="223" t="s">
        <v>232</v>
      </c>
      <c r="H226" s="224">
        <v>115.06399999999999</v>
      </c>
      <c r="I226" s="225"/>
      <c r="J226" s="226">
        <f>ROUND(I226*H226,2)</f>
        <v>0</v>
      </c>
      <c r="K226" s="222" t="s">
        <v>171</v>
      </c>
      <c r="L226" s="45"/>
      <c r="M226" s="227" t="s">
        <v>1</v>
      </c>
      <c r="N226" s="228" t="s">
        <v>41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172</v>
      </c>
      <c r="AT226" s="231" t="s">
        <v>167</v>
      </c>
      <c r="AU226" s="231" t="s">
        <v>84</v>
      </c>
      <c r="AY226" s="18" t="s">
        <v>165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84</v>
      </c>
      <c r="BK226" s="232">
        <f>ROUND(I226*H226,2)</f>
        <v>0</v>
      </c>
      <c r="BL226" s="18" t="s">
        <v>172</v>
      </c>
      <c r="BM226" s="231" t="s">
        <v>885</v>
      </c>
    </row>
    <row r="227" s="14" customFormat="1">
      <c r="A227" s="14"/>
      <c r="B227" s="244"/>
      <c r="C227" s="245"/>
      <c r="D227" s="235" t="s">
        <v>174</v>
      </c>
      <c r="E227" s="246" t="s">
        <v>1</v>
      </c>
      <c r="F227" s="247" t="s">
        <v>886</v>
      </c>
      <c r="G227" s="245"/>
      <c r="H227" s="248">
        <v>57.531999999999996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174</v>
      </c>
      <c r="AU227" s="254" t="s">
        <v>84</v>
      </c>
      <c r="AV227" s="14" t="s">
        <v>87</v>
      </c>
      <c r="AW227" s="14" t="s">
        <v>32</v>
      </c>
      <c r="AX227" s="14" t="s">
        <v>76</v>
      </c>
      <c r="AY227" s="254" t="s">
        <v>165</v>
      </c>
    </row>
    <row r="228" s="14" customFormat="1">
      <c r="A228" s="14"/>
      <c r="B228" s="244"/>
      <c r="C228" s="245"/>
      <c r="D228" s="235" t="s">
        <v>174</v>
      </c>
      <c r="E228" s="246" t="s">
        <v>1</v>
      </c>
      <c r="F228" s="247" t="s">
        <v>887</v>
      </c>
      <c r="G228" s="245"/>
      <c r="H228" s="248">
        <v>57.531999999999996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174</v>
      </c>
      <c r="AU228" s="254" t="s">
        <v>84</v>
      </c>
      <c r="AV228" s="14" t="s">
        <v>87</v>
      </c>
      <c r="AW228" s="14" t="s">
        <v>32</v>
      </c>
      <c r="AX228" s="14" t="s">
        <v>76</v>
      </c>
      <c r="AY228" s="254" t="s">
        <v>165</v>
      </c>
    </row>
    <row r="229" s="15" customFormat="1">
      <c r="A229" s="15"/>
      <c r="B229" s="255"/>
      <c r="C229" s="256"/>
      <c r="D229" s="235" t="s">
        <v>174</v>
      </c>
      <c r="E229" s="257" t="s">
        <v>1</v>
      </c>
      <c r="F229" s="258" t="s">
        <v>187</v>
      </c>
      <c r="G229" s="256"/>
      <c r="H229" s="259">
        <v>115.06399999999999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174</v>
      </c>
      <c r="AU229" s="265" t="s">
        <v>84</v>
      </c>
      <c r="AV229" s="15" t="s">
        <v>172</v>
      </c>
      <c r="AW229" s="15" t="s">
        <v>32</v>
      </c>
      <c r="AX229" s="15" t="s">
        <v>84</v>
      </c>
      <c r="AY229" s="265" t="s">
        <v>165</v>
      </c>
    </row>
    <row r="230" s="2" customFormat="1" ht="33" customHeight="1">
      <c r="A230" s="39"/>
      <c r="B230" s="40"/>
      <c r="C230" s="220" t="s">
        <v>297</v>
      </c>
      <c r="D230" s="220" t="s">
        <v>167</v>
      </c>
      <c r="E230" s="221" t="s">
        <v>888</v>
      </c>
      <c r="F230" s="222" t="s">
        <v>309</v>
      </c>
      <c r="G230" s="223" t="s">
        <v>310</v>
      </c>
      <c r="H230" s="224">
        <v>103.55800000000001</v>
      </c>
      <c r="I230" s="225"/>
      <c r="J230" s="226">
        <f>ROUND(I230*H230,2)</f>
        <v>0</v>
      </c>
      <c r="K230" s="222" t="s">
        <v>171</v>
      </c>
      <c r="L230" s="45"/>
      <c r="M230" s="227" t="s">
        <v>1</v>
      </c>
      <c r="N230" s="228" t="s">
        <v>41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172</v>
      </c>
      <c r="AT230" s="231" t="s">
        <v>167</v>
      </c>
      <c r="AU230" s="231" t="s">
        <v>84</v>
      </c>
      <c r="AY230" s="18" t="s">
        <v>165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84</v>
      </c>
      <c r="BK230" s="232">
        <f>ROUND(I230*H230,2)</f>
        <v>0</v>
      </c>
      <c r="BL230" s="18" t="s">
        <v>172</v>
      </c>
      <c r="BM230" s="231" t="s">
        <v>889</v>
      </c>
    </row>
    <row r="231" s="14" customFormat="1">
      <c r="A231" s="14"/>
      <c r="B231" s="244"/>
      <c r="C231" s="245"/>
      <c r="D231" s="235" t="s">
        <v>174</v>
      </c>
      <c r="E231" s="246" t="s">
        <v>1</v>
      </c>
      <c r="F231" s="247" t="s">
        <v>312</v>
      </c>
      <c r="G231" s="245"/>
      <c r="H231" s="248">
        <v>103.55800000000001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174</v>
      </c>
      <c r="AU231" s="254" t="s">
        <v>84</v>
      </c>
      <c r="AV231" s="14" t="s">
        <v>87</v>
      </c>
      <c r="AW231" s="14" t="s">
        <v>32</v>
      </c>
      <c r="AX231" s="14" t="s">
        <v>84</v>
      </c>
      <c r="AY231" s="254" t="s">
        <v>165</v>
      </c>
    </row>
    <row r="232" s="2" customFormat="1" ht="16.5" customHeight="1">
      <c r="A232" s="39"/>
      <c r="B232" s="40"/>
      <c r="C232" s="220" t="s">
        <v>303</v>
      </c>
      <c r="D232" s="220" t="s">
        <v>167</v>
      </c>
      <c r="E232" s="221" t="s">
        <v>314</v>
      </c>
      <c r="F232" s="222" t="s">
        <v>315</v>
      </c>
      <c r="G232" s="223" t="s">
        <v>232</v>
      </c>
      <c r="H232" s="224">
        <v>115.06399999999999</v>
      </c>
      <c r="I232" s="225"/>
      <c r="J232" s="226">
        <f>ROUND(I232*H232,2)</f>
        <v>0</v>
      </c>
      <c r="K232" s="222" t="s">
        <v>171</v>
      </c>
      <c r="L232" s="45"/>
      <c r="M232" s="227" t="s">
        <v>1</v>
      </c>
      <c r="N232" s="228" t="s">
        <v>41</v>
      </c>
      <c r="O232" s="92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172</v>
      </c>
      <c r="AT232" s="231" t="s">
        <v>167</v>
      </c>
      <c r="AU232" s="231" t="s">
        <v>84</v>
      </c>
      <c r="AY232" s="18" t="s">
        <v>165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84</v>
      </c>
      <c r="BK232" s="232">
        <f>ROUND(I232*H232,2)</f>
        <v>0</v>
      </c>
      <c r="BL232" s="18" t="s">
        <v>172</v>
      </c>
      <c r="BM232" s="231" t="s">
        <v>890</v>
      </c>
    </row>
    <row r="233" s="14" customFormat="1">
      <c r="A233" s="14"/>
      <c r="B233" s="244"/>
      <c r="C233" s="245"/>
      <c r="D233" s="235" t="s">
        <v>174</v>
      </c>
      <c r="E233" s="246" t="s">
        <v>1</v>
      </c>
      <c r="F233" s="247" t="s">
        <v>317</v>
      </c>
      <c r="G233" s="245"/>
      <c r="H233" s="248">
        <v>57.531999999999996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174</v>
      </c>
      <c r="AU233" s="254" t="s">
        <v>84</v>
      </c>
      <c r="AV233" s="14" t="s">
        <v>87</v>
      </c>
      <c r="AW233" s="14" t="s">
        <v>32</v>
      </c>
      <c r="AX233" s="14" t="s">
        <v>76</v>
      </c>
      <c r="AY233" s="254" t="s">
        <v>165</v>
      </c>
    </row>
    <row r="234" s="14" customFormat="1">
      <c r="A234" s="14"/>
      <c r="B234" s="244"/>
      <c r="C234" s="245"/>
      <c r="D234" s="235" t="s">
        <v>174</v>
      </c>
      <c r="E234" s="246" t="s">
        <v>1</v>
      </c>
      <c r="F234" s="247" t="s">
        <v>318</v>
      </c>
      <c r="G234" s="245"/>
      <c r="H234" s="248">
        <v>57.531999999999996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174</v>
      </c>
      <c r="AU234" s="254" t="s">
        <v>84</v>
      </c>
      <c r="AV234" s="14" t="s">
        <v>87</v>
      </c>
      <c r="AW234" s="14" t="s">
        <v>32</v>
      </c>
      <c r="AX234" s="14" t="s">
        <v>76</v>
      </c>
      <c r="AY234" s="254" t="s">
        <v>165</v>
      </c>
    </row>
    <row r="235" s="15" customFormat="1">
      <c r="A235" s="15"/>
      <c r="B235" s="255"/>
      <c r="C235" s="256"/>
      <c r="D235" s="235" t="s">
        <v>174</v>
      </c>
      <c r="E235" s="257" t="s">
        <v>1</v>
      </c>
      <c r="F235" s="258" t="s">
        <v>187</v>
      </c>
      <c r="G235" s="256"/>
      <c r="H235" s="259">
        <v>115.06399999999999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5" t="s">
        <v>174</v>
      </c>
      <c r="AU235" s="265" t="s">
        <v>84</v>
      </c>
      <c r="AV235" s="15" t="s">
        <v>172</v>
      </c>
      <c r="AW235" s="15" t="s">
        <v>32</v>
      </c>
      <c r="AX235" s="15" t="s">
        <v>84</v>
      </c>
      <c r="AY235" s="265" t="s">
        <v>165</v>
      </c>
    </row>
    <row r="236" s="2" customFormat="1" ht="24.15" customHeight="1">
      <c r="A236" s="39"/>
      <c r="B236" s="40"/>
      <c r="C236" s="220" t="s">
        <v>307</v>
      </c>
      <c r="D236" s="220" t="s">
        <v>167</v>
      </c>
      <c r="E236" s="221" t="s">
        <v>891</v>
      </c>
      <c r="F236" s="222" t="s">
        <v>892</v>
      </c>
      <c r="G236" s="223" t="s">
        <v>232</v>
      </c>
      <c r="H236" s="224">
        <v>22.236999999999998</v>
      </c>
      <c r="I236" s="225"/>
      <c r="J236" s="226">
        <f>ROUND(I236*H236,2)</f>
        <v>0</v>
      </c>
      <c r="K236" s="222" t="s">
        <v>171</v>
      </c>
      <c r="L236" s="45"/>
      <c r="M236" s="227" t="s">
        <v>1</v>
      </c>
      <c r="N236" s="228" t="s">
        <v>41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172</v>
      </c>
      <c r="AT236" s="231" t="s">
        <v>167</v>
      </c>
      <c r="AU236" s="231" t="s">
        <v>84</v>
      </c>
      <c r="AY236" s="18" t="s">
        <v>165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84</v>
      </c>
      <c r="BK236" s="232">
        <f>ROUND(I236*H236,2)</f>
        <v>0</v>
      </c>
      <c r="BL236" s="18" t="s">
        <v>172</v>
      </c>
      <c r="BM236" s="231" t="s">
        <v>893</v>
      </c>
    </row>
    <row r="237" s="14" customFormat="1">
      <c r="A237" s="14"/>
      <c r="B237" s="244"/>
      <c r="C237" s="245"/>
      <c r="D237" s="235" t="s">
        <v>174</v>
      </c>
      <c r="E237" s="246" t="s">
        <v>1</v>
      </c>
      <c r="F237" s="247" t="s">
        <v>894</v>
      </c>
      <c r="G237" s="245"/>
      <c r="H237" s="248">
        <v>22.236999999999998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174</v>
      </c>
      <c r="AU237" s="254" t="s">
        <v>84</v>
      </c>
      <c r="AV237" s="14" t="s">
        <v>87</v>
      </c>
      <c r="AW237" s="14" t="s">
        <v>32</v>
      </c>
      <c r="AX237" s="14" t="s">
        <v>84</v>
      </c>
      <c r="AY237" s="254" t="s">
        <v>165</v>
      </c>
    </row>
    <row r="238" s="2" customFormat="1" ht="24.15" customHeight="1">
      <c r="A238" s="39"/>
      <c r="B238" s="40"/>
      <c r="C238" s="220" t="s">
        <v>313</v>
      </c>
      <c r="D238" s="220" t="s">
        <v>167</v>
      </c>
      <c r="E238" s="221" t="s">
        <v>895</v>
      </c>
      <c r="F238" s="222" t="s">
        <v>896</v>
      </c>
      <c r="G238" s="223" t="s">
        <v>232</v>
      </c>
      <c r="H238" s="224">
        <v>38.423000000000002</v>
      </c>
      <c r="I238" s="225"/>
      <c r="J238" s="226">
        <f>ROUND(I238*H238,2)</f>
        <v>0</v>
      </c>
      <c r="K238" s="222" t="s">
        <v>171</v>
      </c>
      <c r="L238" s="45"/>
      <c r="M238" s="227" t="s">
        <v>1</v>
      </c>
      <c r="N238" s="228" t="s">
        <v>41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172</v>
      </c>
      <c r="AT238" s="231" t="s">
        <v>167</v>
      </c>
      <c r="AU238" s="231" t="s">
        <v>84</v>
      </c>
      <c r="AY238" s="18" t="s">
        <v>165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84</v>
      </c>
      <c r="BK238" s="232">
        <f>ROUND(I238*H238,2)</f>
        <v>0</v>
      </c>
      <c r="BL238" s="18" t="s">
        <v>172</v>
      </c>
      <c r="BM238" s="231" t="s">
        <v>897</v>
      </c>
    </row>
    <row r="239" s="13" customFormat="1">
      <c r="A239" s="13"/>
      <c r="B239" s="233"/>
      <c r="C239" s="234"/>
      <c r="D239" s="235" t="s">
        <v>174</v>
      </c>
      <c r="E239" s="236" t="s">
        <v>1</v>
      </c>
      <c r="F239" s="237" t="s">
        <v>508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174</v>
      </c>
      <c r="AU239" s="243" t="s">
        <v>84</v>
      </c>
      <c r="AV239" s="13" t="s">
        <v>84</v>
      </c>
      <c r="AW239" s="13" t="s">
        <v>32</v>
      </c>
      <c r="AX239" s="13" t="s">
        <v>76</v>
      </c>
      <c r="AY239" s="243" t="s">
        <v>165</v>
      </c>
    </row>
    <row r="240" s="14" customFormat="1">
      <c r="A240" s="14"/>
      <c r="B240" s="244"/>
      <c r="C240" s="245"/>
      <c r="D240" s="235" t="s">
        <v>174</v>
      </c>
      <c r="E240" s="246" t="s">
        <v>1</v>
      </c>
      <c r="F240" s="247" t="s">
        <v>898</v>
      </c>
      <c r="G240" s="245"/>
      <c r="H240" s="248">
        <v>0.23400000000000001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174</v>
      </c>
      <c r="AU240" s="254" t="s">
        <v>84</v>
      </c>
      <c r="AV240" s="14" t="s">
        <v>87</v>
      </c>
      <c r="AW240" s="14" t="s">
        <v>32</v>
      </c>
      <c r="AX240" s="14" t="s">
        <v>76</v>
      </c>
      <c r="AY240" s="254" t="s">
        <v>165</v>
      </c>
    </row>
    <row r="241" s="14" customFormat="1">
      <c r="A241" s="14"/>
      <c r="B241" s="244"/>
      <c r="C241" s="245"/>
      <c r="D241" s="235" t="s">
        <v>174</v>
      </c>
      <c r="E241" s="246" t="s">
        <v>1</v>
      </c>
      <c r="F241" s="247" t="s">
        <v>899</v>
      </c>
      <c r="G241" s="245"/>
      <c r="H241" s="248">
        <v>0.017999999999999999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174</v>
      </c>
      <c r="AU241" s="254" t="s">
        <v>84</v>
      </c>
      <c r="AV241" s="14" t="s">
        <v>87</v>
      </c>
      <c r="AW241" s="14" t="s">
        <v>32</v>
      </c>
      <c r="AX241" s="14" t="s">
        <v>76</v>
      </c>
      <c r="AY241" s="254" t="s">
        <v>165</v>
      </c>
    </row>
    <row r="242" s="16" customFormat="1">
      <c r="A242" s="16"/>
      <c r="B242" s="266"/>
      <c r="C242" s="267"/>
      <c r="D242" s="235" t="s">
        <v>174</v>
      </c>
      <c r="E242" s="268" t="s">
        <v>1</v>
      </c>
      <c r="F242" s="269" t="s">
        <v>268</v>
      </c>
      <c r="G242" s="267"/>
      <c r="H242" s="270">
        <v>0.252</v>
      </c>
      <c r="I242" s="271"/>
      <c r="J242" s="267"/>
      <c r="K242" s="267"/>
      <c r="L242" s="272"/>
      <c r="M242" s="273"/>
      <c r="N242" s="274"/>
      <c r="O242" s="274"/>
      <c r="P242" s="274"/>
      <c r="Q242" s="274"/>
      <c r="R242" s="274"/>
      <c r="S242" s="274"/>
      <c r="T242" s="275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76" t="s">
        <v>174</v>
      </c>
      <c r="AU242" s="276" t="s">
        <v>84</v>
      </c>
      <c r="AV242" s="16" t="s">
        <v>181</v>
      </c>
      <c r="AW242" s="16" t="s">
        <v>32</v>
      </c>
      <c r="AX242" s="16" t="s">
        <v>76</v>
      </c>
      <c r="AY242" s="276" t="s">
        <v>165</v>
      </c>
    </row>
    <row r="243" s="14" customFormat="1">
      <c r="A243" s="14"/>
      <c r="B243" s="244"/>
      <c r="C243" s="245"/>
      <c r="D243" s="235" t="s">
        <v>174</v>
      </c>
      <c r="E243" s="246" t="s">
        <v>1</v>
      </c>
      <c r="F243" s="247" t="s">
        <v>900</v>
      </c>
      <c r="G243" s="245"/>
      <c r="H243" s="248">
        <v>38.423000000000002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174</v>
      </c>
      <c r="AU243" s="254" t="s">
        <v>84</v>
      </c>
      <c r="AV243" s="14" t="s">
        <v>87</v>
      </c>
      <c r="AW243" s="14" t="s">
        <v>32</v>
      </c>
      <c r="AX243" s="14" t="s">
        <v>84</v>
      </c>
      <c r="AY243" s="254" t="s">
        <v>165</v>
      </c>
    </row>
    <row r="244" s="2" customFormat="1" ht="24.15" customHeight="1">
      <c r="A244" s="39"/>
      <c r="B244" s="40"/>
      <c r="C244" s="220" t="s">
        <v>319</v>
      </c>
      <c r="D244" s="220" t="s">
        <v>167</v>
      </c>
      <c r="E244" s="221" t="s">
        <v>901</v>
      </c>
      <c r="F244" s="222" t="s">
        <v>902</v>
      </c>
      <c r="G244" s="223" t="s">
        <v>232</v>
      </c>
      <c r="H244" s="224">
        <v>41.905999999999999</v>
      </c>
      <c r="I244" s="225"/>
      <c r="J244" s="226">
        <f>ROUND(I244*H244,2)</f>
        <v>0</v>
      </c>
      <c r="K244" s="222" t="s">
        <v>171</v>
      </c>
      <c r="L244" s="45"/>
      <c r="M244" s="227" t="s">
        <v>1</v>
      </c>
      <c r="N244" s="228" t="s">
        <v>41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172</v>
      </c>
      <c r="AT244" s="231" t="s">
        <v>167</v>
      </c>
      <c r="AU244" s="231" t="s">
        <v>84</v>
      </c>
      <c r="AY244" s="18" t="s">
        <v>165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84</v>
      </c>
      <c r="BK244" s="232">
        <f>ROUND(I244*H244,2)</f>
        <v>0</v>
      </c>
      <c r="BL244" s="18" t="s">
        <v>172</v>
      </c>
      <c r="BM244" s="231" t="s">
        <v>903</v>
      </c>
    </row>
    <row r="245" s="14" customFormat="1">
      <c r="A245" s="14"/>
      <c r="B245" s="244"/>
      <c r="C245" s="245"/>
      <c r="D245" s="235" t="s">
        <v>174</v>
      </c>
      <c r="E245" s="246" t="s">
        <v>1</v>
      </c>
      <c r="F245" s="247" t="s">
        <v>120</v>
      </c>
      <c r="G245" s="245"/>
      <c r="H245" s="248">
        <v>41.905999999999999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174</v>
      </c>
      <c r="AU245" s="254" t="s">
        <v>84</v>
      </c>
      <c r="AV245" s="14" t="s">
        <v>87</v>
      </c>
      <c r="AW245" s="14" t="s">
        <v>32</v>
      </c>
      <c r="AX245" s="14" t="s">
        <v>84</v>
      </c>
      <c r="AY245" s="254" t="s">
        <v>165</v>
      </c>
    </row>
    <row r="246" s="2" customFormat="1" ht="16.5" customHeight="1">
      <c r="A246" s="39"/>
      <c r="B246" s="40"/>
      <c r="C246" s="277" t="s">
        <v>324</v>
      </c>
      <c r="D246" s="277" t="s">
        <v>332</v>
      </c>
      <c r="E246" s="278" t="s">
        <v>904</v>
      </c>
      <c r="F246" s="279" t="s">
        <v>334</v>
      </c>
      <c r="G246" s="280" t="s">
        <v>310</v>
      </c>
      <c r="H246" s="281">
        <v>13.821999999999999</v>
      </c>
      <c r="I246" s="282"/>
      <c r="J246" s="283">
        <f>ROUND(I246*H246,2)</f>
        <v>0</v>
      </c>
      <c r="K246" s="279" t="s">
        <v>171</v>
      </c>
      <c r="L246" s="284"/>
      <c r="M246" s="285" t="s">
        <v>1</v>
      </c>
      <c r="N246" s="286" t="s">
        <v>41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209</v>
      </c>
      <c r="AT246" s="231" t="s">
        <v>332</v>
      </c>
      <c r="AU246" s="231" t="s">
        <v>84</v>
      </c>
      <c r="AY246" s="18" t="s">
        <v>165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84</v>
      </c>
      <c r="BK246" s="232">
        <f>ROUND(I246*H246,2)</f>
        <v>0</v>
      </c>
      <c r="BL246" s="18" t="s">
        <v>172</v>
      </c>
      <c r="BM246" s="231" t="s">
        <v>905</v>
      </c>
    </row>
    <row r="247" s="14" customFormat="1">
      <c r="A247" s="14"/>
      <c r="B247" s="244"/>
      <c r="C247" s="245"/>
      <c r="D247" s="235" t="s">
        <v>174</v>
      </c>
      <c r="E247" s="246" t="s">
        <v>1</v>
      </c>
      <c r="F247" s="247" t="s">
        <v>336</v>
      </c>
      <c r="G247" s="245"/>
      <c r="H247" s="248">
        <v>13.821999999999999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174</v>
      </c>
      <c r="AU247" s="254" t="s">
        <v>84</v>
      </c>
      <c r="AV247" s="14" t="s">
        <v>87</v>
      </c>
      <c r="AW247" s="14" t="s">
        <v>32</v>
      </c>
      <c r="AX247" s="14" t="s">
        <v>84</v>
      </c>
      <c r="AY247" s="254" t="s">
        <v>165</v>
      </c>
    </row>
    <row r="248" s="2" customFormat="1" ht="24.15" customHeight="1">
      <c r="A248" s="39"/>
      <c r="B248" s="40"/>
      <c r="C248" s="220" t="s">
        <v>331</v>
      </c>
      <c r="D248" s="220" t="s">
        <v>167</v>
      </c>
      <c r="E248" s="221" t="s">
        <v>298</v>
      </c>
      <c r="F248" s="222" t="s">
        <v>299</v>
      </c>
      <c r="G248" s="223" t="s">
        <v>232</v>
      </c>
      <c r="H248" s="224">
        <v>18.803999999999998</v>
      </c>
      <c r="I248" s="225"/>
      <c r="J248" s="226">
        <f>ROUND(I248*H248,2)</f>
        <v>0</v>
      </c>
      <c r="K248" s="222" t="s">
        <v>171</v>
      </c>
      <c r="L248" s="45"/>
      <c r="M248" s="227" t="s">
        <v>1</v>
      </c>
      <c r="N248" s="228" t="s">
        <v>41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172</v>
      </c>
      <c r="AT248" s="231" t="s">
        <v>167</v>
      </c>
      <c r="AU248" s="231" t="s">
        <v>84</v>
      </c>
      <c r="AY248" s="18" t="s">
        <v>165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84</v>
      </c>
      <c r="BK248" s="232">
        <f>ROUND(I248*H248,2)</f>
        <v>0</v>
      </c>
      <c r="BL248" s="18" t="s">
        <v>172</v>
      </c>
      <c r="BM248" s="231" t="s">
        <v>906</v>
      </c>
    </row>
    <row r="249" s="13" customFormat="1">
      <c r="A249" s="13"/>
      <c r="B249" s="233"/>
      <c r="C249" s="234"/>
      <c r="D249" s="235" t="s">
        <v>174</v>
      </c>
      <c r="E249" s="236" t="s">
        <v>1</v>
      </c>
      <c r="F249" s="237" t="s">
        <v>508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174</v>
      </c>
      <c r="AU249" s="243" t="s">
        <v>84</v>
      </c>
      <c r="AV249" s="13" t="s">
        <v>84</v>
      </c>
      <c r="AW249" s="13" t="s">
        <v>32</v>
      </c>
      <c r="AX249" s="13" t="s">
        <v>76</v>
      </c>
      <c r="AY249" s="243" t="s">
        <v>165</v>
      </c>
    </row>
    <row r="250" s="13" customFormat="1">
      <c r="A250" s="13"/>
      <c r="B250" s="233"/>
      <c r="C250" s="234"/>
      <c r="D250" s="235" t="s">
        <v>174</v>
      </c>
      <c r="E250" s="236" t="s">
        <v>1</v>
      </c>
      <c r="F250" s="237" t="s">
        <v>344</v>
      </c>
      <c r="G250" s="234"/>
      <c r="H250" s="236" t="s">
        <v>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174</v>
      </c>
      <c r="AU250" s="243" t="s">
        <v>84</v>
      </c>
      <c r="AV250" s="13" t="s">
        <v>84</v>
      </c>
      <c r="AW250" s="13" t="s">
        <v>32</v>
      </c>
      <c r="AX250" s="13" t="s">
        <v>76</v>
      </c>
      <c r="AY250" s="243" t="s">
        <v>165</v>
      </c>
    </row>
    <row r="251" s="14" customFormat="1">
      <c r="A251" s="14"/>
      <c r="B251" s="244"/>
      <c r="C251" s="245"/>
      <c r="D251" s="235" t="s">
        <v>174</v>
      </c>
      <c r="E251" s="246" t="s">
        <v>1</v>
      </c>
      <c r="F251" s="247" t="s">
        <v>907</v>
      </c>
      <c r="G251" s="245"/>
      <c r="H251" s="248">
        <v>18.803999999999998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174</v>
      </c>
      <c r="AU251" s="254" t="s">
        <v>84</v>
      </c>
      <c r="AV251" s="14" t="s">
        <v>87</v>
      </c>
      <c r="AW251" s="14" t="s">
        <v>32</v>
      </c>
      <c r="AX251" s="14" t="s">
        <v>76</v>
      </c>
      <c r="AY251" s="254" t="s">
        <v>165</v>
      </c>
    </row>
    <row r="252" s="15" customFormat="1">
      <c r="A252" s="15"/>
      <c r="B252" s="255"/>
      <c r="C252" s="256"/>
      <c r="D252" s="235" t="s">
        <v>174</v>
      </c>
      <c r="E252" s="257" t="s">
        <v>117</v>
      </c>
      <c r="F252" s="258" t="s">
        <v>187</v>
      </c>
      <c r="G252" s="256"/>
      <c r="H252" s="259">
        <v>18.803999999999998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174</v>
      </c>
      <c r="AU252" s="265" t="s">
        <v>84</v>
      </c>
      <c r="AV252" s="15" t="s">
        <v>172</v>
      </c>
      <c r="AW252" s="15" t="s">
        <v>32</v>
      </c>
      <c r="AX252" s="15" t="s">
        <v>84</v>
      </c>
      <c r="AY252" s="265" t="s">
        <v>165</v>
      </c>
    </row>
    <row r="253" s="2" customFormat="1" ht="37.8" customHeight="1">
      <c r="A253" s="39"/>
      <c r="B253" s="40"/>
      <c r="C253" s="220" t="s">
        <v>337</v>
      </c>
      <c r="D253" s="220" t="s">
        <v>167</v>
      </c>
      <c r="E253" s="221" t="s">
        <v>347</v>
      </c>
      <c r="F253" s="222" t="s">
        <v>908</v>
      </c>
      <c r="G253" s="223" t="s">
        <v>232</v>
      </c>
      <c r="H253" s="224">
        <v>18.803999999999998</v>
      </c>
      <c r="I253" s="225"/>
      <c r="J253" s="226">
        <f>ROUND(I253*H253,2)</f>
        <v>0</v>
      </c>
      <c r="K253" s="222" t="s">
        <v>171</v>
      </c>
      <c r="L253" s="45"/>
      <c r="M253" s="227" t="s">
        <v>1</v>
      </c>
      <c r="N253" s="228" t="s">
        <v>41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172</v>
      </c>
      <c r="AT253" s="231" t="s">
        <v>167</v>
      </c>
      <c r="AU253" s="231" t="s">
        <v>84</v>
      </c>
      <c r="AY253" s="18" t="s">
        <v>165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84</v>
      </c>
      <c r="BK253" s="232">
        <f>ROUND(I253*H253,2)</f>
        <v>0</v>
      </c>
      <c r="BL253" s="18" t="s">
        <v>172</v>
      </c>
      <c r="BM253" s="231" t="s">
        <v>909</v>
      </c>
    </row>
    <row r="254" s="14" customFormat="1">
      <c r="A254" s="14"/>
      <c r="B254" s="244"/>
      <c r="C254" s="245"/>
      <c r="D254" s="235" t="s">
        <v>174</v>
      </c>
      <c r="E254" s="246" t="s">
        <v>1</v>
      </c>
      <c r="F254" s="247" t="s">
        <v>117</v>
      </c>
      <c r="G254" s="245"/>
      <c r="H254" s="248">
        <v>18.803999999999998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174</v>
      </c>
      <c r="AU254" s="254" t="s">
        <v>84</v>
      </c>
      <c r="AV254" s="14" t="s">
        <v>87</v>
      </c>
      <c r="AW254" s="14" t="s">
        <v>32</v>
      </c>
      <c r="AX254" s="14" t="s">
        <v>84</v>
      </c>
      <c r="AY254" s="254" t="s">
        <v>165</v>
      </c>
    </row>
    <row r="255" s="2" customFormat="1" ht="16.5" customHeight="1">
      <c r="A255" s="39"/>
      <c r="B255" s="40"/>
      <c r="C255" s="220" t="s">
        <v>342</v>
      </c>
      <c r="D255" s="220" t="s">
        <v>167</v>
      </c>
      <c r="E255" s="221" t="s">
        <v>910</v>
      </c>
      <c r="F255" s="222" t="s">
        <v>911</v>
      </c>
      <c r="G255" s="223" t="s">
        <v>170</v>
      </c>
      <c r="H255" s="224">
        <v>59.350000000000001</v>
      </c>
      <c r="I255" s="225"/>
      <c r="J255" s="226">
        <f>ROUND(I255*H255,2)</f>
        <v>0</v>
      </c>
      <c r="K255" s="222" t="s">
        <v>171</v>
      </c>
      <c r="L255" s="45"/>
      <c r="M255" s="227" t="s">
        <v>1</v>
      </c>
      <c r="N255" s="228" t="s">
        <v>41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172</v>
      </c>
      <c r="AT255" s="231" t="s">
        <v>167</v>
      </c>
      <c r="AU255" s="231" t="s">
        <v>84</v>
      </c>
      <c r="AY255" s="18" t="s">
        <v>165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84</v>
      </c>
      <c r="BK255" s="232">
        <f>ROUND(I255*H255,2)</f>
        <v>0</v>
      </c>
      <c r="BL255" s="18" t="s">
        <v>172</v>
      </c>
      <c r="BM255" s="231" t="s">
        <v>912</v>
      </c>
    </row>
    <row r="256" s="13" customFormat="1">
      <c r="A256" s="13"/>
      <c r="B256" s="233"/>
      <c r="C256" s="234"/>
      <c r="D256" s="235" t="s">
        <v>174</v>
      </c>
      <c r="E256" s="236" t="s">
        <v>1</v>
      </c>
      <c r="F256" s="237" t="s">
        <v>175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174</v>
      </c>
      <c r="AU256" s="243" t="s">
        <v>84</v>
      </c>
      <c r="AV256" s="13" t="s">
        <v>84</v>
      </c>
      <c r="AW256" s="13" t="s">
        <v>32</v>
      </c>
      <c r="AX256" s="13" t="s">
        <v>76</v>
      </c>
      <c r="AY256" s="243" t="s">
        <v>165</v>
      </c>
    </row>
    <row r="257" s="13" customFormat="1">
      <c r="A257" s="13"/>
      <c r="B257" s="233"/>
      <c r="C257" s="234"/>
      <c r="D257" s="235" t="s">
        <v>174</v>
      </c>
      <c r="E257" s="236" t="s">
        <v>1</v>
      </c>
      <c r="F257" s="237" t="s">
        <v>913</v>
      </c>
      <c r="G257" s="234"/>
      <c r="H257" s="236" t="s">
        <v>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174</v>
      </c>
      <c r="AU257" s="243" t="s">
        <v>84</v>
      </c>
      <c r="AV257" s="13" t="s">
        <v>84</v>
      </c>
      <c r="AW257" s="13" t="s">
        <v>32</v>
      </c>
      <c r="AX257" s="13" t="s">
        <v>76</v>
      </c>
      <c r="AY257" s="243" t="s">
        <v>165</v>
      </c>
    </row>
    <row r="258" s="14" customFormat="1">
      <c r="A258" s="14"/>
      <c r="B258" s="244"/>
      <c r="C258" s="245"/>
      <c r="D258" s="235" t="s">
        <v>174</v>
      </c>
      <c r="E258" s="246" t="s">
        <v>1</v>
      </c>
      <c r="F258" s="247" t="s">
        <v>914</v>
      </c>
      <c r="G258" s="245"/>
      <c r="H258" s="248">
        <v>69.549999999999997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174</v>
      </c>
      <c r="AU258" s="254" t="s">
        <v>84</v>
      </c>
      <c r="AV258" s="14" t="s">
        <v>87</v>
      </c>
      <c r="AW258" s="14" t="s">
        <v>32</v>
      </c>
      <c r="AX258" s="14" t="s">
        <v>76</v>
      </c>
      <c r="AY258" s="254" t="s">
        <v>165</v>
      </c>
    </row>
    <row r="259" s="14" customFormat="1">
      <c r="A259" s="14"/>
      <c r="B259" s="244"/>
      <c r="C259" s="245"/>
      <c r="D259" s="235" t="s">
        <v>174</v>
      </c>
      <c r="E259" s="246" t="s">
        <v>1</v>
      </c>
      <c r="F259" s="247" t="s">
        <v>915</v>
      </c>
      <c r="G259" s="245"/>
      <c r="H259" s="248">
        <v>-10.199999999999999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174</v>
      </c>
      <c r="AU259" s="254" t="s">
        <v>84</v>
      </c>
      <c r="AV259" s="14" t="s">
        <v>87</v>
      </c>
      <c r="AW259" s="14" t="s">
        <v>32</v>
      </c>
      <c r="AX259" s="14" t="s">
        <v>76</v>
      </c>
      <c r="AY259" s="254" t="s">
        <v>165</v>
      </c>
    </row>
    <row r="260" s="15" customFormat="1">
      <c r="A260" s="15"/>
      <c r="B260" s="255"/>
      <c r="C260" s="256"/>
      <c r="D260" s="235" t="s">
        <v>174</v>
      </c>
      <c r="E260" s="257" t="s">
        <v>1</v>
      </c>
      <c r="F260" s="258" t="s">
        <v>187</v>
      </c>
      <c r="G260" s="256"/>
      <c r="H260" s="259">
        <v>59.350000000000001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5" t="s">
        <v>174</v>
      </c>
      <c r="AU260" s="265" t="s">
        <v>84</v>
      </c>
      <c r="AV260" s="15" t="s">
        <v>172</v>
      </c>
      <c r="AW260" s="15" t="s">
        <v>32</v>
      </c>
      <c r="AX260" s="15" t="s">
        <v>84</v>
      </c>
      <c r="AY260" s="265" t="s">
        <v>165</v>
      </c>
    </row>
    <row r="261" s="2" customFormat="1" ht="24.15" customHeight="1">
      <c r="A261" s="39"/>
      <c r="B261" s="40"/>
      <c r="C261" s="220" t="s">
        <v>346</v>
      </c>
      <c r="D261" s="220" t="s">
        <v>167</v>
      </c>
      <c r="E261" s="221" t="s">
        <v>916</v>
      </c>
      <c r="F261" s="222" t="s">
        <v>917</v>
      </c>
      <c r="G261" s="223" t="s">
        <v>170</v>
      </c>
      <c r="H261" s="224">
        <v>69.549999999999997</v>
      </c>
      <c r="I261" s="225"/>
      <c r="J261" s="226">
        <f>ROUND(I261*H261,2)</f>
        <v>0</v>
      </c>
      <c r="K261" s="222" t="s">
        <v>171</v>
      </c>
      <c r="L261" s="45"/>
      <c r="M261" s="227" t="s">
        <v>1</v>
      </c>
      <c r="N261" s="228" t="s">
        <v>41</v>
      </c>
      <c r="O261" s="92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172</v>
      </c>
      <c r="AT261" s="231" t="s">
        <v>167</v>
      </c>
      <c r="AU261" s="231" t="s">
        <v>84</v>
      </c>
      <c r="AY261" s="18" t="s">
        <v>165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84</v>
      </c>
      <c r="BK261" s="232">
        <f>ROUND(I261*H261,2)</f>
        <v>0</v>
      </c>
      <c r="BL261" s="18" t="s">
        <v>172</v>
      </c>
      <c r="BM261" s="231" t="s">
        <v>918</v>
      </c>
    </row>
    <row r="262" s="13" customFormat="1">
      <c r="A262" s="13"/>
      <c r="B262" s="233"/>
      <c r="C262" s="234"/>
      <c r="D262" s="235" t="s">
        <v>174</v>
      </c>
      <c r="E262" s="236" t="s">
        <v>1</v>
      </c>
      <c r="F262" s="237" t="s">
        <v>175</v>
      </c>
      <c r="G262" s="234"/>
      <c r="H262" s="236" t="s">
        <v>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174</v>
      </c>
      <c r="AU262" s="243" t="s">
        <v>84</v>
      </c>
      <c r="AV262" s="13" t="s">
        <v>84</v>
      </c>
      <c r="AW262" s="13" t="s">
        <v>32</v>
      </c>
      <c r="AX262" s="13" t="s">
        <v>76</v>
      </c>
      <c r="AY262" s="243" t="s">
        <v>165</v>
      </c>
    </row>
    <row r="263" s="13" customFormat="1">
      <c r="A263" s="13"/>
      <c r="B263" s="233"/>
      <c r="C263" s="234"/>
      <c r="D263" s="235" t="s">
        <v>174</v>
      </c>
      <c r="E263" s="236" t="s">
        <v>1</v>
      </c>
      <c r="F263" s="237" t="s">
        <v>919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174</v>
      </c>
      <c r="AU263" s="243" t="s">
        <v>84</v>
      </c>
      <c r="AV263" s="13" t="s">
        <v>84</v>
      </c>
      <c r="AW263" s="13" t="s">
        <v>32</v>
      </c>
      <c r="AX263" s="13" t="s">
        <v>76</v>
      </c>
      <c r="AY263" s="243" t="s">
        <v>165</v>
      </c>
    </row>
    <row r="264" s="14" customFormat="1">
      <c r="A264" s="14"/>
      <c r="B264" s="244"/>
      <c r="C264" s="245"/>
      <c r="D264" s="235" t="s">
        <v>174</v>
      </c>
      <c r="E264" s="246" t="s">
        <v>1</v>
      </c>
      <c r="F264" s="247" t="s">
        <v>914</v>
      </c>
      <c r="G264" s="245"/>
      <c r="H264" s="248">
        <v>69.549999999999997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174</v>
      </c>
      <c r="AU264" s="254" t="s">
        <v>84</v>
      </c>
      <c r="AV264" s="14" t="s">
        <v>87</v>
      </c>
      <c r="AW264" s="14" t="s">
        <v>32</v>
      </c>
      <c r="AX264" s="14" t="s">
        <v>76</v>
      </c>
      <c r="AY264" s="254" t="s">
        <v>165</v>
      </c>
    </row>
    <row r="265" s="15" customFormat="1">
      <c r="A265" s="15"/>
      <c r="B265" s="255"/>
      <c r="C265" s="256"/>
      <c r="D265" s="235" t="s">
        <v>174</v>
      </c>
      <c r="E265" s="257" t="s">
        <v>1</v>
      </c>
      <c r="F265" s="258" t="s">
        <v>187</v>
      </c>
      <c r="G265" s="256"/>
      <c r="H265" s="259">
        <v>69.549999999999997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5" t="s">
        <v>174</v>
      </c>
      <c r="AU265" s="265" t="s">
        <v>84</v>
      </c>
      <c r="AV265" s="15" t="s">
        <v>172</v>
      </c>
      <c r="AW265" s="15" t="s">
        <v>32</v>
      </c>
      <c r="AX265" s="15" t="s">
        <v>84</v>
      </c>
      <c r="AY265" s="265" t="s">
        <v>165</v>
      </c>
    </row>
    <row r="266" s="2" customFormat="1" ht="16.5" customHeight="1">
      <c r="A266" s="39"/>
      <c r="B266" s="40"/>
      <c r="C266" s="277" t="s">
        <v>350</v>
      </c>
      <c r="D266" s="277" t="s">
        <v>332</v>
      </c>
      <c r="E266" s="278" t="s">
        <v>363</v>
      </c>
      <c r="F266" s="279" t="s">
        <v>364</v>
      </c>
      <c r="G266" s="280" t="s">
        <v>365</v>
      </c>
      <c r="H266" s="281">
        <v>2.3330000000000002</v>
      </c>
      <c r="I266" s="282"/>
      <c r="J266" s="283">
        <f>ROUND(I266*H266,2)</f>
        <v>0</v>
      </c>
      <c r="K266" s="279" t="s">
        <v>171</v>
      </c>
      <c r="L266" s="284"/>
      <c r="M266" s="285" t="s">
        <v>1</v>
      </c>
      <c r="N266" s="286" t="s">
        <v>41</v>
      </c>
      <c r="O266" s="92"/>
      <c r="P266" s="229">
        <f>O266*H266</f>
        <v>0</v>
      </c>
      <c r="Q266" s="229">
        <v>0.001</v>
      </c>
      <c r="R266" s="229">
        <f>Q266*H266</f>
        <v>0.0023330000000000004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209</v>
      </c>
      <c r="AT266" s="231" t="s">
        <v>332</v>
      </c>
      <c r="AU266" s="231" t="s">
        <v>84</v>
      </c>
      <c r="AY266" s="18" t="s">
        <v>165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84</v>
      </c>
      <c r="BK266" s="232">
        <f>ROUND(I266*H266,2)</f>
        <v>0</v>
      </c>
      <c r="BL266" s="18" t="s">
        <v>172</v>
      </c>
      <c r="BM266" s="231" t="s">
        <v>920</v>
      </c>
    </row>
    <row r="267" s="14" customFormat="1">
      <c r="A267" s="14"/>
      <c r="B267" s="244"/>
      <c r="C267" s="245"/>
      <c r="D267" s="235" t="s">
        <v>174</v>
      </c>
      <c r="E267" s="246" t="s">
        <v>1</v>
      </c>
      <c r="F267" s="247" t="s">
        <v>367</v>
      </c>
      <c r="G267" s="245"/>
      <c r="H267" s="248">
        <v>2.3330000000000002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174</v>
      </c>
      <c r="AU267" s="254" t="s">
        <v>84</v>
      </c>
      <c r="AV267" s="14" t="s">
        <v>87</v>
      </c>
      <c r="AW267" s="14" t="s">
        <v>32</v>
      </c>
      <c r="AX267" s="14" t="s">
        <v>84</v>
      </c>
      <c r="AY267" s="254" t="s">
        <v>165</v>
      </c>
    </row>
    <row r="268" s="2" customFormat="1" ht="24.15" customHeight="1">
      <c r="A268" s="39"/>
      <c r="B268" s="40"/>
      <c r="C268" s="220" t="s">
        <v>356</v>
      </c>
      <c r="D268" s="220" t="s">
        <v>167</v>
      </c>
      <c r="E268" s="221" t="s">
        <v>369</v>
      </c>
      <c r="F268" s="222" t="s">
        <v>370</v>
      </c>
      <c r="G268" s="223" t="s">
        <v>170</v>
      </c>
      <c r="H268" s="224">
        <v>77.75</v>
      </c>
      <c r="I268" s="225"/>
      <c r="J268" s="226">
        <f>ROUND(I268*H268,2)</f>
        <v>0</v>
      </c>
      <c r="K268" s="222" t="s">
        <v>171</v>
      </c>
      <c r="L268" s="45"/>
      <c r="M268" s="227" t="s">
        <v>1</v>
      </c>
      <c r="N268" s="228" t="s">
        <v>41</v>
      </c>
      <c r="O268" s="92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172</v>
      </c>
      <c r="AT268" s="231" t="s">
        <v>167</v>
      </c>
      <c r="AU268" s="231" t="s">
        <v>84</v>
      </c>
      <c r="AY268" s="18" t="s">
        <v>165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84</v>
      </c>
      <c r="BK268" s="232">
        <f>ROUND(I268*H268,2)</f>
        <v>0</v>
      </c>
      <c r="BL268" s="18" t="s">
        <v>172</v>
      </c>
      <c r="BM268" s="231" t="s">
        <v>921</v>
      </c>
    </row>
    <row r="269" s="14" customFormat="1">
      <c r="A269" s="14"/>
      <c r="B269" s="244"/>
      <c r="C269" s="245"/>
      <c r="D269" s="235" t="s">
        <v>174</v>
      </c>
      <c r="E269" s="246" t="s">
        <v>1</v>
      </c>
      <c r="F269" s="247" t="s">
        <v>125</v>
      </c>
      <c r="G269" s="245"/>
      <c r="H269" s="248">
        <v>77.75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174</v>
      </c>
      <c r="AU269" s="254" t="s">
        <v>84</v>
      </c>
      <c r="AV269" s="14" t="s">
        <v>87</v>
      </c>
      <c r="AW269" s="14" t="s">
        <v>32</v>
      </c>
      <c r="AX269" s="14" t="s">
        <v>84</v>
      </c>
      <c r="AY269" s="254" t="s">
        <v>165</v>
      </c>
    </row>
    <row r="270" s="2" customFormat="1" ht="16.5" customHeight="1">
      <c r="A270" s="39"/>
      <c r="B270" s="40"/>
      <c r="C270" s="220" t="s">
        <v>362</v>
      </c>
      <c r="D270" s="220" t="s">
        <v>167</v>
      </c>
      <c r="E270" s="221" t="s">
        <v>922</v>
      </c>
      <c r="F270" s="222" t="s">
        <v>923</v>
      </c>
      <c r="G270" s="223" t="s">
        <v>170</v>
      </c>
      <c r="H270" s="224">
        <v>68</v>
      </c>
      <c r="I270" s="225"/>
      <c r="J270" s="226">
        <f>ROUND(I270*H270,2)</f>
        <v>0</v>
      </c>
      <c r="K270" s="222" t="s">
        <v>416</v>
      </c>
      <c r="L270" s="45"/>
      <c r="M270" s="227" t="s">
        <v>1</v>
      </c>
      <c r="N270" s="228" t="s">
        <v>41</v>
      </c>
      <c r="O270" s="92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172</v>
      </c>
      <c r="AT270" s="231" t="s">
        <v>167</v>
      </c>
      <c r="AU270" s="231" t="s">
        <v>84</v>
      </c>
      <c r="AY270" s="18" t="s">
        <v>165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84</v>
      </c>
      <c r="BK270" s="232">
        <f>ROUND(I270*H270,2)</f>
        <v>0</v>
      </c>
      <c r="BL270" s="18" t="s">
        <v>172</v>
      </c>
      <c r="BM270" s="231" t="s">
        <v>924</v>
      </c>
    </row>
    <row r="271" s="13" customFormat="1">
      <c r="A271" s="13"/>
      <c r="B271" s="233"/>
      <c r="C271" s="234"/>
      <c r="D271" s="235" t="s">
        <v>174</v>
      </c>
      <c r="E271" s="236" t="s">
        <v>1</v>
      </c>
      <c r="F271" s="237" t="s">
        <v>508</v>
      </c>
      <c r="G271" s="234"/>
      <c r="H271" s="236" t="s">
        <v>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174</v>
      </c>
      <c r="AU271" s="243" t="s">
        <v>84</v>
      </c>
      <c r="AV271" s="13" t="s">
        <v>84</v>
      </c>
      <c r="AW271" s="13" t="s">
        <v>32</v>
      </c>
      <c r="AX271" s="13" t="s">
        <v>76</v>
      </c>
      <c r="AY271" s="243" t="s">
        <v>165</v>
      </c>
    </row>
    <row r="272" s="14" customFormat="1">
      <c r="A272" s="14"/>
      <c r="B272" s="244"/>
      <c r="C272" s="245"/>
      <c r="D272" s="235" t="s">
        <v>174</v>
      </c>
      <c r="E272" s="246" t="s">
        <v>1</v>
      </c>
      <c r="F272" s="247" t="s">
        <v>925</v>
      </c>
      <c r="G272" s="245"/>
      <c r="H272" s="248">
        <v>68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174</v>
      </c>
      <c r="AU272" s="254" t="s">
        <v>84</v>
      </c>
      <c r="AV272" s="14" t="s">
        <v>87</v>
      </c>
      <c r="AW272" s="14" t="s">
        <v>32</v>
      </c>
      <c r="AX272" s="14" t="s">
        <v>84</v>
      </c>
      <c r="AY272" s="254" t="s">
        <v>165</v>
      </c>
    </row>
    <row r="273" s="2" customFormat="1" ht="16.5" customHeight="1">
      <c r="A273" s="39"/>
      <c r="B273" s="40"/>
      <c r="C273" s="277" t="s">
        <v>368</v>
      </c>
      <c r="D273" s="277" t="s">
        <v>332</v>
      </c>
      <c r="E273" s="278" t="s">
        <v>926</v>
      </c>
      <c r="F273" s="279" t="s">
        <v>927</v>
      </c>
      <c r="G273" s="280" t="s">
        <v>170</v>
      </c>
      <c r="H273" s="281">
        <v>69.019999999999996</v>
      </c>
      <c r="I273" s="282"/>
      <c r="J273" s="283">
        <f>ROUND(I273*H273,2)</f>
        <v>0</v>
      </c>
      <c r="K273" s="279" t="s">
        <v>171</v>
      </c>
      <c r="L273" s="284"/>
      <c r="M273" s="285" t="s">
        <v>1</v>
      </c>
      <c r="N273" s="286" t="s">
        <v>41</v>
      </c>
      <c r="O273" s="92"/>
      <c r="P273" s="229">
        <f>O273*H273</f>
        <v>0</v>
      </c>
      <c r="Q273" s="229">
        <v>0.00012</v>
      </c>
      <c r="R273" s="229">
        <f>Q273*H273</f>
        <v>0.0082824000000000005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209</v>
      </c>
      <c r="AT273" s="231" t="s">
        <v>332</v>
      </c>
      <c r="AU273" s="231" t="s">
        <v>84</v>
      </c>
      <c r="AY273" s="18" t="s">
        <v>165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84</v>
      </c>
      <c r="BK273" s="232">
        <f>ROUND(I273*H273,2)</f>
        <v>0</v>
      </c>
      <c r="BL273" s="18" t="s">
        <v>172</v>
      </c>
      <c r="BM273" s="231" t="s">
        <v>928</v>
      </c>
    </row>
    <row r="274" s="13" customFormat="1">
      <c r="A274" s="13"/>
      <c r="B274" s="233"/>
      <c r="C274" s="234"/>
      <c r="D274" s="235" t="s">
        <v>174</v>
      </c>
      <c r="E274" s="236" t="s">
        <v>1</v>
      </c>
      <c r="F274" s="237" t="s">
        <v>508</v>
      </c>
      <c r="G274" s="234"/>
      <c r="H274" s="236" t="s">
        <v>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174</v>
      </c>
      <c r="AU274" s="243" t="s">
        <v>84</v>
      </c>
      <c r="AV274" s="13" t="s">
        <v>84</v>
      </c>
      <c r="AW274" s="13" t="s">
        <v>32</v>
      </c>
      <c r="AX274" s="13" t="s">
        <v>76</v>
      </c>
      <c r="AY274" s="243" t="s">
        <v>165</v>
      </c>
    </row>
    <row r="275" s="14" customFormat="1">
      <c r="A275" s="14"/>
      <c r="B275" s="244"/>
      <c r="C275" s="245"/>
      <c r="D275" s="235" t="s">
        <v>174</v>
      </c>
      <c r="E275" s="246" t="s">
        <v>1</v>
      </c>
      <c r="F275" s="247" t="s">
        <v>929</v>
      </c>
      <c r="G275" s="245"/>
      <c r="H275" s="248">
        <v>69.019999999999996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174</v>
      </c>
      <c r="AU275" s="254" t="s">
        <v>84</v>
      </c>
      <c r="AV275" s="14" t="s">
        <v>87</v>
      </c>
      <c r="AW275" s="14" t="s">
        <v>32</v>
      </c>
      <c r="AX275" s="14" t="s">
        <v>84</v>
      </c>
      <c r="AY275" s="254" t="s">
        <v>165</v>
      </c>
    </row>
    <row r="276" s="2" customFormat="1" ht="33" customHeight="1">
      <c r="A276" s="39"/>
      <c r="B276" s="40"/>
      <c r="C276" s="220" t="s">
        <v>373</v>
      </c>
      <c r="D276" s="220" t="s">
        <v>167</v>
      </c>
      <c r="E276" s="221" t="s">
        <v>930</v>
      </c>
      <c r="F276" s="222" t="s">
        <v>931</v>
      </c>
      <c r="G276" s="223" t="s">
        <v>190</v>
      </c>
      <c r="H276" s="224">
        <v>34</v>
      </c>
      <c r="I276" s="225"/>
      <c r="J276" s="226">
        <f>ROUND(I276*H276,2)</f>
        <v>0</v>
      </c>
      <c r="K276" s="222" t="s">
        <v>171</v>
      </c>
      <c r="L276" s="45"/>
      <c r="M276" s="227" t="s">
        <v>1</v>
      </c>
      <c r="N276" s="228" t="s">
        <v>41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172</v>
      </c>
      <c r="AT276" s="231" t="s">
        <v>167</v>
      </c>
      <c r="AU276" s="231" t="s">
        <v>84</v>
      </c>
      <c r="AY276" s="18" t="s">
        <v>165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84</v>
      </c>
      <c r="BK276" s="232">
        <f>ROUND(I276*H276,2)</f>
        <v>0</v>
      </c>
      <c r="BL276" s="18" t="s">
        <v>172</v>
      </c>
      <c r="BM276" s="231" t="s">
        <v>932</v>
      </c>
    </row>
    <row r="277" s="13" customFormat="1">
      <c r="A277" s="13"/>
      <c r="B277" s="233"/>
      <c r="C277" s="234"/>
      <c r="D277" s="235" t="s">
        <v>174</v>
      </c>
      <c r="E277" s="236" t="s">
        <v>1</v>
      </c>
      <c r="F277" s="237" t="s">
        <v>508</v>
      </c>
      <c r="G277" s="234"/>
      <c r="H277" s="236" t="s">
        <v>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174</v>
      </c>
      <c r="AU277" s="243" t="s">
        <v>84</v>
      </c>
      <c r="AV277" s="13" t="s">
        <v>84</v>
      </c>
      <c r="AW277" s="13" t="s">
        <v>32</v>
      </c>
      <c r="AX277" s="13" t="s">
        <v>76</v>
      </c>
      <c r="AY277" s="243" t="s">
        <v>165</v>
      </c>
    </row>
    <row r="278" s="14" customFormat="1">
      <c r="A278" s="14"/>
      <c r="B278" s="244"/>
      <c r="C278" s="245"/>
      <c r="D278" s="235" t="s">
        <v>174</v>
      </c>
      <c r="E278" s="246" t="s">
        <v>1</v>
      </c>
      <c r="F278" s="247" t="s">
        <v>933</v>
      </c>
      <c r="G278" s="245"/>
      <c r="H278" s="248">
        <v>34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174</v>
      </c>
      <c r="AU278" s="254" t="s">
        <v>84</v>
      </c>
      <c r="AV278" s="14" t="s">
        <v>87</v>
      </c>
      <c r="AW278" s="14" t="s">
        <v>32</v>
      </c>
      <c r="AX278" s="14" t="s">
        <v>84</v>
      </c>
      <c r="AY278" s="254" t="s">
        <v>165</v>
      </c>
    </row>
    <row r="279" s="2" customFormat="1" ht="33" customHeight="1">
      <c r="A279" s="39"/>
      <c r="B279" s="40"/>
      <c r="C279" s="220" t="s">
        <v>378</v>
      </c>
      <c r="D279" s="220" t="s">
        <v>167</v>
      </c>
      <c r="E279" s="221" t="s">
        <v>934</v>
      </c>
      <c r="F279" s="222" t="s">
        <v>935</v>
      </c>
      <c r="G279" s="223" t="s">
        <v>170</v>
      </c>
      <c r="H279" s="224">
        <v>10.199999999999999</v>
      </c>
      <c r="I279" s="225"/>
      <c r="J279" s="226">
        <f>ROUND(I279*H279,2)</f>
        <v>0</v>
      </c>
      <c r="K279" s="222" t="s">
        <v>171</v>
      </c>
      <c r="L279" s="45"/>
      <c r="M279" s="227" t="s">
        <v>1</v>
      </c>
      <c r="N279" s="228" t="s">
        <v>41</v>
      </c>
      <c r="O279" s="92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172</v>
      </c>
      <c r="AT279" s="231" t="s">
        <v>167</v>
      </c>
      <c r="AU279" s="231" t="s">
        <v>84</v>
      </c>
      <c r="AY279" s="18" t="s">
        <v>165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84</v>
      </c>
      <c r="BK279" s="232">
        <f>ROUND(I279*H279,2)</f>
        <v>0</v>
      </c>
      <c r="BL279" s="18" t="s">
        <v>172</v>
      </c>
      <c r="BM279" s="231" t="s">
        <v>936</v>
      </c>
    </row>
    <row r="280" s="13" customFormat="1">
      <c r="A280" s="13"/>
      <c r="B280" s="233"/>
      <c r="C280" s="234"/>
      <c r="D280" s="235" t="s">
        <v>174</v>
      </c>
      <c r="E280" s="236" t="s">
        <v>1</v>
      </c>
      <c r="F280" s="237" t="s">
        <v>508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174</v>
      </c>
      <c r="AU280" s="243" t="s">
        <v>84</v>
      </c>
      <c r="AV280" s="13" t="s">
        <v>84</v>
      </c>
      <c r="AW280" s="13" t="s">
        <v>32</v>
      </c>
      <c r="AX280" s="13" t="s">
        <v>76</v>
      </c>
      <c r="AY280" s="243" t="s">
        <v>165</v>
      </c>
    </row>
    <row r="281" s="14" customFormat="1">
      <c r="A281" s="14"/>
      <c r="B281" s="244"/>
      <c r="C281" s="245"/>
      <c r="D281" s="235" t="s">
        <v>174</v>
      </c>
      <c r="E281" s="246" t="s">
        <v>1</v>
      </c>
      <c r="F281" s="247" t="s">
        <v>937</v>
      </c>
      <c r="G281" s="245"/>
      <c r="H281" s="248">
        <v>10.199999999999999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174</v>
      </c>
      <c r="AU281" s="254" t="s">
        <v>84</v>
      </c>
      <c r="AV281" s="14" t="s">
        <v>87</v>
      </c>
      <c r="AW281" s="14" t="s">
        <v>32</v>
      </c>
      <c r="AX281" s="14" t="s">
        <v>84</v>
      </c>
      <c r="AY281" s="254" t="s">
        <v>165</v>
      </c>
    </row>
    <row r="282" s="2" customFormat="1" ht="24.15" customHeight="1">
      <c r="A282" s="39"/>
      <c r="B282" s="40"/>
      <c r="C282" s="220" t="s">
        <v>383</v>
      </c>
      <c r="D282" s="220" t="s">
        <v>167</v>
      </c>
      <c r="E282" s="221" t="s">
        <v>938</v>
      </c>
      <c r="F282" s="222" t="s">
        <v>939</v>
      </c>
      <c r="G282" s="223" t="s">
        <v>424</v>
      </c>
      <c r="H282" s="224">
        <v>7</v>
      </c>
      <c r="I282" s="225"/>
      <c r="J282" s="226">
        <f>ROUND(I282*H282,2)</f>
        <v>0</v>
      </c>
      <c r="K282" s="222" t="s">
        <v>171</v>
      </c>
      <c r="L282" s="45"/>
      <c r="M282" s="227" t="s">
        <v>1</v>
      </c>
      <c r="N282" s="228" t="s">
        <v>41</v>
      </c>
      <c r="O282" s="92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172</v>
      </c>
      <c r="AT282" s="231" t="s">
        <v>167</v>
      </c>
      <c r="AU282" s="231" t="s">
        <v>84</v>
      </c>
      <c r="AY282" s="18" t="s">
        <v>165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84</v>
      </c>
      <c r="BK282" s="232">
        <f>ROUND(I282*H282,2)</f>
        <v>0</v>
      </c>
      <c r="BL282" s="18" t="s">
        <v>172</v>
      </c>
      <c r="BM282" s="231" t="s">
        <v>940</v>
      </c>
    </row>
    <row r="283" s="13" customFormat="1">
      <c r="A283" s="13"/>
      <c r="B283" s="233"/>
      <c r="C283" s="234"/>
      <c r="D283" s="235" t="s">
        <v>174</v>
      </c>
      <c r="E283" s="236" t="s">
        <v>1</v>
      </c>
      <c r="F283" s="237" t="s">
        <v>508</v>
      </c>
      <c r="G283" s="234"/>
      <c r="H283" s="236" t="s">
        <v>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174</v>
      </c>
      <c r="AU283" s="243" t="s">
        <v>84</v>
      </c>
      <c r="AV283" s="13" t="s">
        <v>84</v>
      </c>
      <c r="AW283" s="13" t="s">
        <v>32</v>
      </c>
      <c r="AX283" s="13" t="s">
        <v>76</v>
      </c>
      <c r="AY283" s="243" t="s">
        <v>165</v>
      </c>
    </row>
    <row r="284" s="14" customFormat="1">
      <c r="A284" s="14"/>
      <c r="B284" s="244"/>
      <c r="C284" s="245"/>
      <c r="D284" s="235" t="s">
        <v>174</v>
      </c>
      <c r="E284" s="246" t="s">
        <v>1</v>
      </c>
      <c r="F284" s="247" t="s">
        <v>204</v>
      </c>
      <c r="G284" s="245"/>
      <c r="H284" s="248">
        <v>7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174</v>
      </c>
      <c r="AU284" s="254" t="s">
        <v>84</v>
      </c>
      <c r="AV284" s="14" t="s">
        <v>87</v>
      </c>
      <c r="AW284" s="14" t="s">
        <v>32</v>
      </c>
      <c r="AX284" s="14" t="s">
        <v>84</v>
      </c>
      <c r="AY284" s="254" t="s">
        <v>165</v>
      </c>
    </row>
    <row r="285" s="2" customFormat="1" ht="16.5" customHeight="1">
      <c r="A285" s="39"/>
      <c r="B285" s="40"/>
      <c r="C285" s="220" t="s">
        <v>389</v>
      </c>
      <c r="D285" s="220" t="s">
        <v>167</v>
      </c>
      <c r="E285" s="221" t="s">
        <v>941</v>
      </c>
      <c r="F285" s="222" t="s">
        <v>942</v>
      </c>
      <c r="G285" s="223" t="s">
        <v>232</v>
      </c>
      <c r="H285" s="224">
        <v>2.7999999999999998</v>
      </c>
      <c r="I285" s="225"/>
      <c r="J285" s="226">
        <f>ROUND(I285*H285,2)</f>
        <v>0</v>
      </c>
      <c r="K285" s="222" t="s">
        <v>416</v>
      </c>
      <c r="L285" s="45"/>
      <c r="M285" s="227" t="s">
        <v>1</v>
      </c>
      <c r="N285" s="228" t="s">
        <v>41</v>
      </c>
      <c r="O285" s="92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172</v>
      </c>
      <c r="AT285" s="231" t="s">
        <v>167</v>
      </c>
      <c r="AU285" s="231" t="s">
        <v>84</v>
      </c>
      <c r="AY285" s="18" t="s">
        <v>165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84</v>
      </c>
      <c r="BK285" s="232">
        <f>ROUND(I285*H285,2)</f>
        <v>0</v>
      </c>
      <c r="BL285" s="18" t="s">
        <v>172</v>
      </c>
      <c r="BM285" s="231" t="s">
        <v>943</v>
      </c>
    </row>
    <row r="286" s="13" customFormat="1">
      <c r="A286" s="13"/>
      <c r="B286" s="233"/>
      <c r="C286" s="234"/>
      <c r="D286" s="235" t="s">
        <v>174</v>
      </c>
      <c r="E286" s="236" t="s">
        <v>1</v>
      </c>
      <c r="F286" s="237" t="s">
        <v>508</v>
      </c>
      <c r="G286" s="234"/>
      <c r="H286" s="236" t="s">
        <v>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174</v>
      </c>
      <c r="AU286" s="243" t="s">
        <v>84</v>
      </c>
      <c r="AV286" s="13" t="s">
        <v>84</v>
      </c>
      <c r="AW286" s="13" t="s">
        <v>32</v>
      </c>
      <c r="AX286" s="13" t="s">
        <v>76</v>
      </c>
      <c r="AY286" s="243" t="s">
        <v>165</v>
      </c>
    </row>
    <row r="287" s="14" customFormat="1">
      <c r="A287" s="14"/>
      <c r="B287" s="244"/>
      <c r="C287" s="245"/>
      <c r="D287" s="235" t="s">
        <v>174</v>
      </c>
      <c r="E287" s="246" t="s">
        <v>1</v>
      </c>
      <c r="F287" s="247" t="s">
        <v>944</v>
      </c>
      <c r="G287" s="245"/>
      <c r="H287" s="248">
        <v>2.7999999999999998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174</v>
      </c>
      <c r="AU287" s="254" t="s">
        <v>84</v>
      </c>
      <c r="AV287" s="14" t="s">
        <v>87</v>
      </c>
      <c r="AW287" s="14" t="s">
        <v>32</v>
      </c>
      <c r="AX287" s="14" t="s">
        <v>84</v>
      </c>
      <c r="AY287" s="254" t="s">
        <v>165</v>
      </c>
    </row>
    <row r="288" s="12" customFormat="1" ht="25.92" customHeight="1">
      <c r="A288" s="12"/>
      <c r="B288" s="204"/>
      <c r="C288" s="205"/>
      <c r="D288" s="206" t="s">
        <v>75</v>
      </c>
      <c r="E288" s="207" t="s">
        <v>172</v>
      </c>
      <c r="F288" s="207" t="s">
        <v>377</v>
      </c>
      <c r="G288" s="205"/>
      <c r="H288" s="205"/>
      <c r="I288" s="208"/>
      <c r="J288" s="209">
        <f>BK288</f>
        <v>0</v>
      </c>
      <c r="K288" s="205"/>
      <c r="L288" s="210"/>
      <c r="M288" s="211"/>
      <c r="N288" s="212"/>
      <c r="O288" s="212"/>
      <c r="P288" s="213">
        <f>SUM(P289:P293)</f>
        <v>0</v>
      </c>
      <c r="Q288" s="212"/>
      <c r="R288" s="213">
        <f>SUM(R289:R293)</f>
        <v>0</v>
      </c>
      <c r="S288" s="212"/>
      <c r="T288" s="214">
        <f>SUM(T289:T293)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5" t="s">
        <v>84</v>
      </c>
      <c r="AT288" s="216" t="s">
        <v>75</v>
      </c>
      <c r="AU288" s="216" t="s">
        <v>76</v>
      </c>
      <c r="AY288" s="215" t="s">
        <v>165</v>
      </c>
      <c r="BK288" s="217">
        <f>SUM(BK289:BK293)</f>
        <v>0</v>
      </c>
    </row>
    <row r="289" s="2" customFormat="1" ht="16.5" customHeight="1">
      <c r="A289" s="39"/>
      <c r="B289" s="40"/>
      <c r="C289" s="220" t="s">
        <v>393</v>
      </c>
      <c r="D289" s="220" t="s">
        <v>167</v>
      </c>
      <c r="E289" s="221" t="s">
        <v>379</v>
      </c>
      <c r="F289" s="222" t="s">
        <v>380</v>
      </c>
      <c r="G289" s="223" t="s">
        <v>232</v>
      </c>
      <c r="H289" s="224">
        <v>0.074999999999999997</v>
      </c>
      <c r="I289" s="225"/>
      <c r="J289" s="226">
        <f>ROUND(I289*H289,2)</f>
        <v>0</v>
      </c>
      <c r="K289" s="222" t="s">
        <v>171</v>
      </c>
      <c r="L289" s="45"/>
      <c r="M289" s="227" t="s">
        <v>1</v>
      </c>
      <c r="N289" s="228" t="s">
        <v>41</v>
      </c>
      <c r="O289" s="92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172</v>
      </c>
      <c r="AT289" s="231" t="s">
        <v>167</v>
      </c>
      <c r="AU289" s="231" t="s">
        <v>84</v>
      </c>
      <c r="AY289" s="18" t="s">
        <v>165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84</v>
      </c>
      <c r="BK289" s="232">
        <f>ROUND(I289*H289,2)</f>
        <v>0</v>
      </c>
      <c r="BL289" s="18" t="s">
        <v>172</v>
      </c>
      <c r="BM289" s="231" t="s">
        <v>945</v>
      </c>
    </row>
    <row r="290" s="13" customFormat="1">
      <c r="A290" s="13"/>
      <c r="B290" s="233"/>
      <c r="C290" s="234"/>
      <c r="D290" s="235" t="s">
        <v>174</v>
      </c>
      <c r="E290" s="236" t="s">
        <v>1</v>
      </c>
      <c r="F290" s="237" t="s">
        <v>508</v>
      </c>
      <c r="G290" s="234"/>
      <c r="H290" s="236" t="s">
        <v>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174</v>
      </c>
      <c r="AU290" s="243" t="s">
        <v>84</v>
      </c>
      <c r="AV290" s="13" t="s">
        <v>84</v>
      </c>
      <c r="AW290" s="13" t="s">
        <v>32</v>
      </c>
      <c r="AX290" s="13" t="s">
        <v>76</v>
      </c>
      <c r="AY290" s="243" t="s">
        <v>165</v>
      </c>
    </row>
    <row r="291" s="14" customFormat="1">
      <c r="A291" s="14"/>
      <c r="B291" s="244"/>
      <c r="C291" s="245"/>
      <c r="D291" s="235" t="s">
        <v>174</v>
      </c>
      <c r="E291" s="246" t="s">
        <v>773</v>
      </c>
      <c r="F291" s="247" t="s">
        <v>946</v>
      </c>
      <c r="G291" s="245"/>
      <c r="H291" s="248">
        <v>0.074999999999999997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174</v>
      </c>
      <c r="AU291" s="254" t="s">
        <v>84</v>
      </c>
      <c r="AV291" s="14" t="s">
        <v>87</v>
      </c>
      <c r="AW291" s="14" t="s">
        <v>32</v>
      </c>
      <c r="AX291" s="14" t="s">
        <v>84</v>
      </c>
      <c r="AY291" s="254" t="s">
        <v>165</v>
      </c>
    </row>
    <row r="292" s="2" customFormat="1" ht="16.5" customHeight="1">
      <c r="A292" s="39"/>
      <c r="B292" s="40"/>
      <c r="C292" s="220" t="s">
        <v>397</v>
      </c>
      <c r="D292" s="220" t="s">
        <v>167</v>
      </c>
      <c r="E292" s="221" t="s">
        <v>947</v>
      </c>
      <c r="F292" s="222" t="s">
        <v>948</v>
      </c>
      <c r="G292" s="223" t="s">
        <v>949</v>
      </c>
      <c r="H292" s="224">
        <v>11.050000000000001</v>
      </c>
      <c r="I292" s="225"/>
      <c r="J292" s="226">
        <f>ROUND(I292*H292,2)</f>
        <v>0</v>
      </c>
      <c r="K292" s="222" t="s">
        <v>171</v>
      </c>
      <c r="L292" s="45"/>
      <c r="M292" s="227" t="s">
        <v>1</v>
      </c>
      <c r="N292" s="228" t="s">
        <v>41</v>
      </c>
      <c r="O292" s="92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172</v>
      </c>
      <c r="AT292" s="231" t="s">
        <v>167</v>
      </c>
      <c r="AU292" s="231" t="s">
        <v>84</v>
      </c>
      <c r="AY292" s="18" t="s">
        <v>165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84</v>
      </c>
      <c r="BK292" s="232">
        <f>ROUND(I292*H292,2)</f>
        <v>0</v>
      </c>
      <c r="BL292" s="18" t="s">
        <v>172</v>
      </c>
      <c r="BM292" s="231" t="s">
        <v>950</v>
      </c>
    </row>
    <row r="293" s="14" customFormat="1">
      <c r="A293" s="14"/>
      <c r="B293" s="244"/>
      <c r="C293" s="245"/>
      <c r="D293" s="235" t="s">
        <v>174</v>
      </c>
      <c r="E293" s="246" t="s">
        <v>1</v>
      </c>
      <c r="F293" s="247" t="s">
        <v>762</v>
      </c>
      <c r="G293" s="245"/>
      <c r="H293" s="248">
        <v>11.050000000000001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174</v>
      </c>
      <c r="AU293" s="254" t="s">
        <v>84</v>
      </c>
      <c r="AV293" s="14" t="s">
        <v>87</v>
      </c>
      <c r="AW293" s="14" t="s">
        <v>32</v>
      </c>
      <c r="AX293" s="14" t="s">
        <v>84</v>
      </c>
      <c r="AY293" s="254" t="s">
        <v>165</v>
      </c>
    </row>
    <row r="294" s="12" customFormat="1" ht="25.92" customHeight="1">
      <c r="A294" s="12"/>
      <c r="B294" s="204"/>
      <c r="C294" s="205"/>
      <c r="D294" s="206" t="s">
        <v>75</v>
      </c>
      <c r="E294" s="207" t="s">
        <v>193</v>
      </c>
      <c r="F294" s="207" t="s">
        <v>382</v>
      </c>
      <c r="G294" s="205"/>
      <c r="H294" s="205"/>
      <c r="I294" s="208"/>
      <c r="J294" s="209">
        <f>BK294</f>
        <v>0</v>
      </c>
      <c r="K294" s="205"/>
      <c r="L294" s="210"/>
      <c r="M294" s="211"/>
      <c r="N294" s="212"/>
      <c r="O294" s="212"/>
      <c r="P294" s="213">
        <f>SUM(P295:P302)</f>
        <v>0</v>
      </c>
      <c r="Q294" s="212"/>
      <c r="R294" s="213">
        <f>SUM(R295:R302)</f>
        <v>78.294941999999992</v>
      </c>
      <c r="S294" s="212"/>
      <c r="T294" s="214">
        <f>SUM(T295:T302)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5" t="s">
        <v>84</v>
      </c>
      <c r="AT294" s="216" t="s">
        <v>75</v>
      </c>
      <c r="AU294" s="216" t="s">
        <v>76</v>
      </c>
      <c r="AY294" s="215" t="s">
        <v>165</v>
      </c>
      <c r="BK294" s="217">
        <f>SUM(BK295:BK302)</f>
        <v>0</v>
      </c>
    </row>
    <row r="295" s="2" customFormat="1" ht="21.75" customHeight="1">
      <c r="A295" s="39"/>
      <c r="B295" s="40"/>
      <c r="C295" s="220" t="s">
        <v>402</v>
      </c>
      <c r="D295" s="220" t="s">
        <v>167</v>
      </c>
      <c r="E295" s="221" t="s">
        <v>384</v>
      </c>
      <c r="F295" s="222" t="s">
        <v>385</v>
      </c>
      <c r="G295" s="223" t="s">
        <v>170</v>
      </c>
      <c r="H295" s="224">
        <v>41.100000000000001</v>
      </c>
      <c r="I295" s="225"/>
      <c r="J295" s="226">
        <f>ROUND(I295*H295,2)</f>
        <v>0</v>
      </c>
      <c r="K295" s="222" t="s">
        <v>171</v>
      </c>
      <c r="L295" s="45"/>
      <c r="M295" s="227" t="s">
        <v>1</v>
      </c>
      <c r="N295" s="228" t="s">
        <v>41</v>
      </c>
      <c r="O295" s="92"/>
      <c r="P295" s="229">
        <f>O295*H295</f>
        <v>0</v>
      </c>
      <c r="Q295" s="229">
        <v>0.34499999999999997</v>
      </c>
      <c r="R295" s="229">
        <f>Q295*H295</f>
        <v>14.179499999999999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172</v>
      </c>
      <c r="AT295" s="231" t="s">
        <v>167</v>
      </c>
      <c r="AU295" s="231" t="s">
        <v>84</v>
      </c>
      <c r="AY295" s="18" t="s">
        <v>165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84</v>
      </c>
      <c r="BK295" s="232">
        <f>ROUND(I295*H295,2)</f>
        <v>0</v>
      </c>
      <c r="BL295" s="18" t="s">
        <v>172</v>
      </c>
      <c r="BM295" s="231" t="s">
        <v>951</v>
      </c>
    </row>
    <row r="296" s="13" customFormat="1">
      <c r="A296" s="13"/>
      <c r="B296" s="233"/>
      <c r="C296" s="234"/>
      <c r="D296" s="235" t="s">
        <v>174</v>
      </c>
      <c r="E296" s="236" t="s">
        <v>1</v>
      </c>
      <c r="F296" s="237" t="s">
        <v>387</v>
      </c>
      <c r="G296" s="234"/>
      <c r="H296" s="236" t="s">
        <v>1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174</v>
      </c>
      <c r="AU296" s="243" t="s">
        <v>84</v>
      </c>
      <c r="AV296" s="13" t="s">
        <v>84</v>
      </c>
      <c r="AW296" s="13" t="s">
        <v>32</v>
      </c>
      <c r="AX296" s="13" t="s">
        <v>76</v>
      </c>
      <c r="AY296" s="243" t="s">
        <v>165</v>
      </c>
    </row>
    <row r="297" s="14" customFormat="1">
      <c r="A297" s="14"/>
      <c r="B297" s="244"/>
      <c r="C297" s="245"/>
      <c r="D297" s="235" t="s">
        <v>174</v>
      </c>
      <c r="E297" s="246" t="s">
        <v>1</v>
      </c>
      <c r="F297" s="247" t="s">
        <v>802</v>
      </c>
      <c r="G297" s="245"/>
      <c r="H297" s="248">
        <v>41.100000000000001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174</v>
      </c>
      <c r="AU297" s="254" t="s">
        <v>84</v>
      </c>
      <c r="AV297" s="14" t="s">
        <v>87</v>
      </c>
      <c r="AW297" s="14" t="s">
        <v>32</v>
      </c>
      <c r="AX297" s="14" t="s">
        <v>84</v>
      </c>
      <c r="AY297" s="254" t="s">
        <v>165</v>
      </c>
    </row>
    <row r="298" s="2" customFormat="1" ht="24.15" customHeight="1">
      <c r="A298" s="39"/>
      <c r="B298" s="40"/>
      <c r="C298" s="220" t="s">
        <v>407</v>
      </c>
      <c r="D298" s="220" t="s">
        <v>167</v>
      </c>
      <c r="E298" s="221" t="s">
        <v>390</v>
      </c>
      <c r="F298" s="222" t="s">
        <v>391</v>
      </c>
      <c r="G298" s="223" t="s">
        <v>170</v>
      </c>
      <c r="H298" s="224">
        <v>114.3</v>
      </c>
      <c r="I298" s="225"/>
      <c r="J298" s="226">
        <f>ROUND(I298*H298,2)</f>
        <v>0</v>
      </c>
      <c r="K298" s="222" t="s">
        <v>171</v>
      </c>
      <c r="L298" s="45"/>
      <c r="M298" s="227" t="s">
        <v>1</v>
      </c>
      <c r="N298" s="228" t="s">
        <v>41</v>
      </c>
      <c r="O298" s="92"/>
      <c r="P298" s="229">
        <f>O298*H298</f>
        <v>0</v>
      </c>
      <c r="Q298" s="229">
        <v>0.37724000000000002</v>
      </c>
      <c r="R298" s="229">
        <f>Q298*H298</f>
        <v>43.118532000000002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172</v>
      </c>
      <c r="AT298" s="231" t="s">
        <v>167</v>
      </c>
      <c r="AU298" s="231" t="s">
        <v>84</v>
      </c>
      <c r="AY298" s="18" t="s">
        <v>165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84</v>
      </c>
      <c r="BK298" s="232">
        <f>ROUND(I298*H298,2)</f>
        <v>0</v>
      </c>
      <c r="BL298" s="18" t="s">
        <v>172</v>
      </c>
      <c r="BM298" s="231" t="s">
        <v>952</v>
      </c>
    </row>
    <row r="299" s="13" customFormat="1">
      <c r="A299" s="13"/>
      <c r="B299" s="233"/>
      <c r="C299" s="234"/>
      <c r="D299" s="235" t="s">
        <v>174</v>
      </c>
      <c r="E299" s="236" t="s">
        <v>1</v>
      </c>
      <c r="F299" s="237" t="s">
        <v>387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174</v>
      </c>
      <c r="AU299" s="243" t="s">
        <v>84</v>
      </c>
      <c r="AV299" s="13" t="s">
        <v>84</v>
      </c>
      <c r="AW299" s="13" t="s">
        <v>32</v>
      </c>
      <c r="AX299" s="13" t="s">
        <v>76</v>
      </c>
      <c r="AY299" s="243" t="s">
        <v>165</v>
      </c>
    </row>
    <row r="300" s="14" customFormat="1">
      <c r="A300" s="14"/>
      <c r="B300" s="244"/>
      <c r="C300" s="245"/>
      <c r="D300" s="235" t="s">
        <v>174</v>
      </c>
      <c r="E300" s="246" t="s">
        <v>1</v>
      </c>
      <c r="F300" s="247" t="s">
        <v>798</v>
      </c>
      <c r="G300" s="245"/>
      <c r="H300" s="248">
        <v>114.3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174</v>
      </c>
      <c r="AU300" s="254" t="s">
        <v>84</v>
      </c>
      <c r="AV300" s="14" t="s">
        <v>87</v>
      </c>
      <c r="AW300" s="14" t="s">
        <v>32</v>
      </c>
      <c r="AX300" s="14" t="s">
        <v>84</v>
      </c>
      <c r="AY300" s="254" t="s">
        <v>165</v>
      </c>
    </row>
    <row r="301" s="2" customFormat="1" ht="24.15" customHeight="1">
      <c r="A301" s="39"/>
      <c r="B301" s="40"/>
      <c r="C301" s="220" t="s">
        <v>413</v>
      </c>
      <c r="D301" s="220" t="s">
        <v>167</v>
      </c>
      <c r="E301" s="221" t="s">
        <v>394</v>
      </c>
      <c r="F301" s="222" t="s">
        <v>395</v>
      </c>
      <c r="G301" s="223" t="s">
        <v>170</v>
      </c>
      <c r="H301" s="224">
        <v>114.3</v>
      </c>
      <c r="I301" s="225"/>
      <c r="J301" s="226">
        <f>ROUND(I301*H301,2)</f>
        <v>0</v>
      </c>
      <c r="K301" s="222" t="s">
        <v>171</v>
      </c>
      <c r="L301" s="45"/>
      <c r="M301" s="227" t="s">
        <v>1</v>
      </c>
      <c r="N301" s="228" t="s">
        <v>41</v>
      </c>
      <c r="O301" s="92"/>
      <c r="P301" s="229">
        <f>O301*H301</f>
        <v>0</v>
      </c>
      <c r="Q301" s="229">
        <v>0.1837</v>
      </c>
      <c r="R301" s="229">
        <f>Q301*H301</f>
        <v>20.99691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172</v>
      </c>
      <c r="AT301" s="231" t="s">
        <v>167</v>
      </c>
      <c r="AU301" s="231" t="s">
        <v>84</v>
      </c>
      <c r="AY301" s="18" t="s">
        <v>165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84</v>
      </c>
      <c r="BK301" s="232">
        <f>ROUND(I301*H301,2)</f>
        <v>0</v>
      </c>
      <c r="BL301" s="18" t="s">
        <v>172</v>
      </c>
      <c r="BM301" s="231" t="s">
        <v>953</v>
      </c>
    </row>
    <row r="302" s="14" customFormat="1">
      <c r="A302" s="14"/>
      <c r="B302" s="244"/>
      <c r="C302" s="245"/>
      <c r="D302" s="235" t="s">
        <v>174</v>
      </c>
      <c r="E302" s="246" t="s">
        <v>1</v>
      </c>
      <c r="F302" s="247" t="s">
        <v>105</v>
      </c>
      <c r="G302" s="245"/>
      <c r="H302" s="248">
        <v>114.3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174</v>
      </c>
      <c r="AU302" s="254" t="s">
        <v>84</v>
      </c>
      <c r="AV302" s="14" t="s">
        <v>87</v>
      </c>
      <c r="AW302" s="14" t="s">
        <v>32</v>
      </c>
      <c r="AX302" s="14" t="s">
        <v>84</v>
      </c>
      <c r="AY302" s="254" t="s">
        <v>165</v>
      </c>
    </row>
    <row r="303" s="12" customFormat="1" ht="25.92" customHeight="1">
      <c r="A303" s="12"/>
      <c r="B303" s="204"/>
      <c r="C303" s="205"/>
      <c r="D303" s="206" t="s">
        <v>75</v>
      </c>
      <c r="E303" s="207" t="s">
        <v>209</v>
      </c>
      <c r="F303" s="207" t="s">
        <v>401</v>
      </c>
      <c r="G303" s="205"/>
      <c r="H303" s="205"/>
      <c r="I303" s="208"/>
      <c r="J303" s="209">
        <f>BK303</f>
        <v>0</v>
      </c>
      <c r="K303" s="205"/>
      <c r="L303" s="210"/>
      <c r="M303" s="211"/>
      <c r="N303" s="212"/>
      <c r="O303" s="212"/>
      <c r="P303" s="213">
        <f>SUM(P304:P427)</f>
        <v>0</v>
      </c>
      <c r="Q303" s="212"/>
      <c r="R303" s="213">
        <f>SUM(R304:R427)</f>
        <v>0.31769769999999997</v>
      </c>
      <c r="S303" s="212"/>
      <c r="T303" s="214">
        <f>SUM(T304:T427)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5" t="s">
        <v>84</v>
      </c>
      <c r="AT303" s="216" t="s">
        <v>75</v>
      </c>
      <c r="AU303" s="216" t="s">
        <v>76</v>
      </c>
      <c r="AY303" s="215" t="s">
        <v>165</v>
      </c>
      <c r="BK303" s="217">
        <f>SUM(BK304:BK427)</f>
        <v>0</v>
      </c>
    </row>
    <row r="304" s="2" customFormat="1" ht="24.15" customHeight="1">
      <c r="A304" s="39"/>
      <c r="B304" s="40"/>
      <c r="C304" s="220" t="s">
        <v>421</v>
      </c>
      <c r="D304" s="220" t="s">
        <v>167</v>
      </c>
      <c r="E304" s="221" t="s">
        <v>954</v>
      </c>
      <c r="F304" s="222" t="s">
        <v>955</v>
      </c>
      <c r="G304" s="223" t="s">
        <v>663</v>
      </c>
      <c r="H304" s="224">
        <v>1</v>
      </c>
      <c r="I304" s="225"/>
      <c r="J304" s="226">
        <f>ROUND(I304*H304,2)</f>
        <v>0</v>
      </c>
      <c r="K304" s="222" t="s">
        <v>416</v>
      </c>
      <c r="L304" s="45"/>
      <c r="M304" s="227" t="s">
        <v>1</v>
      </c>
      <c r="N304" s="228" t="s">
        <v>41</v>
      </c>
      <c r="O304" s="92"/>
      <c r="P304" s="229">
        <f>O304*H304</f>
        <v>0</v>
      </c>
      <c r="Q304" s="229">
        <v>0.001</v>
      </c>
      <c r="R304" s="229">
        <f>Q304*H304</f>
        <v>0.001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172</v>
      </c>
      <c r="AT304" s="231" t="s">
        <v>167</v>
      </c>
      <c r="AU304" s="231" t="s">
        <v>84</v>
      </c>
      <c r="AY304" s="18" t="s">
        <v>165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84</v>
      </c>
      <c r="BK304" s="232">
        <f>ROUND(I304*H304,2)</f>
        <v>0</v>
      </c>
      <c r="BL304" s="18" t="s">
        <v>172</v>
      </c>
      <c r="BM304" s="231" t="s">
        <v>956</v>
      </c>
    </row>
    <row r="305" s="13" customFormat="1">
      <c r="A305" s="13"/>
      <c r="B305" s="233"/>
      <c r="C305" s="234"/>
      <c r="D305" s="235" t="s">
        <v>174</v>
      </c>
      <c r="E305" s="236" t="s">
        <v>1</v>
      </c>
      <c r="F305" s="237" t="s">
        <v>508</v>
      </c>
      <c r="G305" s="234"/>
      <c r="H305" s="236" t="s">
        <v>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174</v>
      </c>
      <c r="AU305" s="243" t="s">
        <v>84</v>
      </c>
      <c r="AV305" s="13" t="s">
        <v>84</v>
      </c>
      <c r="AW305" s="13" t="s">
        <v>32</v>
      </c>
      <c r="AX305" s="13" t="s">
        <v>76</v>
      </c>
      <c r="AY305" s="243" t="s">
        <v>165</v>
      </c>
    </row>
    <row r="306" s="13" customFormat="1">
      <c r="A306" s="13"/>
      <c r="B306" s="233"/>
      <c r="C306" s="234"/>
      <c r="D306" s="235" t="s">
        <v>174</v>
      </c>
      <c r="E306" s="236" t="s">
        <v>1</v>
      </c>
      <c r="F306" s="237" t="s">
        <v>957</v>
      </c>
      <c r="G306" s="234"/>
      <c r="H306" s="236" t="s">
        <v>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174</v>
      </c>
      <c r="AU306" s="243" t="s">
        <v>84</v>
      </c>
      <c r="AV306" s="13" t="s">
        <v>84</v>
      </c>
      <c r="AW306" s="13" t="s">
        <v>32</v>
      </c>
      <c r="AX306" s="13" t="s">
        <v>76</v>
      </c>
      <c r="AY306" s="243" t="s">
        <v>165</v>
      </c>
    </row>
    <row r="307" s="14" customFormat="1">
      <c r="A307" s="14"/>
      <c r="B307" s="244"/>
      <c r="C307" s="245"/>
      <c r="D307" s="235" t="s">
        <v>174</v>
      </c>
      <c r="E307" s="246" t="s">
        <v>1</v>
      </c>
      <c r="F307" s="247" t="s">
        <v>84</v>
      </c>
      <c r="G307" s="245"/>
      <c r="H307" s="248">
        <v>1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174</v>
      </c>
      <c r="AU307" s="254" t="s">
        <v>84</v>
      </c>
      <c r="AV307" s="14" t="s">
        <v>87</v>
      </c>
      <c r="AW307" s="14" t="s">
        <v>32</v>
      </c>
      <c r="AX307" s="14" t="s">
        <v>84</v>
      </c>
      <c r="AY307" s="254" t="s">
        <v>165</v>
      </c>
    </row>
    <row r="308" s="2" customFormat="1" ht="24.15" customHeight="1">
      <c r="A308" s="39"/>
      <c r="B308" s="40"/>
      <c r="C308" s="220" t="s">
        <v>426</v>
      </c>
      <c r="D308" s="220" t="s">
        <v>167</v>
      </c>
      <c r="E308" s="221" t="s">
        <v>958</v>
      </c>
      <c r="F308" s="222" t="s">
        <v>959</v>
      </c>
      <c r="G308" s="223" t="s">
        <v>190</v>
      </c>
      <c r="H308" s="224">
        <v>28</v>
      </c>
      <c r="I308" s="225"/>
      <c r="J308" s="226">
        <f>ROUND(I308*H308,2)</f>
        <v>0</v>
      </c>
      <c r="K308" s="222" t="s">
        <v>171</v>
      </c>
      <c r="L308" s="45"/>
      <c r="M308" s="227" t="s">
        <v>1</v>
      </c>
      <c r="N308" s="228" t="s">
        <v>41</v>
      </c>
      <c r="O308" s="92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172</v>
      </c>
      <c r="AT308" s="231" t="s">
        <v>167</v>
      </c>
      <c r="AU308" s="231" t="s">
        <v>84</v>
      </c>
      <c r="AY308" s="18" t="s">
        <v>165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84</v>
      </c>
      <c r="BK308" s="232">
        <f>ROUND(I308*H308,2)</f>
        <v>0</v>
      </c>
      <c r="BL308" s="18" t="s">
        <v>172</v>
      </c>
      <c r="BM308" s="231" t="s">
        <v>960</v>
      </c>
    </row>
    <row r="309" s="13" customFormat="1">
      <c r="A309" s="13"/>
      <c r="B309" s="233"/>
      <c r="C309" s="234"/>
      <c r="D309" s="235" t="s">
        <v>174</v>
      </c>
      <c r="E309" s="236" t="s">
        <v>1</v>
      </c>
      <c r="F309" s="237" t="s">
        <v>961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174</v>
      </c>
      <c r="AU309" s="243" t="s">
        <v>84</v>
      </c>
      <c r="AV309" s="13" t="s">
        <v>84</v>
      </c>
      <c r="AW309" s="13" t="s">
        <v>32</v>
      </c>
      <c r="AX309" s="13" t="s">
        <v>76</v>
      </c>
      <c r="AY309" s="243" t="s">
        <v>165</v>
      </c>
    </row>
    <row r="310" s="14" customFormat="1">
      <c r="A310" s="14"/>
      <c r="B310" s="244"/>
      <c r="C310" s="245"/>
      <c r="D310" s="235" t="s">
        <v>174</v>
      </c>
      <c r="E310" s="246" t="s">
        <v>1</v>
      </c>
      <c r="F310" s="247" t="s">
        <v>962</v>
      </c>
      <c r="G310" s="245"/>
      <c r="H310" s="248">
        <v>6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174</v>
      </c>
      <c r="AU310" s="254" t="s">
        <v>84</v>
      </c>
      <c r="AV310" s="14" t="s">
        <v>87</v>
      </c>
      <c r="AW310" s="14" t="s">
        <v>32</v>
      </c>
      <c r="AX310" s="14" t="s">
        <v>76</v>
      </c>
      <c r="AY310" s="254" t="s">
        <v>165</v>
      </c>
    </row>
    <row r="311" s="14" customFormat="1">
      <c r="A311" s="14"/>
      <c r="B311" s="244"/>
      <c r="C311" s="245"/>
      <c r="D311" s="235" t="s">
        <v>174</v>
      </c>
      <c r="E311" s="246" t="s">
        <v>1</v>
      </c>
      <c r="F311" s="247" t="s">
        <v>963</v>
      </c>
      <c r="G311" s="245"/>
      <c r="H311" s="248">
        <v>2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174</v>
      </c>
      <c r="AU311" s="254" t="s">
        <v>84</v>
      </c>
      <c r="AV311" s="14" t="s">
        <v>87</v>
      </c>
      <c r="AW311" s="14" t="s">
        <v>32</v>
      </c>
      <c r="AX311" s="14" t="s">
        <v>76</v>
      </c>
      <c r="AY311" s="254" t="s">
        <v>165</v>
      </c>
    </row>
    <row r="312" s="14" customFormat="1">
      <c r="A312" s="14"/>
      <c r="B312" s="244"/>
      <c r="C312" s="245"/>
      <c r="D312" s="235" t="s">
        <v>174</v>
      </c>
      <c r="E312" s="246" t="s">
        <v>1</v>
      </c>
      <c r="F312" s="247" t="s">
        <v>964</v>
      </c>
      <c r="G312" s="245"/>
      <c r="H312" s="248">
        <v>15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174</v>
      </c>
      <c r="AU312" s="254" t="s">
        <v>84</v>
      </c>
      <c r="AV312" s="14" t="s">
        <v>87</v>
      </c>
      <c r="AW312" s="14" t="s">
        <v>32</v>
      </c>
      <c r="AX312" s="14" t="s">
        <v>76</v>
      </c>
      <c r="AY312" s="254" t="s">
        <v>165</v>
      </c>
    </row>
    <row r="313" s="14" customFormat="1">
      <c r="A313" s="14"/>
      <c r="B313" s="244"/>
      <c r="C313" s="245"/>
      <c r="D313" s="235" t="s">
        <v>174</v>
      </c>
      <c r="E313" s="246" t="s">
        <v>1</v>
      </c>
      <c r="F313" s="247" t="s">
        <v>965</v>
      </c>
      <c r="G313" s="245"/>
      <c r="H313" s="248">
        <v>5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174</v>
      </c>
      <c r="AU313" s="254" t="s">
        <v>84</v>
      </c>
      <c r="AV313" s="14" t="s">
        <v>87</v>
      </c>
      <c r="AW313" s="14" t="s">
        <v>32</v>
      </c>
      <c r="AX313" s="14" t="s">
        <v>76</v>
      </c>
      <c r="AY313" s="254" t="s">
        <v>165</v>
      </c>
    </row>
    <row r="314" s="15" customFormat="1">
      <c r="A314" s="15"/>
      <c r="B314" s="255"/>
      <c r="C314" s="256"/>
      <c r="D314" s="235" t="s">
        <v>174</v>
      </c>
      <c r="E314" s="257" t="s">
        <v>769</v>
      </c>
      <c r="F314" s="258" t="s">
        <v>187</v>
      </c>
      <c r="G314" s="256"/>
      <c r="H314" s="259">
        <v>28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5" t="s">
        <v>174</v>
      </c>
      <c r="AU314" s="265" t="s">
        <v>84</v>
      </c>
      <c r="AV314" s="15" t="s">
        <v>172</v>
      </c>
      <c r="AW314" s="15" t="s">
        <v>32</v>
      </c>
      <c r="AX314" s="15" t="s">
        <v>84</v>
      </c>
      <c r="AY314" s="265" t="s">
        <v>165</v>
      </c>
    </row>
    <row r="315" s="2" customFormat="1" ht="24.15" customHeight="1">
      <c r="A315" s="39"/>
      <c r="B315" s="40"/>
      <c r="C315" s="277" t="s">
        <v>431</v>
      </c>
      <c r="D315" s="277" t="s">
        <v>332</v>
      </c>
      <c r="E315" s="278" t="s">
        <v>966</v>
      </c>
      <c r="F315" s="279" t="s">
        <v>967</v>
      </c>
      <c r="G315" s="280" t="s">
        <v>190</v>
      </c>
      <c r="H315" s="281">
        <v>28.420000000000002</v>
      </c>
      <c r="I315" s="282"/>
      <c r="J315" s="283">
        <f>ROUND(I315*H315,2)</f>
        <v>0</v>
      </c>
      <c r="K315" s="279" t="s">
        <v>416</v>
      </c>
      <c r="L315" s="284"/>
      <c r="M315" s="285" t="s">
        <v>1</v>
      </c>
      <c r="N315" s="286" t="s">
        <v>41</v>
      </c>
      <c r="O315" s="92"/>
      <c r="P315" s="229">
        <f>O315*H315</f>
        <v>0</v>
      </c>
      <c r="Q315" s="229">
        <v>0.00029999999999999997</v>
      </c>
      <c r="R315" s="229">
        <f>Q315*H315</f>
        <v>0.0085260000000000006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209</v>
      </c>
      <c r="AT315" s="231" t="s">
        <v>332</v>
      </c>
      <c r="AU315" s="231" t="s">
        <v>84</v>
      </c>
      <c r="AY315" s="18" t="s">
        <v>165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84</v>
      </c>
      <c r="BK315" s="232">
        <f>ROUND(I315*H315,2)</f>
        <v>0</v>
      </c>
      <c r="BL315" s="18" t="s">
        <v>172</v>
      </c>
      <c r="BM315" s="231" t="s">
        <v>968</v>
      </c>
    </row>
    <row r="316" s="13" customFormat="1">
      <c r="A316" s="13"/>
      <c r="B316" s="233"/>
      <c r="C316" s="234"/>
      <c r="D316" s="235" t="s">
        <v>174</v>
      </c>
      <c r="E316" s="236" t="s">
        <v>1</v>
      </c>
      <c r="F316" s="237" t="s">
        <v>961</v>
      </c>
      <c r="G316" s="234"/>
      <c r="H316" s="236" t="s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174</v>
      </c>
      <c r="AU316" s="243" t="s">
        <v>84</v>
      </c>
      <c r="AV316" s="13" t="s">
        <v>84</v>
      </c>
      <c r="AW316" s="13" t="s">
        <v>32</v>
      </c>
      <c r="AX316" s="13" t="s">
        <v>76</v>
      </c>
      <c r="AY316" s="243" t="s">
        <v>165</v>
      </c>
    </row>
    <row r="317" s="13" customFormat="1">
      <c r="A317" s="13"/>
      <c r="B317" s="233"/>
      <c r="C317" s="234"/>
      <c r="D317" s="235" t="s">
        <v>174</v>
      </c>
      <c r="E317" s="236" t="s">
        <v>1</v>
      </c>
      <c r="F317" s="237" t="s">
        <v>969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174</v>
      </c>
      <c r="AU317" s="243" t="s">
        <v>84</v>
      </c>
      <c r="AV317" s="13" t="s">
        <v>84</v>
      </c>
      <c r="AW317" s="13" t="s">
        <v>32</v>
      </c>
      <c r="AX317" s="13" t="s">
        <v>76</v>
      </c>
      <c r="AY317" s="243" t="s">
        <v>165</v>
      </c>
    </row>
    <row r="318" s="14" customFormat="1">
      <c r="A318" s="14"/>
      <c r="B318" s="244"/>
      <c r="C318" s="245"/>
      <c r="D318" s="235" t="s">
        <v>174</v>
      </c>
      <c r="E318" s="246" t="s">
        <v>1</v>
      </c>
      <c r="F318" s="247" t="s">
        <v>970</v>
      </c>
      <c r="G318" s="245"/>
      <c r="H318" s="248">
        <v>28.420000000000002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174</v>
      </c>
      <c r="AU318" s="254" t="s">
        <v>84</v>
      </c>
      <c r="AV318" s="14" t="s">
        <v>87</v>
      </c>
      <c r="AW318" s="14" t="s">
        <v>32</v>
      </c>
      <c r="AX318" s="14" t="s">
        <v>84</v>
      </c>
      <c r="AY318" s="254" t="s">
        <v>165</v>
      </c>
    </row>
    <row r="319" s="2" customFormat="1" ht="24.15" customHeight="1">
      <c r="A319" s="39"/>
      <c r="B319" s="40"/>
      <c r="C319" s="220" t="s">
        <v>436</v>
      </c>
      <c r="D319" s="220" t="s">
        <v>167</v>
      </c>
      <c r="E319" s="221" t="s">
        <v>971</v>
      </c>
      <c r="F319" s="222" t="s">
        <v>972</v>
      </c>
      <c r="G319" s="223" t="s">
        <v>190</v>
      </c>
      <c r="H319" s="224">
        <v>237</v>
      </c>
      <c r="I319" s="225"/>
      <c r="J319" s="226">
        <f>ROUND(I319*H319,2)</f>
        <v>0</v>
      </c>
      <c r="K319" s="222" t="s">
        <v>171</v>
      </c>
      <c r="L319" s="45"/>
      <c r="M319" s="227" t="s">
        <v>1</v>
      </c>
      <c r="N319" s="228" t="s">
        <v>41</v>
      </c>
      <c r="O319" s="92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172</v>
      </c>
      <c r="AT319" s="231" t="s">
        <v>167</v>
      </c>
      <c r="AU319" s="231" t="s">
        <v>84</v>
      </c>
      <c r="AY319" s="18" t="s">
        <v>165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84</v>
      </c>
      <c r="BK319" s="232">
        <f>ROUND(I319*H319,2)</f>
        <v>0</v>
      </c>
      <c r="BL319" s="18" t="s">
        <v>172</v>
      </c>
      <c r="BM319" s="231" t="s">
        <v>973</v>
      </c>
    </row>
    <row r="320" s="13" customFormat="1">
      <c r="A320" s="13"/>
      <c r="B320" s="233"/>
      <c r="C320" s="234"/>
      <c r="D320" s="235" t="s">
        <v>174</v>
      </c>
      <c r="E320" s="236" t="s">
        <v>1</v>
      </c>
      <c r="F320" s="237" t="s">
        <v>961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174</v>
      </c>
      <c r="AU320" s="243" t="s">
        <v>84</v>
      </c>
      <c r="AV320" s="13" t="s">
        <v>84</v>
      </c>
      <c r="AW320" s="13" t="s">
        <v>32</v>
      </c>
      <c r="AX320" s="13" t="s">
        <v>76</v>
      </c>
      <c r="AY320" s="243" t="s">
        <v>165</v>
      </c>
    </row>
    <row r="321" s="14" customFormat="1">
      <c r="A321" s="14"/>
      <c r="B321" s="244"/>
      <c r="C321" s="245"/>
      <c r="D321" s="235" t="s">
        <v>174</v>
      </c>
      <c r="E321" s="246" t="s">
        <v>1</v>
      </c>
      <c r="F321" s="247" t="s">
        <v>974</v>
      </c>
      <c r="G321" s="245"/>
      <c r="H321" s="248">
        <v>122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174</v>
      </c>
      <c r="AU321" s="254" t="s">
        <v>84</v>
      </c>
      <c r="AV321" s="14" t="s">
        <v>87</v>
      </c>
      <c r="AW321" s="14" t="s">
        <v>32</v>
      </c>
      <c r="AX321" s="14" t="s">
        <v>76</v>
      </c>
      <c r="AY321" s="254" t="s">
        <v>165</v>
      </c>
    </row>
    <row r="322" s="14" customFormat="1">
      <c r="A322" s="14"/>
      <c r="B322" s="244"/>
      <c r="C322" s="245"/>
      <c r="D322" s="235" t="s">
        <v>174</v>
      </c>
      <c r="E322" s="246" t="s">
        <v>1</v>
      </c>
      <c r="F322" s="247" t="s">
        <v>975</v>
      </c>
      <c r="G322" s="245"/>
      <c r="H322" s="248">
        <v>87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174</v>
      </c>
      <c r="AU322" s="254" t="s">
        <v>84</v>
      </c>
      <c r="AV322" s="14" t="s">
        <v>87</v>
      </c>
      <c r="AW322" s="14" t="s">
        <v>32</v>
      </c>
      <c r="AX322" s="14" t="s">
        <v>76</v>
      </c>
      <c r="AY322" s="254" t="s">
        <v>165</v>
      </c>
    </row>
    <row r="323" s="14" customFormat="1">
      <c r="A323" s="14"/>
      <c r="B323" s="244"/>
      <c r="C323" s="245"/>
      <c r="D323" s="235" t="s">
        <v>174</v>
      </c>
      <c r="E323" s="246" t="s">
        <v>1</v>
      </c>
      <c r="F323" s="247" t="s">
        <v>976</v>
      </c>
      <c r="G323" s="245"/>
      <c r="H323" s="248">
        <v>28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174</v>
      </c>
      <c r="AU323" s="254" t="s">
        <v>84</v>
      </c>
      <c r="AV323" s="14" t="s">
        <v>87</v>
      </c>
      <c r="AW323" s="14" t="s">
        <v>32</v>
      </c>
      <c r="AX323" s="14" t="s">
        <v>76</v>
      </c>
      <c r="AY323" s="254" t="s">
        <v>165</v>
      </c>
    </row>
    <row r="324" s="15" customFormat="1">
      <c r="A324" s="15"/>
      <c r="B324" s="255"/>
      <c r="C324" s="256"/>
      <c r="D324" s="235" t="s">
        <v>174</v>
      </c>
      <c r="E324" s="257" t="s">
        <v>770</v>
      </c>
      <c r="F324" s="258" t="s">
        <v>187</v>
      </c>
      <c r="G324" s="256"/>
      <c r="H324" s="259">
        <v>237</v>
      </c>
      <c r="I324" s="260"/>
      <c r="J324" s="256"/>
      <c r="K324" s="256"/>
      <c r="L324" s="261"/>
      <c r="M324" s="262"/>
      <c r="N324" s="263"/>
      <c r="O324" s="263"/>
      <c r="P324" s="263"/>
      <c r="Q324" s="263"/>
      <c r="R324" s="263"/>
      <c r="S324" s="263"/>
      <c r="T324" s="264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5" t="s">
        <v>174</v>
      </c>
      <c r="AU324" s="265" t="s">
        <v>84</v>
      </c>
      <c r="AV324" s="15" t="s">
        <v>172</v>
      </c>
      <c r="AW324" s="15" t="s">
        <v>32</v>
      </c>
      <c r="AX324" s="15" t="s">
        <v>84</v>
      </c>
      <c r="AY324" s="265" t="s">
        <v>165</v>
      </c>
    </row>
    <row r="325" s="2" customFormat="1" ht="24.15" customHeight="1">
      <c r="A325" s="39"/>
      <c r="B325" s="40"/>
      <c r="C325" s="277" t="s">
        <v>441</v>
      </c>
      <c r="D325" s="277" t="s">
        <v>332</v>
      </c>
      <c r="E325" s="278" t="s">
        <v>977</v>
      </c>
      <c r="F325" s="279" t="s">
        <v>978</v>
      </c>
      <c r="G325" s="280" t="s">
        <v>190</v>
      </c>
      <c r="H325" s="281">
        <v>239.37000000000001</v>
      </c>
      <c r="I325" s="282"/>
      <c r="J325" s="283">
        <f>ROUND(I325*H325,2)</f>
        <v>0</v>
      </c>
      <c r="K325" s="279" t="s">
        <v>416</v>
      </c>
      <c r="L325" s="284"/>
      <c r="M325" s="285" t="s">
        <v>1</v>
      </c>
      <c r="N325" s="286" t="s">
        <v>41</v>
      </c>
      <c r="O325" s="92"/>
      <c r="P325" s="229">
        <f>O325*H325</f>
        <v>0</v>
      </c>
      <c r="Q325" s="229">
        <v>0.00040000000000000002</v>
      </c>
      <c r="R325" s="229">
        <f>Q325*H325</f>
        <v>0.095748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209</v>
      </c>
      <c r="AT325" s="231" t="s">
        <v>332</v>
      </c>
      <c r="AU325" s="231" t="s">
        <v>84</v>
      </c>
      <c r="AY325" s="18" t="s">
        <v>165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84</v>
      </c>
      <c r="BK325" s="232">
        <f>ROUND(I325*H325,2)</f>
        <v>0</v>
      </c>
      <c r="BL325" s="18" t="s">
        <v>172</v>
      </c>
      <c r="BM325" s="231" t="s">
        <v>979</v>
      </c>
    </row>
    <row r="326" s="13" customFormat="1">
      <c r="A326" s="13"/>
      <c r="B326" s="233"/>
      <c r="C326" s="234"/>
      <c r="D326" s="235" t="s">
        <v>174</v>
      </c>
      <c r="E326" s="236" t="s">
        <v>1</v>
      </c>
      <c r="F326" s="237" t="s">
        <v>961</v>
      </c>
      <c r="G326" s="234"/>
      <c r="H326" s="236" t="s">
        <v>1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174</v>
      </c>
      <c r="AU326" s="243" t="s">
        <v>84</v>
      </c>
      <c r="AV326" s="13" t="s">
        <v>84</v>
      </c>
      <c r="AW326" s="13" t="s">
        <v>32</v>
      </c>
      <c r="AX326" s="13" t="s">
        <v>76</v>
      </c>
      <c r="AY326" s="243" t="s">
        <v>165</v>
      </c>
    </row>
    <row r="327" s="13" customFormat="1">
      <c r="A327" s="13"/>
      <c r="B327" s="233"/>
      <c r="C327" s="234"/>
      <c r="D327" s="235" t="s">
        <v>174</v>
      </c>
      <c r="E327" s="236" t="s">
        <v>1</v>
      </c>
      <c r="F327" s="237" t="s">
        <v>980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174</v>
      </c>
      <c r="AU327" s="243" t="s">
        <v>84</v>
      </c>
      <c r="AV327" s="13" t="s">
        <v>84</v>
      </c>
      <c r="AW327" s="13" t="s">
        <v>32</v>
      </c>
      <c r="AX327" s="13" t="s">
        <v>76</v>
      </c>
      <c r="AY327" s="243" t="s">
        <v>165</v>
      </c>
    </row>
    <row r="328" s="14" customFormat="1">
      <c r="A328" s="14"/>
      <c r="B328" s="244"/>
      <c r="C328" s="245"/>
      <c r="D328" s="235" t="s">
        <v>174</v>
      </c>
      <c r="E328" s="246" t="s">
        <v>1</v>
      </c>
      <c r="F328" s="247" t="s">
        <v>981</v>
      </c>
      <c r="G328" s="245"/>
      <c r="H328" s="248">
        <v>239.37000000000001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174</v>
      </c>
      <c r="AU328" s="254" t="s">
        <v>84</v>
      </c>
      <c r="AV328" s="14" t="s">
        <v>87</v>
      </c>
      <c r="AW328" s="14" t="s">
        <v>32</v>
      </c>
      <c r="AX328" s="14" t="s">
        <v>84</v>
      </c>
      <c r="AY328" s="254" t="s">
        <v>165</v>
      </c>
    </row>
    <row r="329" s="2" customFormat="1" ht="16.5" customHeight="1">
      <c r="A329" s="39"/>
      <c r="B329" s="40"/>
      <c r="C329" s="220" t="s">
        <v>445</v>
      </c>
      <c r="D329" s="220" t="s">
        <v>167</v>
      </c>
      <c r="E329" s="221" t="s">
        <v>982</v>
      </c>
      <c r="F329" s="222" t="s">
        <v>983</v>
      </c>
      <c r="G329" s="223" t="s">
        <v>190</v>
      </c>
      <c r="H329" s="224">
        <v>10</v>
      </c>
      <c r="I329" s="225"/>
      <c r="J329" s="226">
        <f>ROUND(I329*H329,2)</f>
        <v>0</v>
      </c>
      <c r="K329" s="222" t="s">
        <v>416</v>
      </c>
      <c r="L329" s="45"/>
      <c r="M329" s="227" t="s">
        <v>1</v>
      </c>
      <c r="N329" s="228" t="s">
        <v>41</v>
      </c>
      <c r="O329" s="92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1" t="s">
        <v>172</v>
      </c>
      <c r="AT329" s="231" t="s">
        <v>167</v>
      </c>
      <c r="AU329" s="231" t="s">
        <v>84</v>
      </c>
      <c r="AY329" s="18" t="s">
        <v>165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8" t="s">
        <v>84</v>
      </c>
      <c r="BK329" s="232">
        <f>ROUND(I329*H329,2)</f>
        <v>0</v>
      </c>
      <c r="BL329" s="18" t="s">
        <v>172</v>
      </c>
      <c r="BM329" s="231" t="s">
        <v>984</v>
      </c>
    </row>
    <row r="330" s="13" customFormat="1">
      <c r="A330" s="13"/>
      <c r="B330" s="233"/>
      <c r="C330" s="234"/>
      <c r="D330" s="235" t="s">
        <v>174</v>
      </c>
      <c r="E330" s="236" t="s">
        <v>1</v>
      </c>
      <c r="F330" s="237" t="s">
        <v>816</v>
      </c>
      <c r="G330" s="234"/>
      <c r="H330" s="236" t="s">
        <v>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174</v>
      </c>
      <c r="AU330" s="243" t="s">
        <v>84</v>
      </c>
      <c r="AV330" s="13" t="s">
        <v>84</v>
      </c>
      <c r="AW330" s="13" t="s">
        <v>32</v>
      </c>
      <c r="AX330" s="13" t="s">
        <v>76</v>
      </c>
      <c r="AY330" s="243" t="s">
        <v>165</v>
      </c>
    </row>
    <row r="331" s="13" customFormat="1">
      <c r="A331" s="13"/>
      <c r="B331" s="233"/>
      <c r="C331" s="234"/>
      <c r="D331" s="235" t="s">
        <v>174</v>
      </c>
      <c r="E331" s="236" t="s">
        <v>1</v>
      </c>
      <c r="F331" s="237" t="s">
        <v>985</v>
      </c>
      <c r="G331" s="234"/>
      <c r="H331" s="236" t="s">
        <v>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174</v>
      </c>
      <c r="AU331" s="243" t="s">
        <v>84</v>
      </c>
      <c r="AV331" s="13" t="s">
        <v>84</v>
      </c>
      <c r="AW331" s="13" t="s">
        <v>32</v>
      </c>
      <c r="AX331" s="13" t="s">
        <v>76</v>
      </c>
      <c r="AY331" s="243" t="s">
        <v>165</v>
      </c>
    </row>
    <row r="332" s="14" customFormat="1">
      <c r="A332" s="14"/>
      <c r="B332" s="244"/>
      <c r="C332" s="245"/>
      <c r="D332" s="235" t="s">
        <v>174</v>
      </c>
      <c r="E332" s="246" t="s">
        <v>1</v>
      </c>
      <c r="F332" s="247" t="s">
        <v>986</v>
      </c>
      <c r="G332" s="245"/>
      <c r="H332" s="248">
        <v>10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174</v>
      </c>
      <c r="AU332" s="254" t="s">
        <v>84</v>
      </c>
      <c r="AV332" s="14" t="s">
        <v>87</v>
      </c>
      <c r="AW332" s="14" t="s">
        <v>32</v>
      </c>
      <c r="AX332" s="14" t="s">
        <v>84</v>
      </c>
      <c r="AY332" s="254" t="s">
        <v>165</v>
      </c>
    </row>
    <row r="333" s="2" customFormat="1" ht="16.5" customHeight="1">
      <c r="A333" s="39"/>
      <c r="B333" s="40"/>
      <c r="C333" s="220" t="s">
        <v>450</v>
      </c>
      <c r="D333" s="220" t="s">
        <v>167</v>
      </c>
      <c r="E333" s="221" t="s">
        <v>987</v>
      </c>
      <c r="F333" s="222" t="s">
        <v>988</v>
      </c>
      <c r="G333" s="223" t="s">
        <v>190</v>
      </c>
      <c r="H333" s="224">
        <v>9</v>
      </c>
      <c r="I333" s="225"/>
      <c r="J333" s="226">
        <f>ROUND(I333*H333,2)</f>
        <v>0</v>
      </c>
      <c r="K333" s="222" t="s">
        <v>416</v>
      </c>
      <c r="L333" s="45"/>
      <c r="M333" s="227" t="s">
        <v>1</v>
      </c>
      <c r="N333" s="228" t="s">
        <v>41</v>
      </c>
      <c r="O333" s="92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1" t="s">
        <v>172</v>
      </c>
      <c r="AT333" s="231" t="s">
        <v>167</v>
      </c>
      <c r="AU333" s="231" t="s">
        <v>84</v>
      </c>
      <c r="AY333" s="18" t="s">
        <v>165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8" t="s">
        <v>84</v>
      </c>
      <c r="BK333" s="232">
        <f>ROUND(I333*H333,2)</f>
        <v>0</v>
      </c>
      <c r="BL333" s="18" t="s">
        <v>172</v>
      </c>
      <c r="BM333" s="231" t="s">
        <v>989</v>
      </c>
    </row>
    <row r="334" s="13" customFormat="1">
      <c r="A334" s="13"/>
      <c r="B334" s="233"/>
      <c r="C334" s="234"/>
      <c r="D334" s="235" t="s">
        <v>174</v>
      </c>
      <c r="E334" s="236" t="s">
        <v>1</v>
      </c>
      <c r="F334" s="237" t="s">
        <v>816</v>
      </c>
      <c r="G334" s="234"/>
      <c r="H334" s="236" t="s">
        <v>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174</v>
      </c>
      <c r="AU334" s="243" t="s">
        <v>84</v>
      </c>
      <c r="AV334" s="13" t="s">
        <v>84</v>
      </c>
      <c r="AW334" s="13" t="s">
        <v>32</v>
      </c>
      <c r="AX334" s="13" t="s">
        <v>76</v>
      </c>
      <c r="AY334" s="243" t="s">
        <v>165</v>
      </c>
    </row>
    <row r="335" s="13" customFormat="1">
      <c r="A335" s="13"/>
      <c r="B335" s="233"/>
      <c r="C335" s="234"/>
      <c r="D335" s="235" t="s">
        <v>174</v>
      </c>
      <c r="E335" s="236" t="s">
        <v>1</v>
      </c>
      <c r="F335" s="237" t="s">
        <v>990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174</v>
      </c>
      <c r="AU335" s="243" t="s">
        <v>84</v>
      </c>
      <c r="AV335" s="13" t="s">
        <v>84</v>
      </c>
      <c r="AW335" s="13" t="s">
        <v>32</v>
      </c>
      <c r="AX335" s="13" t="s">
        <v>76</v>
      </c>
      <c r="AY335" s="243" t="s">
        <v>165</v>
      </c>
    </row>
    <row r="336" s="14" customFormat="1">
      <c r="A336" s="14"/>
      <c r="B336" s="244"/>
      <c r="C336" s="245"/>
      <c r="D336" s="235" t="s">
        <v>174</v>
      </c>
      <c r="E336" s="246" t="s">
        <v>1</v>
      </c>
      <c r="F336" s="247" t="s">
        <v>420</v>
      </c>
      <c r="G336" s="245"/>
      <c r="H336" s="248">
        <v>9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174</v>
      </c>
      <c r="AU336" s="254" t="s">
        <v>84</v>
      </c>
      <c r="AV336" s="14" t="s">
        <v>87</v>
      </c>
      <c r="AW336" s="14" t="s">
        <v>32</v>
      </c>
      <c r="AX336" s="14" t="s">
        <v>84</v>
      </c>
      <c r="AY336" s="254" t="s">
        <v>165</v>
      </c>
    </row>
    <row r="337" s="2" customFormat="1" ht="24.15" customHeight="1">
      <c r="A337" s="39"/>
      <c r="B337" s="40"/>
      <c r="C337" s="277" t="s">
        <v>454</v>
      </c>
      <c r="D337" s="277" t="s">
        <v>332</v>
      </c>
      <c r="E337" s="278" t="s">
        <v>991</v>
      </c>
      <c r="F337" s="279" t="s">
        <v>992</v>
      </c>
      <c r="G337" s="280" t="s">
        <v>424</v>
      </c>
      <c r="H337" s="281">
        <v>1.01</v>
      </c>
      <c r="I337" s="282"/>
      <c r="J337" s="283">
        <f>ROUND(I337*H337,2)</f>
        <v>0</v>
      </c>
      <c r="K337" s="279" t="s">
        <v>416</v>
      </c>
      <c r="L337" s="284"/>
      <c r="M337" s="285" t="s">
        <v>1</v>
      </c>
      <c r="N337" s="286" t="s">
        <v>41</v>
      </c>
      <c r="O337" s="92"/>
      <c r="P337" s="229">
        <f>O337*H337</f>
        <v>0</v>
      </c>
      <c r="Q337" s="229">
        <v>0.00093999999999999997</v>
      </c>
      <c r="R337" s="229">
        <f>Q337*H337</f>
        <v>0.00094939999999999998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209</v>
      </c>
      <c r="AT337" s="231" t="s">
        <v>332</v>
      </c>
      <c r="AU337" s="231" t="s">
        <v>84</v>
      </c>
      <c r="AY337" s="18" t="s">
        <v>165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84</v>
      </c>
      <c r="BK337" s="232">
        <f>ROUND(I337*H337,2)</f>
        <v>0</v>
      </c>
      <c r="BL337" s="18" t="s">
        <v>172</v>
      </c>
      <c r="BM337" s="231" t="s">
        <v>993</v>
      </c>
    </row>
    <row r="338" s="13" customFormat="1">
      <c r="A338" s="13"/>
      <c r="B338" s="233"/>
      <c r="C338" s="234"/>
      <c r="D338" s="235" t="s">
        <v>174</v>
      </c>
      <c r="E338" s="236" t="s">
        <v>1</v>
      </c>
      <c r="F338" s="237" t="s">
        <v>961</v>
      </c>
      <c r="G338" s="234"/>
      <c r="H338" s="236" t="s">
        <v>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174</v>
      </c>
      <c r="AU338" s="243" t="s">
        <v>84</v>
      </c>
      <c r="AV338" s="13" t="s">
        <v>84</v>
      </c>
      <c r="AW338" s="13" t="s">
        <v>32</v>
      </c>
      <c r="AX338" s="13" t="s">
        <v>76</v>
      </c>
      <c r="AY338" s="243" t="s">
        <v>165</v>
      </c>
    </row>
    <row r="339" s="14" customFormat="1">
      <c r="A339" s="14"/>
      <c r="B339" s="244"/>
      <c r="C339" s="245"/>
      <c r="D339" s="235" t="s">
        <v>174</v>
      </c>
      <c r="E339" s="246" t="s">
        <v>1</v>
      </c>
      <c r="F339" s="247" t="s">
        <v>994</v>
      </c>
      <c r="G339" s="245"/>
      <c r="H339" s="248">
        <v>1.01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174</v>
      </c>
      <c r="AU339" s="254" t="s">
        <v>84</v>
      </c>
      <c r="AV339" s="14" t="s">
        <v>87</v>
      </c>
      <c r="AW339" s="14" t="s">
        <v>32</v>
      </c>
      <c r="AX339" s="14" t="s">
        <v>84</v>
      </c>
      <c r="AY339" s="254" t="s">
        <v>165</v>
      </c>
    </row>
    <row r="340" s="2" customFormat="1" ht="24.15" customHeight="1">
      <c r="A340" s="39"/>
      <c r="B340" s="40"/>
      <c r="C340" s="277" t="s">
        <v>459</v>
      </c>
      <c r="D340" s="277" t="s">
        <v>332</v>
      </c>
      <c r="E340" s="278" t="s">
        <v>995</v>
      </c>
      <c r="F340" s="279" t="s">
        <v>996</v>
      </c>
      <c r="G340" s="280" t="s">
        <v>424</v>
      </c>
      <c r="H340" s="281">
        <v>5.0499999999999998</v>
      </c>
      <c r="I340" s="282"/>
      <c r="J340" s="283">
        <f>ROUND(I340*H340,2)</f>
        <v>0</v>
      </c>
      <c r="K340" s="279" t="s">
        <v>416</v>
      </c>
      <c r="L340" s="284"/>
      <c r="M340" s="285" t="s">
        <v>1</v>
      </c>
      <c r="N340" s="286" t="s">
        <v>41</v>
      </c>
      <c r="O340" s="92"/>
      <c r="P340" s="229">
        <f>O340*H340</f>
        <v>0</v>
      </c>
      <c r="Q340" s="229">
        <v>0.00155</v>
      </c>
      <c r="R340" s="229">
        <f>Q340*H340</f>
        <v>0.0078274999999999994</v>
      </c>
      <c r="S340" s="229">
        <v>0</v>
      </c>
      <c r="T340" s="23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1" t="s">
        <v>209</v>
      </c>
      <c r="AT340" s="231" t="s">
        <v>332</v>
      </c>
      <c r="AU340" s="231" t="s">
        <v>84</v>
      </c>
      <c r="AY340" s="18" t="s">
        <v>165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8" t="s">
        <v>84</v>
      </c>
      <c r="BK340" s="232">
        <f>ROUND(I340*H340,2)</f>
        <v>0</v>
      </c>
      <c r="BL340" s="18" t="s">
        <v>172</v>
      </c>
      <c r="BM340" s="231" t="s">
        <v>997</v>
      </c>
    </row>
    <row r="341" s="13" customFormat="1">
      <c r="A341" s="13"/>
      <c r="B341" s="233"/>
      <c r="C341" s="234"/>
      <c r="D341" s="235" t="s">
        <v>174</v>
      </c>
      <c r="E341" s="236" t="s">
        <v>1</v>
      </c>
      <c r="F341" s="237" t="s">
        <v>961</v>
      </c>
      <c r="G341" s="234"/>
      <c r="H341" s="236" t="s">
        <v>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174</v>
      </c>
      <c r="AU341" s="243" t="s">
        <v>84</v>
      </c>
      <c r="AV341" s="13" t="s">
        <v>84</v>
      </c>
      <c r="AW341" s="13" t="s">
        <v>32</v>
      </c>
      <c r="AX341" s="13" t="s">
        <v>76</v>
      </c>
      <c r="AY341" s="243" t="s">
        <v>165</v>
      </c>
    </row>
    <row r="342" s="14" customFormat="1">
      <c r="A342" s="14"/>
      <c r="B342" s="244"/>
      <c r="C342" s="245"/>
      <c r="D342" s="235" t="s">
        <v>174</v>
      </c>
      <c r="E342" s="246" t="s">
        <v>1</v>
      </c>
      <c r="F342" s="247" t="s">
        <v>998</v>
      </c>
      <c r="G342" s="245"/>
      <c r="H342" s="248">
        <v>5.0499999999999998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174</v>
      </c>
      <c r="AU342" s="254" t="s">
        <v>84</v>
      </c>
      <c r="AV342" s="14" t="s">
        <v>87</v>
      </c>
      <c r="AW342" s="14" t="s">
        <v>32</v>
      </c>
      <c r="AX342" s="14" t="s">
        <v>84</v>
      </c>
      <c r="AY342" s="254" t="s">
        <v>165</v>
      </c>
    </row>
    <row r="343" s="2" customFormat="1" ht="24.15" customHeight="1">
      <c r="A343" s="39"/>
      <c r="B343" s="40"/>
      <c r="C343" s="277" t="s">
        <v>464</v>
      </c>
      <c r="D343" s="277" t="s">
        <v>332</v>
      </c>
      <c r="E343" s="278" t="s">
        <v>999</v>
      </c>
      <c r="F343" s="279" t="s">
        <v>1000</v>
      </c>
      <c r="G343" s="280" t="s">
        <v>424</v>
      </c>
      <c r="H343" s="281">
        <v>2.02</v>
      </c>
      <c r="I343" s="282"/>
      <c r="J343" s="283">
        <f>ROUND(I343*H343,2)</f>
        <v>0</v>
      </c>
      <c r="K343" s="279" t="s">
        <v>416</v>
      </c>
      <c r="L343" s="284"/>
      <c r="M343" s="285" t="s">
        <v>1</v>
      </c>
      <c r="N343" s="286" t="s">
        <v>41</v>
      </c>
      <c r="O343" s="92"/>
      <c r="P343" s="229">
        <f>O343*H343</f>
        <v>0</v>
      </c>
      <c r="Q343" s="229">
        <v>0.0015</v>
      </c>
      <c r="R343" s="229">
        <f>Q343*H343</f>
        <v>0.0030300000000000001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209</v>
      </c>
      <c r="AT343" s="231" t="s">
        <v>332</v>
      </c>
      <c r="AU343" s="231" t="s">
        <v>84</v>
      </c>
      <c r="AY343" s="18" t="s">
        <v>165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84</v>
      </c>
      <c r="BK343" s="232">
        <f>ROUND(I343*H343,2)</f>
        <v>0</v>
      </c>
      <c r="BL343" s="18" t="s">
        <v>172</v>
      </c>
      <c r="BM343" s="231" t="s">
        <v>1001</v>
      </c>
    </row>
    <row r="344" s="13" customFormat="1">
      <c r="A344" s="13"/>
      <c r="B344" s="233"/>
      <c r="C344" s="234"/>
      <c r="D344" s="235" t="s">
        <v>174</v>
      </c>
      <c r="E344" s="236" t="s">
        <v>1</v>
      </c>
      <c r="F344" s="237" t="s">
        <v>961</v>
      </c>
      <c r="G344" s="234"/>
      <c r="H344" s="236" t="s">
        <v>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174</v>
      </c>
      <c r="AU344" s="243" t="s">
        <v>84</v>
      </c>
      <c r="AV344" s="13" t="s">
        <v>84</v>
      </c>
      <c r="AW344" s="13" t="s">
        <v>32</v>
      </c>
      <c r="AX344" s="13" t="s">
        <v>76</v>
      </c>
      <c r="AY344" s="243" t="s">
        <v>165</v>
      </c>
    </row>
    <row r="345" s="14" customFormat="1">
      <c r="A345" s="14"/>
      <c r="B345" s="244"/>
      <c r="C345" s="245"/>
      <c r="D345" s="235" t="s">
        <v>174</v>
      </c>
      <c r="E345" s="246" t="s">
        <v>1</v>
      </c>
      <c r="F345" s="247" t="s">
        <v>1002</v>
      </c>
      <c r="G345" s="245"/>
      <c r="H345" s="248">
        <v>2.02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174</v>
      </c>
      <c r="AU345" s="254" t="s">
        <v>84</v>
      </c>
      <c r="AV345" s="14" t="s">
        <v>87</v>
      </c>
      <c r="AW345" s="14" t="s">
        <v>32</v>
      </c>
      <c r="AX345" s="14" t="s">
        <v>84</v>
      </c>
      <c r="AY345" s="254" t="s">
        <v>165</v>
      </c>
    </row>
    <row r="346" s="2" customFormat="1" ht="24.15" customHeight="1">
      <c r="A346" s="39"/>
      <c r="B346" s="40"/>
      <c r="C346" s="277" t="s">
        <v>468</v>
      </c>
      <c r="D346" s="277" t="s">
        <v>332</v>
      </c>
      <c r="E346" s="278" t="s">
        <v>1003</v>
      </c>
      <c r="F346" s="279" t="s">
        <v>1004</v>
      </c>
      <c r="G346" s="280" t="s">
        <v>424</v>
      </c>
      <c r="H346" s="281">
        <v>12.119999999999999</v>
      </c>
      <c r="I346" s="282"/>
      <c r="J346" s="283">
        <f>ROUND(I346*H346,2)</f>
        <v>0</v>
      </c>
      <c r="K346" s="279" t="s">
        <v>416</v>
      </c>
      <c r="L346" s="284"/>
      <c r="M346" s="285" t="s">
        <v>1</v>
      </c>
      <c r="N346" s="286" t="s">
        <v>41</v>
      </c>
      <c r="O346" s="92"/>
      <c r="P346" s="229">
        <f>O346*H346</f>
        <v>0</v>
      </c>
      <c r="Q346" s="229">
        <v>0.0011999999999999999</v>
      </c>
      <c r="R346" s="229">
        <f>Q346*H346</f>
        <v>0.014543999999999998</v>
      </c>
      <c r="S346" s="229">
        <v>0</v>
      </c>
      <c r="T346" s="23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1" t="s">
        <v>209</v>
      </c>
      <c r="AT346" s="231" t="s">
        <v>332</v>
      </c>
      <c r="AU346" s="231" t="s">
        <v>84</v>
      </c>
      <c r="AY346" s="18" t="s">
        <v>165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8" t="s">
        <v>84</v>
      </c>
      <c r="BK346" s="232">
        <f>ROUND(I346*H346,2)</f>
        <v>0</v>
      </c>
      <c r="BL346" s="18" t="s">
        <v>172</v>
      </c>
      <c r="BM346" s="231" t="s">
        <v>1005</v>
      </c>
    </row>
    <row r="347" s="13" customFormat="1">
      <c r="A347" s="13"/>
      <c r="B347" s="233"/>
      <c r="C347" s="234"/>
      <c r="D347" s="235" t="s">
        <v>174</v>
      </c>
      <c r="E347" s="236" t="s">
        <v>1</v>
      </c>
      <c r="F347" s="237" t="s">
        <v>961</v>
      </c>
      <c r="G347" s="234"/>
      <c r="H347" s="236" t="s">
        <v>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174</v>
      </c>
      <c r="AU347" s="243" t="s">
        <v>84</v>
      </c>
      <c r="AV347" s="13" t="s">
        <v>84</v>
      </c>
      <c r="AW347" s="13" t="s">
        <v>32</v>
      </c>
      <c r="AX347" s="13" t="s">
        <v>76</v>
      </c>
      <c r="AY347" s="243" t="s">
        <v>165</v>
      </c>
    </row>
    <row r="348" s="14" customFormat="1">
      <c r="A348" s="14"/>
      <c r="B348" s="244"/>
      <c r="C348" s="245"/>
      <c r="D348" s="235" t="s">
        <v>174</v>
      </c>
      <c r="E348" s="246" t="s">
        <v>1</v>
      </c>
      <c r="F348" s="247" t="s">
        <v>1006</v>
      </c>
      <c r="G348" s="245"/>
      <c r="H348" s="248">
        <v>12.119999999999999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174</v>
      </c>
      <c r="AU348" s="254" t="s">
        <v>84</v>
      </c>
      <c r="AV348" s="14" t="s">
        <v>87</v>
      </c>
      <c r="AW348" s="14" t="s">
        <v>32</v>
      </c>
      <c r="AX348" s="14" t="s">
        <v>84</v>
      </c>
      <c r="AY348" s="254" t="s">
        <v>165</v>
      </c>
    </row>
    <row r="349" s="2" customFormat="1" ht="24.15" customHeight="1">
      <c r="A349" s="39"/>
      <c r="B349" s="40"/>
      <c r="C349" s="277" t="s">
        <v>472</v>
      </c>
      <c r="D349" s="277" t="s">
        <v>332</v>
      </c>
      <c r="E349" s="278" t="s">
        <v>1007</v>
      </c>
      <c r="F349" s="279" t="s">
        <v>1008</v>
      </c>
      <c r="G349" s="280" t="s">
        <v>424</v>
      </c>
      <c r="H349" s="281">
        <v>2.02</v>
      </c>
      <c r="I349" s="282"/>
      <c r="J349" s="283">
        <f>ROUND(I349*H349,2)</f>
        <v>0</v>
      </c>
      <c r="K349" s="279" t="s">
        <v>416</v>
      </c>
      <c r="L349" s="284"/>
      <c r="M349" s="285" t="s">
        <v>1</v>
      </c>
      <c r="N349" s="286" t="s">
        <v>41</v>
      </c>
      <c r="O349" s="92"/>
      <c r="P349" s="229">
        <f>O349*H349</f>
        <v>0</v>
      </c>
      <c r="Q349" s="229">
        <v>0.00010000000000000001</v>
      </c>
      <c r="R349" s="229">
        <f>Q349*H349</f>
        <v>0.000202</v>
      </c>
      <c r="S349" s="229">
        <v>0</v>
      </c>
      <c r="T349" s="23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1" t="s">
        <v>209</v>
      </c>
      <c r="AT349" s="231" t="s">
        <v>332</v>
      </c>
      <c r="AU349" s="231" t="s">
        <v>84</v>
      </c>
      <c r="AY349" s="18" t="s">
        <v>165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8" t="s">
        <v>84</v>
      </c>
      <c r="BK349" s="232">
        <f>ROUND(I349*H349,2)</f>
        <v>0</v>
      </c>
      <c r="BL349" s="18" t="s">
        <v>172</v>
      </c>
      <c r="BM349" s="231" t="s">
        <v>1009</v>
      </c>
    </row>
    <row r="350" s="13" customFormat="1">
      <c r="A350" s="13"/>
      <c r="B350" s="233"/>
      <c r="C350" s="234"/>
      <c r="D350" s="235" t="s">
        <v>174</v>
      </c>
      <c r="E350" s="236" t="s">
        <v>1</v>
      </c>
      <c r="F350" s="237" t="s">
        <v>961</v>
      </c>
      <c r="G350" s="234"/>
      <c r="H350" s="236" t="s">
        <v>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174</v>
      </c>
      <c r="AU350" s="243" t="s">
        <v>84</v>
      </c>
      <c r="AV350" s="13" t="s">
        <v>84</v>
      </c>
      <c r="AW350" s="13" t="s">
        <v>32</v>
      </c>
      <c r="AX350" s="13" t="s">
        <v>76</v>
      </c>
      <c r="AY350" s="243" t="s">
        <v>165</v>
      </c>
    </row>
    <row r="351" s="14" customFormat="1">
      <c r="A351" s="14"/>
      <c r="B351" s="244"/>
      <c r="C351" s="245"/>
      <c r="D351" s="235" t="s">
        <v>174</v>
      </c>
      <c r="E351" s="246" t="s">
        <v>1</v>
      </c>
      <c r="F351" s="247" t="s">
        <v>1002</v>
      </c>
      <c r="G351" s="245"/>
      <c r="H351" s="248">
        <v>2.02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174</v>
      </c>
      <c r="AU351" s="254" t="s">
        <v>84</v>
      </c>
      <c r="AV351" s="14" t="s">
        <v>87</v>
      </c>
      <c r="AW351" s="14" t="s">
        <v>32</v>
      </c>
      <c r="AX351" s="14" t="s">
        <v>84</v>
      </c>
      <c r="AY351" s="254" t="s">
        <v>165</v>
      </c>
    </row>
    <row r="352" s="2" customFormat="1" ht="24.15" customHeight="1">
      <c r="A352" s="39"/>
      <c r="B352" s="40"/>
      <c r="C352" s="277" t="s">
        <v>477</v>
      </c>
      <c r="D352" s="277" t="s">
        <v>332</v>
      </c>
      <c r="E352" s="278" t="s">
        <v>1010</v>
      </c>
      <c r="F352" s="279" t="s">
        <v>1011</v>
      </c>
      <c r="G352" s="280" t="s">
        <v>424</v>
      </c>
      <c r="H352" s="281">
        <v>3.0299999999999998</v>
      </c>
      <c r="I352" s="282"/>
      <c r="J352" s="283">
        <f>ROUND(I352*H352,2)</f>
        <v>0</v>
      </c>
      <c r="K352" s="279" t="s">
        <v>416</v>
      </c>
      <c r="L352" s="284"/>
      <c r="M352" s="285" t="s">
        <v>1</v>
      </c>
      <c r="N352" s="286" t="s">
        <v>41</v>
      </c>
      <c r="O352" s="92"/>
      <c r="P352" s="229">
        <f>O352*H352</f>
        <v>0</v>
      </c>
      <c r="Q352" s="229">
        <v>0.00038999999999999999</v>
      </c>
      <c r="R352" s="229">
        <f>Q352*H352</f>
        <v>0.0011816999999999999</v>
      </c>
      <c r="S352" s="229">
        <v>0</v>
      </c>
      <c r="T352" s="23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1" t="s">
        <v>209</v>
      </c>
      <c r="AT352" s="231" t="s">
        <v>332</v>
      </c>
      <c r="AU352" s="231" t="s">
        <v>84</v>
      </c>
      <c r="AY352" s="18" t="s">
        <v>165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8" t="s">
        <v>84</v>
      </c>
      <c r="BK352" s="232">
        <f>ROUND(I352*H352,2)</f>
        <v>0</v>
      </c>
      <c r="BL352" s="18" t="s">
        <v>172</v>
      </c>
      <c r="BM352" s="231" t="s">
        <v>1012</v>
      </c>
    </row>
    <row r="353" s="13" customFormat="1">
      <c r="A353" s="13"/>
      <c r="B353" s="233"/>
      <c r="C353" s="234"/>
      <c r="D353" s="235" t="s">
        <v>174</v>
      </c>
      <c r="E353" s="236" t="s">
        <v>1</v>
      </c>
      <c r="F353" s="237" t="s">
        <v>961</v>
      </c>
      <c r="G353" s="234"/>
      <c r="H353" s="236" t="s">
        <v>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174</v>
      </c>
      <c r="AU353" s="243" t="s">
        <v>84</v>
      </c>
      <c r="AV353" s="13" t="s">
        <v>84</v>
      </c>
      <c r="AW353" s="13" t="s">
        <v>32</v>
      </c>
      <c r="AX353" s="13" t="s">
        <v>76</v>
      </c>
      <c r="AY353" s="243" t="s">
        <v>165</v>
      </c>
    </row>
    <row r="354" s="14" customFormat="1">
      <c r="A354" s="14"/>
      <c r="B354" s="244"/>
      <c r="C354" s="245"/>
      <c r="D354" s="235" t="s">
        <v>174</v>
      </c>
      <c r="E354" s="246" t="s">
        <v>1</v>
      </c>
      <c r="F354" s="247" t="s">
        <v>1013</v>
      </c>
      <c r="G354" s="245"/>
      <c r="H354" s="248">
        <v>3.0299999999999998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174</v>
      </c>
      <c r="AU354" s="254" t="s">
        <v>84</v>
      </c>
      <c r="AV354" s="14" t="s">
        <v>87</v>
      </c>
      <c r="AW354" s="14" t="s">
        <v>32</v>
      </c>
      <c r="AX354" s="14" t="s">
        <v>84</v>
      </c>
      <c r="AY354" s="254" t="s">
        <v>165</v>
      </c>
    </row>
    <row r="355" s="2" customFormat="1" ht="24.15" customHeight="1">
      <c r="A355" s="39"/>
      <c r="B355" s="40"/>
      <c r="C355" s="277" t="s">
        <v>481</v>
      </c>
      <c r="D355" s="277" t="s">
        <v>332</v>
      </c>
      <c r="E355" s="278" t="s">
        <v>1014</v>
      </c>
      <c r="F355" s="279" t="s">
        <v>1015</v>
      </c>
      <c r="G355" s="280" t="s">
        <v>424</v>
      </c>
      <c r="H355" s="281">
        <v>6.0599999999999996</v>
      </c>
      <c r="I355" s="282"/>
      <c r="J355" s="283">
        <f>ROUND(I355*H355,2)</f>
        <v>0</v>
      </c>
      <c r="K355" s="279" t="s">
        <v>416</v>
      </c>
      <c r="L355" s="284"/>
      <c r="M355" s="285" t="s">
        <v>1</v>
      </c>
      <c r="N355" s="286" t="s">
        <v>41</v>
      </c>
      <c r="O355" s="92"/>
      <c r="P355" s="229">
        <f>O355*H355</f>
        <v>0</v>
      </c>
      <c r="Q355" s="229">
        <v>0.00064000000000000005</v>
      </c>
      <c r="R355" s="229">
        <f>Q355*H355</f>
        <v>0.0038784000000000002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209</v>
      </c>
      <c r="AT355" s="231" t="s">
        <v>332</v>
      </c>
      <c r="AU355" s="231" t="s">
        <v>84</v>
      </c>
      <c r="AY355" s="18" t="s">
        <v>165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84</v>
      </c>
      <c r="BK355" s="232">
        <f>ROUND(I355*H355,2)</f>
        <v>0</v>
      </c>
      <c r="BL355" s="18" t="s">
        <v>172</v>
      </c>
      <c r="BM355" s="231" t="s">
        <v>1016</v>
      </c>
    </row>
    <row r="356" s="13" customFormat="1">
      <c r="A356" s="13"/>
      <c r="B356" s="233"/>
      <c r="C356" s="234"/>
      <c r="D356" s="235" t="s">
        <v>174</v>
      </c>
      <c r="E356" s="236" t="s">
        <v>1</v>
      </c>
      <c r="F356" s="237" t="s">
        <v>961</v>
      </c>
      <c r="G356" s="234"/>
      <c r="H356" s="236" t="s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174</v>
      </c>
      <c r="AU356" s="243" t="s">
        <v>84</v>
      </c>
      <c r="AV356" s="13" t="s">
        <v>84</v>
      </c>
      <c r="AW356" s="13" t="s">
        <v>32</v>
      </c>
      <c r="AX356" s="13" t="s">
        <v>76</v>
      </c>
      <c r="AY356" s="243" t="s">
        <v>165</v>
      </c>
    </row>
    <row r="357" s="14" customFormat="1">
      <c r="A357" s="14"/>
      <c r="B357" s="244"/>
      <c r="C357" s="245"/>
      <c r="D357" s="235" t="s">
        <v>174</v>
      </c>
      <c r="E357" s="246" t="s">
        <v>1</v>
      </c>
      <c r="F357" s="247" t="s">
        <v>1017</v>
      </c>
      <c r="G357" s="245"/>
      <c r="H357" s="248">
        <v>6.0599999999999996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174</v>
      </c>
      <c r="AU357" s="254" t="s">
        <v>84</v>
      </c>
      <c r="AV357" s="14" t="s">
        <v>87</v>
      </c>
      <c r="AW357" s="14" t="s">
        <v>32</v>
      </c>
      <c r="AX357" s="14" t="s">
        <v>84</v>
      </c>
      <c r="AY357" s="254" t="s">
        <v>165</v>
      </c>
    </row>
    <row r="358" s="2" customFormat="1" ht="24.15" customHeight="1">
      <c r="A358" s="39"/>
      <c r="B358" s="40"/>
      <c r="C358" s="277" t="s">
        <v>485</v>
      </c>
      <c r="D358" s="277" t="s">
        <v>332</v>
      </c>
      <c r="E358" s="278" t="s">
        <v>1018</v>
      </c>
      <c r="F358" s="279" t="s">
        <v>1019</v>
      </c>
      <c r="G358" s="280" t="s">
        <v>424</v>
      </c>
      <c r="H358" s="281">
        <v>1.01</v>
      </c>
      <c r="I358" s="282"/>
      <c r="J358" s="283">
        <f>ROUND(I358*H358,2)</f>
        <v>0</v>
      </c>
      <c r="K358" s="279" t="s">
        <v>416</v>
      </c>
      <c r="L358" s="284"/>
      <c r="M358" s="285" t="s">
        <v>1</v>
      </c>
      <c r="N358" s="286" t="s">
        <v>41</v>
      </c>
      <c r="O358" s="92"/>
      <c r="P358" s="229">
        <f>O358*H358</f>
        <v>0</v>
      </c>
      <c r="Q358" s="229">
        <v>0.00016000000000000001</v>
      </c>
      <c r="R358" s="229">
        <f>Q358*H358</f>
        <v>0.00016160000000000003</v>
      </c>
      <c r="S358" s="229">
        <v>0</v>
      </c>
      <c r="T358" s="23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1" t="s">
        <v>209</v>
      </c>
      <c r="AT358" s="231" t="s">
        <v>332</v>
      </c>
      <c r="AU358" s="231" t="s">
        <v>84</v>
      </c>
      <c r="AY358" s="18" t="s">
        <v>165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8" t="s">
        <v>84</v>
      </c>
      <c r="BK358" s="232">
        <f>ROUND(I358*H358,2)</f>
        <v>0</v>
      </c>
      <c r="BL358" s="18" t="s">
        <v>172</v>
      </c>
      <c r="BM358" s="231" t="s">
        <v>1020</v>
      </c>
    </row>
    <row r="359" s="13" customFormat="1">
      <c r="A359" s="13"/>
      <c r="B359" s="233"/>
      <c r="C359" s="234"/>
      <c r="D359" s="235" t="s">
        <v>174</v>
      </c>
      <c r="E359" s="236" t="s">
        <v>1</v>
      </c>
      <c r="F359" s="237" t="s">
        <v>961</v>
      </c>
      <c r="G359" s="234"/>
      <c r="H359" s="236" t="s">
        <v>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174</v>
      </c>
      <c r="AU359" s="243" t="s">
        <v>84</v>
      </c>
      <c r="AV359" s="13" t="s">
        <v>84</v>
      </c>
      <c r="AW359" s="13" t="s">
        <v>32</v>
      </c>
      <c r="AX359" s="13" t="s">
        <v>76</v>
      </c>
      <c r="AY359" s="243" t="s">
        <v>165</v>
      </c>
    </row>
    <row r="360" s="14" customFormat="1">
      <c r="A360" s="14"/>
      <c r="B360" s="244"/>
      <c r="C360" s="245"/>
      <c r="D360" s="235" t="s">
        <v>174</v>
      </c>
      <c r="E360" s="246" t="s">
        <v>1</v>
      </c>
      <c r="F360" s="247" t="s">
        <v>994</v>
      </c>
      <c r="G360" s="245"/>
      <c r="H360" s="248">
        <v>1.01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174</v>
      </c>
      <c r="AU360" s="254" t="s">
        <v>84</v>
      </c>
      <c r="AV360" s="14" t="s">
        <v>87</v>
      </c>
      <c r="AW360" s="14" t="s">
        <v>32</v>
      </c>
      <c r="AX360" s="14" t="s">
        <v>84</v>
      </c>
      <c r="AY360" s="254" t="s">
        <v>165</v>
      </c>
    </row>
    <row r="361" s="2" customFormat="1" ht="24.15" customHeight="1">
      <c r="A361" s="39"/>
      <c r="B361" s="40"/>
      <c r="C361" s="277" t="s">
        <v>489</v>
      </c>
      <c r="D361" s="277" t="s">
        <v>332</v>
      </c>
      <c r="E361" s="278" t="s">
        <v>1021</v>
      </c>
      <c r="F361" s="279" t="s">
        <v>1022</v>
      </c>
      <c r="G361" s="280" t="s">
        <v>424</v>
      </c>
      <c r="H361" s="281">
        <v>1.01</v>
      </c>
      <c r="I361" s="282"/>
      <c r="J361" s="283">
        <f>ROUND(I361*H361,2)</f>
        <v>0</v>
      </c>
      <c r="K361" s="279" t="s">
        <v>416</v>
      </c>
      <c r="L361" s="284"/>
      <c r="M361" s="285" t="s">
        <v>1</v>
      </c>
      <c r="N361" s="286" t="s">
        <v>41</v>
      </c>
      <c r="O361" s="92"/>
      <c r="P361" s="229">
        <f>O361*H361</f>
        <v>0</v>
      </c>
      <c r="Q361" s="229">
        <v>0.00019000000000000001</v>
      </c>
      <c r="R361" s="229">
        <f>Q361*H361</f>
        <v>0.0001919</v>
      </c>
      <c r="S361" s="229">
        <v>0</v>
      </c>
      <c r="T361" s="23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1" t="s">
        <v>209</v>
      </c>
      <c r="AT361" s="231" t="s">
        <v>332</v>
      </c>
      <c r="AU361" s="231" t="s">
        <v>84</v>
      </c>
      <c r="AY361" s="18" t="s">
        <v>165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8" t="s">
        <v>84</v>
      </c>
      <c r="BK361" s="232">
        <f>ROUND(I361*H361,2)</f>
        <v>0</v>
      </c>
      <c r="BL361" s="18" t="s">
        <v>172</v>
      </c>
      <c r="BM361" s="231" t="s">
        <v>1023</v>
      </c>
    </row>
    <row r="362" s="13" customFormat="1">
      <c r="A362" s="13"/>
      <c r="B362" s="233"/>
      <c r="C362" s="234"/>
      <c r="D362" s="235" t="s">
        <v>174</v>
      </c>
      <c r="E362" s="236" t="s">
        <v>1</v>
      </c>
      <c r="F362" s="237" t="s">
        <v>961</v>
      </c>
      <c r="G362" s="234"/>
      <c r="H362" s="236" t="s">
        <v>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174</v>
      </c>
      <c r="AU362" s="243" t="s">
        <v>84</v>
      </c>
      <c r="AV362" s="13" t="s">
        <v>84</v>
      </c>
      <c r="AW362" s="13" t="s">
        <v>32</v>
      </c>
      <c r="AX362" s="13" t="s">
        <v>76</v>
      </c>
      <c r="AY362" s="243" t="s">
        <v>165</v>
      </c>
    </row>
    <row r="363" s="14" customFormat="1">
      <c r="A363" s="14"/>
      <c r="B363" s="244"/>
      <c r="C363" s="245"/>
      <c r="D363" s="235" t="s">
        <v>174</v>
      </c>
      <c r="E363" s="246" t="s">
        <v>1</v>
      </c>
      <c r="F363" s="247" t="s">
        <v>994</v>
      </c>
      <c r="G363" s="245"/>
      <c r="H363" s="248">
        <v>1.01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174</v>
      </c>
      <c r="AU363" s="254" t="s">
        <v>84</v>
      </c>
      <c r="AV363" s="14" t="s">
        <v>87</v>
      </c>
      <c r="AW363" s="14" t="s">
        <v>32</v>
      </c>
      <c r="AX363" s="14" t="s">
        <v>84</v>
      </c>
      <c r="AY363" s="254" t="s">
        <v>165</v>
      </c>
    </row>
    <row r="364" s="2" customFormat="1" ht="24.15" customHeight="1">
      <c r="A364" s="39"/>
      <c r="B364" s="40"/>
      <c r="C364" s="277" t="s">
        <v>493</v>
      </c>
      <c r="D364" s="277" t="s">
        <v>332</v>
      </c>
      <c r="E364" s="278" t="s">
        <v>1024</v>
      </c>
      <c r="F364" s="279" t="s">
        <v>1025</v>
      </c>
      <c r="G364" s="280" t="s">
        <v>424</v>
      </c>
      <c r="H364" s="281">
        <v>10.1</v>
      </c>
      <c r="I364" s="282"/>
      <c r="J364" s="283">
        <f>ROUND(I364*H364,2)</f>
        <v>0</v>
      </c>
      <c r="K364" s="279" t="s">
        <v>416</v>
      </c>
      <c r="L364" s="284"/>
      <c r="M364" s="285" t="s">
        <v>1</v>
      </c>
      <c r="N364" s="286" t="s">
        <v>41</v>
      </c>
      <c r="O364" s="92"/>
      <c r="P364" s="229">
        <f>O364*H364</f>
        <v>0</v>
      </c>
      <c r="Q364" s="229">
        <v>0.00036000000000000002</v>
      </c>
      <c r="R364" s="229">
        <f>Q364*H364</f>
        <v>0.0036359999999999999</v>
      </c>
      <c r="S364" s="229">
        <v>0</v>
      </c>
      <c r="T364" s="230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1" t="s">
        <v>209</v>
      </c>
      <c r="AT364" s="231" t="s">
        <v>332</v>
      </c>
      <c r="AU364" s="231" t="s">
        <v>84</v>
      </c>
      <c r="AY364" s="18" t="s">
        <v>165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8" t="s">
        <v>84</v>
      </c>
      <c r="BK364" s="232">
        <f>ROUND(I364*H364,2)</f>
        <v>0</v>
      </c>
      <c r="BL364" s="18" t="s">
        <v>172</v>
      </c>
      <c r="BM364" s="231" t="s">
        <v>1026</v>
      </c>
    </row>
    <row r="365" s="13" customFormat="1">
      <c r="A365" s="13"/>
      <c r="B365" s="233"/>
      <c r="C365" s="234"/>
      <c r="D365" s="235" t="s">
        <v>174</v>
      </c>
      <c r="E365" s="236" t="s">
        <v>1</v>
      </c>
      <c r="F365" s="237" t="s">
        <v>961</v>
      </c>
      <c r="G365" s="234"/>
      <c r="H365" s="236" t="s">
        <v>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174</v>
      </c>
      <c r="AU365" s="243" t="s">
        <v>84</v>
      </c>
      <c r="AV365" s="13" t="s">
        <v>84</v>
      </c>
      <c r="AW365" s="13" t="s">
        <v>32</v>
      </c>
      <c r="AX365" s="13" t="s">
        <v>76</v>
      </c>
      <c r="AY365" s="243" t="s">
        <v>165</v>
      </c>
    </row>
    <row r="366" s="14" customFormat="1">
      <c r="A366" s="14"/>
      <c r="B366" s="244"/>
      <c r="C366" s="245"/>
      <c r="D366" s="235" t="s">
        <v>174</v>
      </c>
      <c r="E366" s="246" t="s">
        <v>1</v>
      </c>
      <c r="F366" s="247" t="s">
        <v>1027</v>
      </c>
      <c r="G366" s="245"/>
      <c r="H366" s="248">
        <v>10.1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174</v>
      </c>
      <c r="AU366" s="254" t="s">
        <v>84</v>
      </c>
      <c r="AV366" s="14" t="s">
        <v>87</v>
      </c>
      <c r="AW366" s="14" t="s">
        <v>32</v>
      </c>
      <c r="AX366" s="14" t="s">
        <v>84</v>
      </c>
      <c r="AY366" s="254" t="s">
        <v>165</v>
      </c>
    </row>
    <row r="367" s="2" customFormat="1" ht="24.15" customHeight="1">
      <c r="A367" s="39"/>
      <c r="B367" s="40"/>
      <c r="C367" s="277" t="s">
        <v>499</v>
      </c>
      <c r="D367" s="277" t="s">
        <v>332</v>
      </c>
      <c r="E367" s="278" t="s">
        <v>1028</v>
      </c>
      <c r="F367" s="279" t="s">
        <v>1029</v>
      </c>
      <c r="G367" s="280" t="s">
        <v>424</v>
      </c>
      <c r="H367" s="281">
        <v>2.02</v>
      </c>
      <c r="I367" s="282"/>
      <c r="J367" s="283">
        <f>ROUND(I367*H367,2)</f>
        <v>0</v>
      </c>
      <c r="K367" s="279" t="s">
        <v>416</v>
      </c>
      <c r="L367" s="284"/>
      <c r="M367" s="285" t="s">
        <v>1</v>
      </c>
      <c r="N367" s="286" t="s">
        <v>41</v>
      </c>
      <c r="O367" s="92"/>
      <c r="P367" s="229">
        <f>O367*H367</f>
        <v>0</v>
      </c>
      <c r="Q367" s="229">
        <v>0.00023000000000000001</v>
      </c>
      <c r="R367" s="229">
        <f>Q367*H367</f>
        <v>0.00046460000000000002</v>
      </c>
      <c r="S367" s="229">
        <v>0</v>
      </c>
      <c r="T367" s="23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1" t="s">
        <v>209</v>
      </c>
      <c r="AT367" s="231" t="s">
        <v>332</v>
      </c>
      <c r="AU367" s="231" t="s">
        <v>84</v>
      </c>
      <c r="AY367" s="18" t="s">
        <v>165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84</v>
      </c>
      <c r="BK367" s="232">
        <f>ROUND(I367*H367,2)</f>
        <v>0</v>
      </c>
      <c r="BL367" s="18" t="s">
        <v>172</v>
      </c>
      <c r="BM367" s="231" t="s">
        <v>1030</v>
      </c>
    </row>
    <row r="368" s="13" customFormat="1">
      <c r="A368" s="13"/>
      <c r="B368" s="233"/>
      <c r="C368" s="234"/>
      <c r="D368" s="235" t="s">
        <v>174</v>
      </c>
      <c r="E368" s="236" t="s">
        <v>1</v>
      </c>
      <c r="F368" s="237" t="s">
        <v>961</v>
      </c>
      <c r="G368" s="234"/>
      <c r="H368" s="236" t="s">
        <v>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174</v>
      </c>
      <c r="AU368" s="243" t="s">
        <v>84</v>
      </c>
      <c r="AV368" s="13" t="s">
        <v>84</v>
      </c>
      <c r="AW368" s="13" t="s">
        <v>32</v>
      </c>
      <c r="AX368" s="13" t="s">
        <v>76</v>
      </c>
      <c r="AY368" s="243" t="s">
        <v>165</v>
      </c>
    </row>
    <row r="369" s="14" customFormat="1">
      <c r="A369" s="14"/>
      <c r="B369" s="244"/>
      <c r="C369" s="245"/>
      <c r="D369" s="235" t="s">
        <v>174</v>
      </c>
      <c r="E369" s="246" t="s">
        <v>1</v>
      </c>
      <c r="F369" s="247" t="s">
        <v>1031</v>
      </c>
      <c r="G369" s="245"/>
      <c r="H369" s="248">
        <v>2.02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174</v>
      </c>
      <c r="AU369" s="254" t="s">
        <v>84</v>
      </c>
      <c r="AV369" s="14" t="s">
        <v>87</v>
      </c>
      <c r="AW369" s="14" t="s">
        <v>32</v>
      </c>
      <c r="AX369" s="14" t="s">
        <v>84</v>
      </c>
      <c r="AY369" s="254" t="s">
        <v>165</v>
      </c>
    </row>
    <row r="370" s="2" customFormat="1" ht="24.15" customHeight="1">
      <c r="A370" s="39"/>
      <c r="B370" s="40"/>
      <c r="C370" s="220" t="s">
        <v>504</v>
      </c>
      <c r="D370" s="220" t="s">
        <v>167</v>
      </c>
      <c r="E370" s="221" t="s">
        <v>1032</v>
      </c>
      <c r="F370" s="222" t="s">
        <v>1033</v>
      </c>
      <c r="G370" s="223" t="s">
        <v>424</v>
      </c>
      <c r="H370" s="224">
        <v>1</v>
      </c>
      <c r="I370" s="225"/>
      <c r="J370" s="226">
        <f>ROUND(I370*H370,2)</f>
        <v>0</v>
      </c>
      <c r="K370" s="222" t="s">
        <v>171</v>
      </c>
      <c r="L370" s="45"/>
      <c r="M370" s="227" t="s">
        <v>1</v>
      </c>
      <c r="N370" s="228" t="s">
        <v>41</v>
      </c>
      <c r="O370" s="92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1" t="s">
        <v>172</v>
      </c>
      <c r="AT370" s="231" t="s">
        <v>167</v>
      </c>
      <c r="AU370" s="231" t="s">
        <v>84</v>
      </c>
      <c r="AY370" s="18" t="s">
        <v>165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8" t="s">
        <v>84</v>
      </c>
      <c r="BK370" s="232">
        <f>ROUND(I370*H370,2)</f>
        <v>0</v>
      </c>
      <c r="BL370" s="18" t="s">
        <v>172</v>
      </c>
      <c r="BM370" s="231" t="s">
        <v>1034</v>
      </c>
    </row>
    <row r="371" s="13" customFormat="1">
      <c r="A371" s="13"/>
      <c r="B371" s="233"/>
      <c r="C371" s="234"/>
      <c r="D371" s="235" t="s">
        <v>174</v>
      </c>
      <c r="E371" s="236" t="s">
        <v>1</v>
      </c>
      <c r="F371" s="237" t="s">
        <v>961</v>
      </c>
      <c r="G371" s="234"/>
      <c r="H371" s="236" t="s">
        <v>1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174</v>
      </c>
      <c r="AU371" s="243" t="s">
        <v>84</v>
      </c>
      <c r="AV371" s="13" t="s">
        <v>84</v>
      </c>
      <c r="AW371" s="13" t="s">
        <v>32</v>
      </c>
      <c r="AX371" s="13" t="s">
        <v>76</v>
      </c>
      <c r="AY371" s="243" t="s">
        <v>165</v>
      </c>
    </row>
    <row r="372" s="14" customFormat="1">
      <c r="A372" s="14"/>
      <c r="B372" s="244"/>
      <c r="C372" s="245"/>
      <c r="D372" s="235" t="s">
        <v>174</v>
      </c>
      <c r="E372" s="246" t="s">
        <v>1</v>
      </c>
      <c r="F372" s="247" t="s">
        <v>84</v>
      </c>
      <c r="G372" s="245"/>
      <c r="H372" s="248">
        <v>1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174</v>
      </c>
      <c r="AU372" s="254" t="s">
        <v>84</v>
      </c>
      <c r="AV372" s="14" t="s">
        <v>87</v>
      </c>
      <c r="AW372" s="14" t="s">
        <v>32</v>
      </c>
      <c r="AX372" s="14" t="s">
        <v>84</v>
      </c>
      <c r="AY372" s="254" t="s">
        <v>165</v>
      </c>
    </row>
    <row r="373" s="2" customFormat="1" ht="16.5" customHeight="1">
      <c r="A373" s="39"/>
      <c r="B373" s="40"/>
      <c r="C373" s="277" t="s">
        <v>510</v>
      </c>
      <c r="D373" s="277" t="s">
        <v>332</v>
      </c>
      <c r="E373" s="278" t="s">
        <v>1035</v>
      </c>
      <c r="F373" s="279" t="s">
        <v>1036</v>
      </c>
      <c r="G373" s="280" t="s">
        <v>424</v>
      </c>
      <c r="H373" s="281">
        <v>1.0149999999999999</v>
      </c>
      <c r="I373" s="282"/>
      <c r="J373" s="283">
        <f>ROUND(I373*H373,2)</f>
        <v>0</v>
      </c>
      <c r="K373" s="279" t="s">
        <v>171</v>
      </c>
      <c r="L373" s="284"/>
      <c r="M373" s="285" t="s">
        <v>1</v>
      </c>
      <c r="N373" s="286" t="s">
        <v>41</v>
      </c>
      <c r="O373" s="92"/>
      <c r="P373" s="229">
        <f>O373*H373</f>
        <v>0</v>
      </c>
      <c r="Q373" s="229">
        <v>6.0000000000000002E-05</v>
      </c>
      <c r="R373" s="229">
        <f>Q373*H373</f>
        <v>6.0899999999999996E-05</v>
      </c>
      <c r="S373" s="229">
        <v>0</v>
      </c>
      <c r="T373" s="23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1" t="s">
        <v>209</v>
      </c>
      <c r="AT373" s="231" t="s">
        <v>332</v>
      </c>
      <c r="AU373" s="231" t="s">
        <v>84</v>
      </c>
      <c r="AY373" s="18" t="s">
        <v>165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84</v>
      </c>
      <c r="BK373" s="232">
        <f>ROUND(I373*H373,2)</f>
        <v>0</v>
      </c>
      <c r="BL373" s="18" t="s">
        <v>172</v>
      </c>
      <c r="BM373" s="231" t="s">
        <v>1037</v>
      </c>
    </row>
    <row r="374" s="13" customFormat="1">
      <c r="A374" s="13"/>
      <c r="B374" s="233"/>
      <c r="C374" s="234"/>
      <c r="D374" s="235" t="s">
        <v>174</v>
      </c>
      <c r="E374" s="236" t="s">
        <v>1</v>
      </c>
      <c r="F374" s="237" t="s">
        <v>961</v>
      </c>
      <c r="G374" s="234"/>
      <c r="H374" s="236" t="s">
        <v>1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174</v>
      </c>
      <c r="AU374" s="243" t="s">
        <v>84</v>
      </c>
      <c r="AV374" s="13" t="s">
        <v>84</v>
      </c>
      <c r="AW374" s="13" t="s">
        <v>32</v>
      </c>
      <c r="AX374" s="13" t="s">
        <v>76</v>
      </c>
      <c r="AY374" s="243" t="s">
        <v>165</v>
      </c>
    </row>
    <row r="375" s="14" customFormat="1">
      <c r="A375" s="14"/>
      <c r="B375" s="244"/>
      <c r="C375" s="245"/>
      <c r="D375" s="235" t="s">
        <v>174</v>
      </c>
      <c r="E375" s="246" t="s">
        <v>1</v>
      </c>
      <c r="F375" s="247" t="s">
        <v>440</v>
      </c>
      <c r="G375" s="245"/>
      <c r="H375" s="248">
        <v>1.0149999999999999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174</v>
      </c>
      <c r="AU375" s="254" t="s">
        <v>84</v>
      </c>
      <c r="AV375" s="14" t="s">
        <v>87</v>
      </c>
      <c r="AW375" s="14" t="s">
        <v>32</v>
      </c>
      <c r="AX375" s="14" t="s">
        <v>84</v>
      </c>
      <c r="AY375" s="254" t="s">
        <v>165</v>
      </c>
    </row>
    <row r="376" s="2" customFormat="1" ht="24.15" customHeight="1">
      <c r="A376" s="39"/>
      <c r="B376" s="40"/>
      <c r="C376" s="220" t="s">
        <v>514</v>
      </c>
      <c r="D376" s="220" t="s">
        <v>167</v>
      </c>
      <c r="E376" s="221" t="s">
        <v>1038</v>
      </c>
      <c r="F376" s="222" t="s">
        <v>1039</v>
      </c>
      <c r="G376" s="223" t="s">
        <v>424</v>
      </c>
      <c r="H376" s="224">
        <v>3</v>
      </c>
      <c r="I376" s="225"/>
      <c r="J376" s="226">
        <f>ROUND(I376*H376,2)</f>
        <v>0</v>
      </c>
      <c r="K376" s="222" t="s">
        <v>171</v>
      </c>
      <c r="L376" s="45"/>
      <c r="M376" s="227" t="s">
        <v>1</v>
      </c>
      <c r="N376" s="228" t="s">
        <v>41</v>
      </c>
      <c r="O376" s="92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1" t="s">
        <v>172</v>
      </c>
      <c r="AT376" s="231" t="s">
        <v>167</v>
      </c>
      <c r="AU376" s="231" t="s">
        <v>84</v>
      </c>
      <c r="AY376" s="18" t="s">
        <v>165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8" t="s">
        <v>84</v>
      </c>
      <c r="BK376" s="232">
        <f>ROUND(I376*H376,2)</f>
        <v>0</v>
      </c>
      <c r="BL376" s="18" t="s">
        <v>172</v>
      </c>
      <c r="BM376" s="231" t="s">
        <v>1040</v>
      </c>
    </row>
    <row r="377" s="13" customFormat="1">
      <c r="A377" s="13"/>
      <c r="B377" s="233"/>
      <c r="C377" s="234"/>
      <c r="D377" s="235" t="s">
        <v>174</v>
      </c>
      <c r="E377" s="236" t="s">
        <v>1</v>
      </c>
      <c r="F377" s="237" t="s">
        <v>961</v>
      </c>
      <c r="G377" s="234"/>
      <c r="H377" s="236" t="s">
        <v>1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174</v>
      </c>
      <c r="AU377" s="243" t="s">
        <v>84</v>
      </c>
      <c r="AV377" s="13" t="s">
        <v>84</v>
      </c>
      <c r="AW377" s="13" t="s">
        <v>32</v>
      </c>
      <c r="AX377" s="13" t="s">
        <v>76</v>
      </c>
      <c r="AY377" s="243" t="s">
        <v>165</v>
      </c>
    </row>
    <row r="378" s="14" customFormat="1">
      <c r="A378" s="14"/>
      <c r="B378" s="244"/>
      <c r="C378" s="245"/>
      <c r="D378" s="235" t="s">
        <v>174</v>
      </c>
      <c r="E378" s="246" t="s">
        <v>1</v>
      </c>
      <c r="F378" s="247" t="s">
        <v>181</v>
      </c>
      <c r="G378" s="245"/>
      <c r="H378" s="248">
        <v>3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174</v>
      </c>
      <c r="AU378" s="254" t="s">
        <v>84</v>
      </c>
      <c r="AV378" s="14" t="s">
        <v>87</v>
      </c>
      <c r="AW378" s="14" t="s">
        <v>32</v>
      </c>
      <c r="AX378" s="14" t="s">
        <v>84</v>
      </c>
      <c r="AY378" s="254" t="s">
        <v>165</v>
      </c>
    </row>
    <row r="379" s="2" customFormat="1" ht="16.5" customHeight="1">
      <c r="A379" s="39"/>
      <c r="B379" s="40"/>
      <c r="C379" s="277" t="s">
        <v>521</v>
      </c>
      <c r="D379" s="277" t="s">
        <v>332</v>
      </c>
      <c r="E379" s="278" t="s">
        <v>1041</v>
      </c>
      <c r="F379" s="279" t="s">
        <v>1042</v>
      </c>
      <c r="G379" s="280" t="s">
        <v>424</v>
      </c>
      <c r="H379" s="281">
        <v>3.0449999999999999</v>
      </c>
      <c r="I379" s="282"/>
      <c r="J379" s="283">
        <f>ROUND(I379*H379,2)</f>
        <v>0</v>
      </c>
      <c r="K379" s="279" t="s">
        <v>171</v>
      </c>
      <c r="L379" s="284"/>
      <c r="M379" s="285" t="s">
        <v>1</v>
      </c>
      <c r="N379" s="286" t="s">
        <v>41</v>
      </c>
      <c r="O379" s="92"/>
      <c r="P379" s="229">
        <f>O379*H379</f>
        <v>0</v>
      </c>
      <c r="Q379" s="229">
        <v>2.0000000000000002E-05</v>
      </c>
      <c r="R379" s="229">
        <f>Q379*H379</f>
        <v>6.0900000000000003E-05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209</v>
      </c>
      <c r="AT379" s="231" t="s">
        <v>332</v>
      </c>
      <c r="AU379" s="231" t="s">
        <v>84</v>
      </c>
      <c r="AY379" s="18" t="s">
        <v>165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84</v>
      </c>
      <c r="BK379" s="232">
        <f>ROUND(I379*H379,2)</f>
        <v>0</v>
      </c>
      <c r="BL379" s="18" t="s">
        <v>172</v>
      </c>
      <c r="BM379" s="231" t="s">
        <v>1043</v>
      </c>
    </row>
    <row r="380" s="13" customFormat="1">
      <c r="A380" s="13"/>
      <c r="B380" s="233"/>
      <c r="C380" s="234"/>
      <c r="D380" s="235" t="s">
        <v>174</v>
      </c>
      <c r="E380" s="236" t="s">
        <v>1</v>
      </c>
      <c r="F380" s="237" t="s">
        <v>961</v>
      </c>
      <c r="G380" s="234"/>
      <c r="H380" s="236" t="s">
        <v>1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174</v>
      </c>
      <c r="AU380" s="243" t="s">
        <v>84</v>
      </c>
      <c r="AV380" s="13" t="s">
        <v>84</v>
      </c>
      <c r="AW380" s="13" t="s">
        <v>32</v>
      </c>
      <c r="AX380" s="13" t="s">
        <v>76</v>
      </c>
      <c r="AY380" s="243" t="s">
        <v>165</v>
      </c>
    </row>
    <row r="381" s="14" customFormat="1">
      <c r="A381" s="14"/>
      <c r="B381" s="244"/>
      <c r="C381" s="245"/>
      <c r="D381" s="235" t="s">
        <v>174</v>
      </c>
      <c r="E381" s="246" t="s">
        <v>1</v>
      </c>
      <c r="F381" s="247" t="s">
        <v>1044</v>
      </c>
      <c r="G381" s="245"/>
      <c r="H381" s="248">
        <v>3.0449999999999999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174</v>
      </c>
      <c r="AU381" s="254" t="s">
        <v>84</v>
      </c>
      <c r="AV381" s="14" t="s">
        <v>87</v>
      </c>
      <c r="AW381" s="14" t="s">
        <v>32</v>
      </c>
      <c r="AX381" s="14" t="s">
        <v>84</v>
      </c>
      <c r="AY381" s="254" t="s">
        <v>165</v>
      </c>
    </row>
    <row r="382" s="2" customFormat="1" ht="24.15" customHeight="1">
      <c r="A382" s="39"/>
      <c r="B382" s="40"/>
      <c r="C382" s="220" t="s">
        <v>528</v>
      </c>
      <c r="D382" s="220" t="s">
        <v>167</v>
      </c>
      <c r="E382" s="221" t="s">
        <v>1045</v>
      </c>
      <c r="F382" s="222" t="s">
        <v>1046</v>
      </c>
      <c r="G382" s="223" t="s">
        <v>424</v>
      </c>
      <c r="H382" s="224">
        <v>3</v>
      </c>
      <c r="I382" s="225"/>
      <c r="J382" s="226">
        <f>ROUND(I382*H382,2)</f>
        <v>0</v>
      </c>
      <c r="K382" s="222" t="s">
        <v>171</v>
      </c>
      <c r="L382" s="45"/>
      <c r="M382" s="227" t="s">
        <v>1</v>
      </c>
      <c r="N382" s="228" t="s">
        <v>41</v>
      </c>
      <c r="O382" s="92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172</v>
      </c>
      <c r="AT382" s="231" t="s">
        <v>167</v>
      </c>
      <c r="AU382" s="231" t="s">
        <v>84</v>
      </c>
      <c r="AY382" s="18" t="s">
        <v>165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84</v>
      </c>
      <c r="BK382" s="232">
        <f>ROUND(I382*H382,2)</f>
        <v>0</v>
      </c>
      <c r="BL382" s="18" t="s">
        <v>172</v>
      </c>
      <c r="BM382" s="231" t="s">
        <v>1047</v>
      </c>
    </row>
    <row r="383" s="13" customFormat="1">
      <c r="A383" s="13"/>
      <c r="B383" s="233"/>
      <c r="C383" s="234"/>
      <c r="D383" s="235" t="s">
        <v>174</v>
      </c>
      <c r="E383" s="236" t="s">
        <v>1</v>
      </c>
      <c r="F383" s="237" t="s">
        <v>961</v>
      </c>
      <c r="G383" s="234"/>
      <c r="H383" s="236" t="s">
        <v>1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174</v>
      </c>
      <c r="AU383" s="243" t="s">
        <v>84</v>
      </c>
      <c r="AV383" s="13" t="s">
        <v>84</v>
      </c>
      <c r="AW383" s="13" t="s">
        <v>32</v>
      </c>
      <c r="AX383" s="13" t="s">
        <v>76</v>
      </c>
      <c r="AY383" s="243" t="s">
        <v>165</v>
      </c>
    </row>
    <row r="384" s="14" customFormat="1">
      <c r="A384" s="14"/>
      <c r="B384" s="244"/>
      <c r="C384" s="245"/>
      <c r="D384" s="235" t="s">
        <v>174</v>
      </c>
      <c r="E384" s="246" t="s">
        <v>1</v>
      </c>
      <c r="F384" s="247" t="s">
        <v>181</v>
      </c>
      <c r="G384" s="245"/>
      <c r="H384" s="248">
        <v>3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174</v>
      </c>
      <c r="AU384" s="254" t="s">
        <v>84</v>
      </c>
      <c r="AV384" s="14" t="s">
        <v>87</v>
      </c>
      <c r="AW384" s="14" t="s">
        <v>32</v>
      </c>
      <c r="AX384" s="14" t="s">
        <v>84</v>
      </c>
      <c r="AY384" s="254" t="s">
        <v>165</v>
      </c>
    </row>
    <row r="385" s="2" customFormat="1" ht="16.5" customHeight="1">
      <c r="A385" s="39"/>
      <c r="B385" s="40"/>
      <c r="C385" s="277" t="s">
        <v>534</v>
      </c>
      <c r="D385" s="277" t="s">
        <v>332</v>
      </c>
      <c r="E385" s="278" t="s">
        <v>1048</v>
      </c>
      <c r="F385" s="279" t="s">
        <v>1049</v>
      </c>
      <c r="G385" s="280" t="s">
        <v>424</v>
      </c>
      <c r="H385" s="281">
        <v>3.0449999999999999</v>
      </c>
      <c r="I385" s="282"/>
      <c r="J385" s="283">
        <f>ROUND(I385*H385,2)</f>
        <v>0</v>
      </c>
      <c r="K385" s="279" t="s">
        <v>171</v>
      </c>
      <c r="L385" s="284"/>
      <c r="M385" s="285" t="s">
        <v>1</v>
      </c>
      <c r="N385" s="286" t="s">
        <v>41</v>
      </c>
      <c r="O385" s="92"/>
      <c r="P385" s="229">
        <f>O385*H385</f>
        <v>0</v>
      </c>
      <c r="Q385" s="229">
        <v>0.00010000000000000001</v>
      </c>
      <c r="R385" s="229">
        <f>Q385*H385</f>
        <v>0.00030450000000000003</v>
      </c>
      <c r="S385" s="229">
        <v>0</v>
      </c>
      <c r="T385" s="23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1" t="s">
        <v>209</v>
      </c>
      <c r="AT385" s="231" t="s">
        <v>332</v>
      </c>
      <c r="AU385" s="231" t="s">
        <v>84</v>
      </c>
      <c r="AY385" s="18" t="s">
        <v>165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8" t="s">
        <v>84</v>
      </c>
      <c r="BK385" s="232">
        <f>ROUND(I385*H385,2)</f>
        <v>0</v>
      </c>
      <c r="BL385" s="18" t="s">
        <v>172</v>
      </c>
      <c r="BM385" s="231" t="s">
        <v>1050</v>
      </c>
    </row>
    <row r="386" s="13" customFormat="1">
      <c r="A386" s="13"/>
      <c r="B386" s="233"/>
      <c r="C386" s="234"/>
      <c r="D386" s="235" t="s">
        <v>174</v>
      </c>
      <c r="E386" s="236" t="s">
        <v>1</v>
      </c>
      <c r="F386" s="237" t="s">
        <v>961</v>
      </c>
      <c r="G386" s="234"/>
      <c r="H386" s="236" t="s">
        <v>1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174</v>
      </c>
      <c r="AU386" s="243" t="s">
        <v>84</v>
      </c>
      <c r="AV386" s="13" t="s">
        <v>84</v>
      </c>
      <c r="AW386" s="13" t="s">
        <v>32</v>
      </c>
      <c r="AX386" s="13" t="s">
        <v>76</v>
      </c>
      <c r="AY386" s="243" t="s">
        <v>165</v>
      </c>
    </row>
    <row r="387" s="14" customFormat="1">
      <c r="A387" s="14"/>
      <c r="B387" s="244"/>
      <c r="C387" s="245"/>
      <c r="D387" s="235" t="s">
        <v>174</v>
      </c>
      <c r="E387" s="246" t="s">
        <v>1</v>
      </c>
      <c r="F387" s="247" t="s">
        <v>1044</v>
      </c>
      <c r="G387" s="245"/>
      <c r="H387" s="248">
        <v>3.0449999999999999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174</v>
      </c>
      <c r="AU387" s="254" t="s">
        <v>84</v>
      </c>
      <c r="AV387" s="14" t="s">
        <v>87</v>
      </c>
      <c r="AW387" s="14" t="s">
        <v>32</v>
      </c>
      <c r="AX387" s="14" t="s">
        <v>84</v>
      </c>
      <c r="AY387" s="254" t="s">
        <v>165</v>
      </c>
    </row>
    <row r="388" s="2" customFormat="1" ht="16.5" customHeight="1">
      <c r="A388" s="39"/>
      <c r="B388" s="40"/>
      <c r="C388" s="220" t="s">
        <v>540</v>
      </c>
      <c r="D388" s="220" t="s">
        <v>167</v>
      </c>
      <c r="E388" s="221" t="s">
        <v>1051</v>
      </c>
      <c r="F388" s="222" t="s">
        <v>1052</v>
      </c>
      <c r="G388" s="223" t="s">
        <v>424</v>
      </c>
      <c r="H388" s="224">
        <v>7</v>
      </c>
      <c r="I388" s="225"/>
      <c r="J388" s="226">
        <f>ROUND(I388*H388,2)</f>
        <v>0</v>
      </c>
      <c r="K388" s="222" t="s">
        <v>416</v>
      </c>
      <c r="L388" s="45"/>
      <c r="M388" s="227" t="s">
        <v>1</v>
      </c>
      <c r="N388" s="228" t="s">
        <v>41</v>
      </c>
      <c r="O388" s="92"/>
      <c r="P388" s="229">
        <f>O388*H388</f>
        <v>0</v>
      </c>
      <c r="Q388" s="229">
        <v>2.0000000000000002E-05</v>
      </c>
      <c r="R388" s="229">
        <f>Q388*H388</f>
        <v>0.00014000000000000002</v>
      </c>
      <c r="S388" s="229">
        <v>0</v>
      </c>
      <c r="T388" s="230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1" t="s">
        <v>172</v>
      </c>
      <c r="AT388" s="231" t="s">
        <v>167</v>
      </c>
      <c r="AU388" s="231" t="s">
        <v>84</v>
      </c>
      <c r="AY388" s="18" t="s">
        <v>165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8" t="s">
        <v>84</v>
      </c>
      <c r="BK388" s="232">
        <f>ROUND(I388*H388,2)</f>
        <v>0</v>
      </c>
      <c r="BL388" s="18" t="s">
        <v>172</v>
      </c>
      <c r="BM388" s="231" t="s">
        <v>1053</v>
      </c>
    </row>
    <row r="389" s="13" customFormat="1">
      <c r="A389" s="13"/>
      <c r="B389" s="233"/>
      <c r="C389" s="234"/>
      <c r="D389" s="235" t="s">
        <v>174</v>
      </c>
      <c r="E389" s="236" t="s">
        <v>1</v>
      </c>
      <c r="F389" s="237" t="s">
        <v>961</v>
      </c>
      <c r="G389" s="234"/>
      <c r="H389" s="236" t="s">
        <v>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174</v>
      </c>
      <c r="AU389" s="243" t="s">
        <v>84</v>
      </c>
      <c r="AV389" s="13" t="s">
        <v>84</v>
      </c>
      <c r="AW389" s="13" t="s">
        <v>32</v>
      </c>
      <c r="AX389" s="13" t="s">
        <v>76</v>
      </c>
      <c r="AY389" s="243" t="s">
        <v>165</v>
      </c>
    </row>
    <row r="390" s="14" customFormat="1">
      <c r="A390" s="14"/>
      <c r="B390" s="244"/>
      <c r="C390" s="245"/>
      <c r="D390" s="235" t="s">
        <v>174</v>
      </c>
      <c r="E390" s="246" t="s">
        <v>1</v>
      </c>
      <c r="F390" s="247" t="s">
        <v>1054</v>
      </c>
      <c r="G390" s="245"/>
      <c r="H390" s="248">
        <v>7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174</v>
      </c>
      <c r="AU390" s="254" t="s">
        <v>84</v>
      </c>
      <c r="AV390" s="14" t="s">
        <v>87</v>
      </c>
      <c r="AW390" s="14" t="s">
        <v>32</v>
      </c>
      <c r="AX390" s="14" t="s">
        <v>84</v>
      </c>
      <c r="AY390" s="254" t="s">
        <v>165</v>
      </c>
    </row>
    <row r="391" s="2" customFormat="1" ht="16.5" customHeight="1">
      <c r="A391" s="39"/>
      <c r="B391" s="40"/>
      <c r="C391" s="277" t="s">
        <v>546</v>
      </c>
      <c r="D391" s="277" t="s">
        <v>332</v>
      </c>
      <c r="E391" s="278" t="s">
        <v>1055</v>
      </c>
      <c r="F391" s="279" t="s">
        <v>1056</v>
      </c>
      <c r="G391" s="280" t="s">
        <v>424</v>
      </c>
      <c r="H391" s="281">
        <v>4.04</v>
      </c>
      <c r="I391" s="282"/>
      <c r="J391" s="283">
        <f>ROUND(I391*H391,2)</f>
        <v>0</v>
      </c>
      <c r="K391" s="279" t="s">
        <v>416</v>
      </c>
      <c r="L391" s="284"/>
      <c r="M391" s="285" t="s">
        <v>1</v>
      </c>
      <c r="N391" s="286" t="s">
        <v>41</v>
      </c>
      <c r="O391" s="92"/>
      <c r="P391" s="229">
        <f>O391*H391</f>
        <v>0</v>
      </c>
      <c r="Q391" s="229">
        <v>0.001</v>
      </c>
      <c r="R391" s="229">
        <f>Q391*H391</f>
        <v>0.0040400000000000002</v>
      </c>
      <c r="S391" s="229">
        <v>0</v>
      </c>
      <c r="T391" s="23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1" t="s">
        <v>209</v>
      </c>
      <c r="AT391" s="231" t="s">
        <v>332</v>
      </c>
      <c r="AU391" s="231" t="s">
        <v>84</v>
      </c>
      <c r="AY391" s="18" t="s">
        <v>165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8" t="s">
        <v>84</v>
      </c>
      <c r="BK391" s="232">
        <f>ROUND(I391*H391,2)</f>
        <v>0</v>
      </c>
      <c r="BL391" s="18" t="s">
        <v>172</v>
      </c>
      <c r="BM391" s="231" t="s">
        <v>1057</v>
      </c>
    </row>
    <row r="392" s="13" customFormat="1">
      <c r="A392" s="13"/>
      <c r="B392" s="233"/>
      <c r="C392" s="234"/>
      <c r="D392" s="235" t="s">
        <v>174</v>
      </c>
      <c r="E392" s="236" t="s">
        <v>1</v>
      </c>
      <c r="F392" s="237" t="s">
        <v>961</v>
      </c>
      <c r="G392" s="234"/>
      <c r="H392" s="236" t="s">
        <v>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174</v>
      </c>
      <c r="AU392" s="243" t="s">
        <v>84</v>
      </c>
      <c r="AV392" s="13" t="s">
        <v>84</v>
      </c>
      <c r="AW392" s="13" t="s">
        <v>32</v>
      </c>
      <c r="AX392" s="13" t="s">
        <v>76</v>
      </c>
      <c r="AY392" s="243" t="s">
        <v>165</v>
      </c>
    </row>
    <row r="393" s="14" customFormat="1">
      <c r="A393" s="14"/>
      <c r="B393" s="244"/>
      <c r="C393" s="245"/>
      <c r="D393" s="235" t="s">
        <v>174</v>
      </c>
      <c r="E393" s="246" t="s">
        <v>1</v>
      </c>
      <c r="F393" s="247" t="s">
        <v>1058</v>
      </c>
      <c r="G393" s="245"/>
      <c r="H393" s="248">
        <v>4.04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174</v>
      </c>
      <c r="AU393" s="254" t="s">
        <v>84</v>
      </c>
      <c r="AV393" s="14" t="s">
        <v>87</v>
      </c>
      <c r="AW393" s="14" t="s">
        <v>32</v>
      </c>
      <c r="AX393" s="14" t="s">
        <v>84</v>
      </c>
      <c r="AY393" s="254" t="s">
        <v>165</v>
      </c>
    </row>
    <row r="394" s="2" customFormat="1" ht="16.5" customHeight="1">
      <c r="A394" s="39"/>
      <c r="B394" s="40"/>
      <c r="C394" s="277" t="s">
        <v>552</v>
      </c>
      <c r="D394" s="277" t="s">
        <v>332</v>
      </c>
      <c r="E394" s="278" t="s">
        <v>1059</v>
      </c>
      <c r="F394" s="279" t="s">
        <v>1060</v>
      </c>
      <c r="G394" s="280" t="s">
        <v>424</v>
      </c>
      <c r="H394" s="281">
        <v>3.0299999999999998</v>
      </c>
      <c r="I394" s="282"/>
      <c r="J394" s="283">
        <f>ROUND(I394*H394,2)</f>
        <v>0</v>
      </c>
      <c r="K394" s="279" t="s">
        <v>416</v>
      </c>
      <c r="L394" s="284"/>
      <c r="M394" s="285" t="s">
        <v>1</v>
      </c>
      <c r="N394" s="286" t="s">
        <v>41</v>
      </c>
      <c r="O394" s="92"/>
      <c r="P394" s="229">
        <f>O394*H394</f>
        <v>0</v>
      </c>
      <c r="Q394" s="229">
        <v>0.001</v>
      </c>
      <c r="R394" s="229">
        <f>Q394*H394</f>
        <v>0.0030299999999999997</v>
      </c>
      <c r="S394" s="229">
        <v>0</v>
      </c>
      <c r="T394" s="23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1" t="s">
        <v>209</v>
      </c>
      <c r="AT394" s="231" t="s">
        <v>332</v>
      </c>
      <c r="AU394" s="231" t="s">
        <v>84</v>
      </c>
      <c r="AY394" s="18" t="s">
        <v>165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8" t="s">
        <v>84</v>
      </c>
      <c r="BK394" s="232">
        <f>ROUND(I394*H394,2)</f>
        <v>0</v>
      </c>
      <c r="BL394" s="18" t="s">
        <v>172</v>
      </c>
      <c r="BM394" s="231" t="s">
        <v>1061</v>
      </c>
    </row>
    <row r="395" s="13" customFormat="1">
      <c r="A395" s="13"/>
      <c r="B395" s="233"/>
      <c r="C395" s="234"/>
      <c r="D395" s="235" t="s">
        <v>174</v>
      </c>
      <c r="E395" s="236" t="s">
        <v>1</v>
      </c>
      <c r="F395" s="237" t="s">
        <v>961</v>
      </c>
      <c r="G395" s="234"/>
      <c r="H395" s="236" t="s">
        <v>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174</v>
      </c>
      <c r="AU395" s="243" t="s">
        <v>84</v>
      </c>
      <c r="AV395" s="13" t="s">
        <v>84</v>
      </c>
      <c r="AW395" s="13" t="s">
        <v>32</v>
      </c>
      <c r="AX395" s="13" t="s">
        <v>76</v>
      </c>
      <c r="AY395" s="243" t="s">
        <v>165</v>
      </c>
    </row>
    <row r="396" s="14" customFormat="1">
      <c r="A396" s="14"/>
      <c r="B396" s="244"/>
      <c r="C396" s="245"/>
      <c r="D396" s="235" t="s">
        <v>174</v>
      </c>
      <c r="E396" s="246" t="s">
        <v>1</v>
      </c>
      <c r="F396" s="247" t="s">
        <v>1013</v>
      </c>
      <c r="G396" s="245"/>
      <c r="H396" s="248">
        <v>3.0299999999999998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174</v>
      </c>
      <c r="AU396" s="254" t="s">
        <v>84</v>
      </c>
      <c r="AV396" s="14" t="s">
        <v>87</v>
      </c>
      <c r="AW396" s="14" t="s">
        <v>32</v>
      </c>
      <c r="AX396" s="14" t="s">
        <v>84</v>
      </c>
      <c r="AY396" s="254" t="s">
        <v>165</v>
      </c>
    </row>
    <row r="397" s="2" customFormat="1" ht="16.5" customHeight="1">
      <c r="A397" s="39"/>
      <c r="B397" s="40"/>
      <c r="C397" s="277" t="s">
        <v>558</v>
      </c>
      <c r="D397" s="277" t="s">
        <v>332</v>
      </c>
      <c r="E397" s="278" t="s">
        <v>1062</v>
      </c>
      <c r="F397" s="279" t="s">
        <v>1063</v>
      </c>
      <c r="G397" s="280" t="s">
        <v>424</v>
      </c>
      <c r="H397" s="281">
        <v>2.02</v>
      </c>
      <c r="I397" s="282"/>
      <c r="J397" s="283">
        <f>ROUND(I397*H397,2)</f>
        <v>0</v>
      </c>
      <c r="K397" s="279" t="s">
        <v>171</v>
      </c>
      <c r="L397" s="284"/>
      <c r="M397" s="285" t="s">
        <v>1</v>
      </c>
      <c r="N397" s="286" t="s">
        <v>41</v>
      </c>
      <c r="O397" s="92"/>
      <c r="P397" s="229">
        <f>O397*H397</f>
        <v>0</v>
      </c>
      <c r="Q397" s="229">
        <v>0.00010000000000000001</v>
      </c>
      <c r="R397" s="229">
        <f>Q397*H397</f>
        <v>0.000202</v>
      </c>
      <c r="S397" s="229">
        <v>0</v>
      </c>
      <c r="T397" s="23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1" t="s">
        <v>209</v>
      </c>
      <c r="AT397" s="231" t="s">
        <v>332</v>
      </c>
      <c r="AU397" s="231" t="s">
        <v>84</v>
      </c>
      <c r="AY397" s="18" t="s">
        <v>165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84</v>
      </c>
      <c r="BK397" s="232">
        <f>ROUND(I397*H397,2)</f>
        <v>0</v>
      </c>
      <c r="BL397" s="18" t="s">
        <v>172</v>
      </c>
      <c r="BM397" s="231" t="s">
        <v>1064</v>
      </c>
    </row>
    <row r="398" s="13" customFormat="1">
      <c r="A398" s="13"/>
      <c r="B398" s="233"/>
      <c r="C398" s="234"/>
      <c r="D398" s="235" t="s">
        <v>174</v>
      </c>
      <c r="E398" s="236" t="s">
        <v>1</v>
      </c>
      <c r="F398" s="237" t="s">
        <v>961</v>
      </c>
      <c r="G398" s="234"/>
      <c r="H398" s="236" t="s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174</v>
      </c>
      <c r="AU398" s="243" t="s">
        <v>84</v>
      </c>
      <c r="AV398" s="13" t="s">
        <v>84</v>
      </c>
      <c r="AW398" s="13" t="s">
        <v>32</v>
      </c>
      <c r="AX398" s="13" t="s">
        <v>76</v>
      </c>
      <c r="AY398" s="243" t="s">
        <v>165</v>
      </c>
    </row>
    <row r="399" s="14" customFormat="1">
      <c r="A399" s="14"/>
      <c r="B399" s="244"/>
      <c r="C399" s="245"/>
      <c r="D399" s="235" t="s">
        <v>174</v>
      </c>
      <c r="E399" s="246" t="s">
        <v>1</v>
      </c>
      <c r="F399" s="247" t="s">
        <v>1002</v>
      </c>
      <c r="G399" s="245"/>
      <c r="H399" s="248">
        <v>2.02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174</v>
      </c>
      <c r="AU399" s="254" t="s">
        <v>84</v>
      </c>
      <c r="AV399" s="14" t="s">
        <v>87</v>
      </c>
      <c r="AW399" s="14" t="s">
        <v>32</v>
      </c>
      <c r="AX399" s="14" t="s">
        <v>84</v>
      </c>
      <c r="AY399" s="254" t="s">
        <v>165</v>
      </c>
    </row>
    <row r="400" s="2" customFormat="1" ht="24.15" customHeight="1">
      <c r="A400" s="39"/>
      <c r="B400" s="40"/>
      <c r="C400" s="220" t="s">
        <v>1065</v>
      </c>
      <c r="D400" s="220" t="s">
        <v>167</v>
      </c>
      <c r="E400" s="221" t="s">
        <v>1066</v>
      </c>
      <c r="F400" s="222" t="s">
        <v>1067</v>
      </c>
      <c r="G400" s="223" t="s">
        <v>424</v>
      </c>
      <c r="H400" s="224">
        <v>3</v>
      </c>
      <c r="I400" s="225"/>
      <c r="J400" s="226">
        <f>ROUND(I400*H400,2)</f>
        <v>0</v>
      </c>
      <c r="K400" s="222" t="s">
        <v>171</v>
      </c>
      <c r="L400" s="45"/>
      <c r="M400" s="227" t="s">
        <v>1</v>
      </c>
      <c r="N400" s="228" t="s">
        <v>41</v>
      </c>
      <c r="O400" s="92"/>
      <c r="P400" s="229">
        <f>O400*H400</f>
        <v>0</v>
      </c>
      <c r="Q400" s="229">
        <v>0.020879999999999999</v>
      </c>
      <c r="R400" s="229">
        <f>Q400*H400</f>
        <v>0.062640000000000001</v>
      </c>
      <c r="S400" s="229">
        <v>0</v>
      </c>
      <c r="T400" s="230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1" t="s">
        <v>172</v>
      </c>
      <c r="AT400" s="231" t="s">
        <v>167</v>
      </c>
      <c r="AU400" s="231" t="s">
        <v>84</v>
      </c>
      <c r="AY400" s="18" t="s">
        <v>165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8" t="s">
        <v>84</v>
      </c>
      <c r="BK400" s="232">
        <f>ROUND(I400*H400,2)</f>
        <v>0</v>
      </c>
      <c r="BL400" s="18" t="s">
        <v>172</v>
      </c>
      <c r="BM400" s="231" t="s">
        <v>1068</v>
      </c>
    </row>
    <row r="401" s="13" customFormat="1">
      <c r="A401" s="13"/>
      <c r="B401" s="233"/>
      <c r="C401" s="234"/>
      <c r="D401" s="235" t="s">
        <v>174</v>
      </c>
      <c r="E401" s="236" t="s">
        <v>1</v>
      </c>
      <c r="F401" s="237" t="s">
        <v>961</v>
      </c>
      <c r="G401" s="234"/>
      <c r="H401" s="236" t="s">
        <v>1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174</v>
      </c>
      <c r="AU401" s="243" t="s">
        <v>84</v>
      </c>
      <c r="AV401" s="13" t="s">
        <v>84</v>
      </c>
      <c r="AW401" s="13" t="s">
        <v>32</v>
      </c>
      <c r="AX401" s="13" t="s">
        <v>76</v>
      </c>
      <c r="AY401" s="243" t="s">
        <v>165</v>
      </c>
    </row>
    <row r="402" s="13" customFormat="1">
      <c r="A402" s="13"/>
      <c r="B402" s="233"/>
      <c r="C402" s="234"/>
      <c r="D402" s="235" t="s">
        <v>174</v>
      </c>
      <c r="E402" s="236" t="s">
        <v>1</v>
      </c>
      <c r="F402" s="237" t="s">
        <v>1069</v>
      </c>
      <c r="G402" s="234"/>
      <c r="H402" s="236" t="s">
        <v>1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174</v>
      </c>
      <c r="AU402" s="243" t="s">
        <v>84</v>
      </c>
      <c r="AV402" s="13" t="s">
        <v>84</v>
      </c>
      <c r="AW402" s="13" t="s">
        <v>32</v>
      </c>
      <c r="AX402" s="13" t="s">
        <v>76</v>
      </c>
      <c r="AY402" s="243" t="s">
        <v>165</v>
      </c>
    </row>
    <row r="403" s="14" customFormat="1">
      <c r="A403" s="14"/>
      <c r="B403" s="244"/>
      <c r="C403" s="245"/>
      <c r="D403" s="235" t="s">
        <v>174</v>
      </c>
      <c r="E403" s="246" t="s">
        <v>1</v>
      </c>
      <c r="F403" s="247" t="s">
        <v>181</v>
      </c>
      <c r="G403" s="245"/>
      <c r="H403" s="248">
        <v>3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174</v>
      </c>
      <c r="AU403" s="254" t="s">
        <v>84</v>
      </c>
      <c r="AV403" s="14" t="s">
        <v>87</v>
      </c>
      <c r="AW403" s="14" t="s">
        <v>32</v>
      </c>
      <c r="AX403" s="14" t="s">
        <v>84</v>
      </c>
      <c r="AY403" s="254" t="s">
        <v>165</v>
      </c>
    </row>
    <row r="404" s="2" customFormat="1" ht="16.5" customHeight="1">
      <c r="A404" s="39"/>
      <c r="B404" s="40"/>
      <c r="C404" s="277" t="s">
        <v>1070</v>
      </c>
      <c r="D404" s="277" t="s">
        <v>332</v>
      </c>
      <c r="E404" s="278" t="s">
        <v>1071</v>
      </c>
      <c r="F404" s="279" t="s">
        <v>1072</v>
      </c>
      <c r="G404" s="280" t="s">
        <v>424</v>
      </c>
      <c r="H404" s="281">
        <v>3.0299999999999998</v>
      </c>
      <c r="I404" s="282"/>
      <c r="J404" s="283">
        <f>ROUND(I404*H404,2)</f>
        <v>0</v>
      </c>
      <c r="K404" s="279" t="s">
        <v>171</v>
      </c>
      <c r="L404" s="284"/>
      <c r="M404" s="285" t="s">
        <v>1</v>
      </c>
      <c r="N404" s="286" t="s">
        <v>41</v>
      </c>
      <c r="O404" s="92"/>
      <c r="P404" s="229">
        <f>O404*H404</f>
        <v>0</v>
      </c>
      <c r="Q404" s="229">
        <v>6.0000000000000002E-05</v>
      </c>
      <c r="R404" s="229">
        <f>Q404*H404</f>
        <v>0.0001818</v>
      </c>
      <c r="S404" s="229">
        <v>0</v>
      </c>
      <c r="T404" s="230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1" t="s">
        <v>209</v>
      </c>
      <c r="AT404" s="231" t="s">
        <v>332</v>
      </c>
      <c r="AU404" s="231" t="s">
        <v>84</v>
      </c>
      <c r="AY404" s="18" t="s">
        <v>165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8" t="s">
        <v>84</v>
      </c>
      <c r="BK404" s="232">
        <f>ROUND(I404*H404,2)</f>
        <v>0</v>
      </c>
      <c r="BL404" s="18" t="s">
        <v>172</v>
      </c>
      <c r="BM404" s="231" t="s">
        <v>1073</v>
      </c>
    </row>
    <row r="405" s="13" customFormat="1">
      <c r="A405" s="13"/>
      <c r="B405" s="233"/>
      <c r="C405" s="234"/>
      <c r="D405" s="235" t="s">
        <v>174</v>
      </c>
      <c r="E405" s="236" t="s">
        <v>1</v>
      </c>
      <c r="F405" s="237" t="s">
        <v>961</v>
      </c>
      <c r="G405" s="234"/>
      <c r="H405" s="236" t="s">
        <v>1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174</v>
      </c>
      <c r="AU405" s="243" t="s">
        <v>84</v>
      </c>
      <c r="AV405" s="13" t="s">
        <v>84</v>
      </c>
      <c r="AW405" s="13" t="s">
        <v>32</v>
      </c>
      <c r="AX405" s="13" t="s">
        <v>76</v>
      </c>
      <c r="AY405" s="243" t="s">
        <v>165</v>
      </c>
    </row>
    <row r="406" s="13" customFormat="1">
      <c r="A406" s="13"/>
      <c r="B406" s="233"/>
      <c r="C406" s="234"/>
      <c r="D406" s="235" t="s">
        <v>174</v>
      </c>
      <c r="E406" s="236" t="s">
        <v>1</v>
      </c>
      <c r="F406" s="237" t="s">
        <v>1074</v>
      </c>
      <c r="G406" s="234"/>
      <c r="H406" s="236" t="s">
        <v>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174</v>
      </c>
      <c r="AU406" s="243" t="s">
        <v>84</v>
      </c>
      <c r="AV406" s="13" t="s">
        <v>84</v>
      </c>
      <c r="AW406" s="13" t="s">
        <v>32</v>
      </c>
      <c r="AX406" s="13" t="s">
        <v>76</v>
      </c>
      <c r="AY406" s="243" t="s">
        <v>165</v>
      </c>
    </row>
    <row r="407" s="14" customFormat="1">
      <c r="A407" s="14"/>
      <c r="B407" s="244"/>
      <c r="C407" s="245"/>
      <c r="D407" s="235" t="s">
        <v>174</v>
      </c>
      <c r="E407" s="246" t="s">
        <v>1</v>
      </c>
      <c r="F407" s="247" t="s">
        <v>1013</v>
      </c>
      <c r="G407" s="245"/>
      <c r="H407" s="248">
        <v>3.0299999999999998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174</v>
      </c>
      <c r="AU407" s="254" t="s">
        <v>84</v>
      </c>
      <c r="AV407" s="14" t="s">
        <v>87</v>
      </c>
      <c r="AW407" s="14" t="s">
        <v>32</v>
      </c>
      <c r="AX407" s="14" t="s">
        <v>84</v>
      </c>
      <c r="AY407" s="254" t="s">
        <v>165</v>
      </c>
    </row>
    <row r="408" s="2" customFormat="1" ht="16.5" customHeight="1">
      <c r="A408" s="39"/>
      <c r="B408" s="40"/>
      <c r="C408" s="220" t="s">
        <v>1075</v>
      </c>
      <c r="D408" s="220" t="s">
        <v>167</v>
      </c>
      <c r="E408" s="221" t="s">
        <v>1076</v>
      </c>
      <c r="F408" s="222" t="s">
        <v>1077</v>
      </c>
      <c r="G408" s="223" t="s">
        <v>332</v>
      </c>
      <c r="H408" s="224">
        <v>265</v>
      </c>
      <c r="I408" s="225"/>
      <c r="J408" s="226">
        <f>ROUND(I408*H408,2)</f>
        <v>0</v>
      </c>
      <c r="K408" s="222" t="s">
        <v>416</v>
      </c>
      <c r="L408" s="45"/>
      <c r="M408" s="227" t="s">
        <v>1</v>
      </c>
      <c r="N408" s="228" t="s">
        <v>41</v>
      </c>
      <c r="O408" s="92"/>
      <c r="P408" s="229">
        <f>O408*H408</f>
        <v>0</v>
      </c>
      <c r="Q408" s="229">
        <v>2.0000000000000002E-05</v>
      </c>
      <c r="R408" s="229">
        <f>Q408*H408</f>
        <v>0.0053</v>
      </c>
      <c r="S408" s="229">
        <v>0</v>
      </c>
      <c r="T408" s="230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1" t="s">
        <v>172</v>
      </c>
      <c r="AT408" s="231" t="s">
        <v>167</v>
      </c>
      <c r="AU408" s="231" t="s">
        <v>84</v>
      </c>
      <c r="AY408" s="18" t="s">
        <v>165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8" t="s">
        <v>84</v>
      </c>
      <c r="BK408" s="232">
        <f>ROUND(I408*H408,2)</f>
        <v>0</v>
      </c>
      <c r="BL408" s="18" t="s">
        <v>172</v>
      </c>
      <c r="BM408" s="231" t="s">
        <v>1078</v>
      </c>
    </row>
    <row r="409" s="13" customFormat="1">
      <c r="A409" s="13"/>
      <c r="B409" s="233"/>
      <c r="C409" s="234"/>
      <c r="D409" s="235" t="s">
        <v>174</v>
      </c>
      <c r="E409" s="236" t="s">
        <v>1</v>
      </c>
      <c r="F409" s="237" t="s">
        <v>816</v>
      </c>
      <c r="G409" s="234"/>
      <c r="H409" s="236" t="s">
        <v>1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174</v>
      </c>
      <c r="AU409" s="243" t="s">
        <v>84</v>
      </c>
      <c r="AV409" s="13" t="s">
        <v>84</v>
      </c>
      <c r="AW409" s="13" t="s">
        <v>32</v>
      </c>
      <c r="AX409" s="13" t="s">
        <v>76</v>
      </c>
      <c r="AY409" s="243" t="s">
        <v>165</v>
      </c>
    </row>
    <row r="410" s="14" customFormat="1">
      <c r="A410" s="14"/>
      <c r="B410" s="244"/>
      <c r="C410" s="245"/>
      <c r="D410" s="235" t="s">
        <v>174</v>
      </c>
      <c r="E410" s="246" t="s">
        <v>1</v>
      </c>
      <c r="F410" s="247" t="s">
        <v>1079</v>
      </c>
      <c r="G410" s="245"/>
      <c r="H410" s="248">
        <v>265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174</v>
      </c>
      <c r="AU410" s="254" t="s">
        <v>84</v>
      </c>
      <c r="AV410" s="14" t="s">
        <v>87</v>
      </c>
      <c r="AW410" s="14" t="s">
        <v>32</v>
      </c>
      <c r="AX410" s="14" t="s">
        <v>84</v>
      </c>
      <c r="AY410" s="254" t="s">
        <v>165</v>
      </c>
    </row>
    <row r="411" s="2" customFormat="1" ht="16.5" customHeight="1">
      <c r="A411" s="39"/>
      <c r="B411" s="40"/>
      <c r="C411" s="277" t="s">
        <v>1080</v>
      </c>
      <c r="D411" s="277" t="s">
        <v>332</v>
      </c>
      <c r="E411" s="278" t="s">
        <v>1081</v>
      </c>
      <c r="F411" s="279" t="s">
        <v>1082</v>
      </c>
      <c r="G411" s="280" t="s">
        <v>332</v>
      </c>
      <c r="H411" s="281">
        <v>299.44999999999999</v>
      </c>
      <c r="I411" s="282"/>
      <c r="J411" s="283">
        <f>ROUND(I411*H411,2)</f>
        <v>0</v>
      </c>
      <c r="K411" s="279" t="s">
        <v>416</v>
      </c>
      <c r="L411" s="284"/>
      <c r="M411" s="285" t="s">
        <v>1</v>
      </c>
      <c r="N411" s="286" t="s">
        <v>41</v>
      </c>
      <c r="O411" s="92"/>
      <c r="P411" s="229">
        <f>O411*H411</f>
        <v>0</v>
      </c>
      <c r="Q411" s="229">
        <v>0.00024000000000000001</v>
      </c>
      <c r="R411" s="229">
        <f>Q411*H411</f>
        <v>0.071868000000000001</v>
      </c>
      <c r="S411" s="229">
        <v>0</v>
      </c>
      <c r="T411" s="230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1" t="s">
        <v>209</v>
      </c>
      <c r="AT411" s="231" t="s">
        <v>332</v>
      </c>
      <c r="AU411" s="231" t="s">
        <v>84</v>
      </c>
      <c r="AY411" s="18" t="s">
        <v>165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8" t="s">
        <v>84</v>
      </c>
      <c r="BK411" s="232">
        <f>ROUND(I411*H411,2)</f>
        <v>0</v>
      </c>
      <c r="BL411" s="18" t="s">
        <v>172</v>
      </c>
      <c r="BM411" s="231" t="s">
        <v>1083</v>
      </c>
    </row>
    <row r="412" s="13" customFormat="1">
      <c r="A412" s="13"/>
      <c r="B412" s="233"/>
      <c r="C412" s="234"/>
      <c r="D412" s="235" t="s">
        <v>174</v>
      </c>
      <c r="E412" s="236" t="s">
        <v>1</v>
      </c>
      <c r="F412" s="237" t="s">
        <v>816</v>
      </c>
      <c r="G412" s="234"/>
      <c r="H412" s="236" t="s">
        <v>1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174</v>
      </c>
      <c r="AU412" s="243" t="s">
        <v>84</v>
      </c>
      <c r="AV412" s="13" t="s">
        <v>84</v>
      </c>
      <c r="AW412" s="13" t="s">
        <v>32</v>
      </c>
      <c r="AX412" s="13" t="s">
        <v>76</v>
      </c>
      <c r="AY412" s="243" t="s">
        <v>165</v>
      </c>
    </row>
    <row r="413" s="14" customFormat="1">
      <c r="A413" s="14"/>
      <c r="B413" s="244"/>
      <c r="C413" s="245"/>
      <c r="D413" s="235" t="s">
        <v>174</v>
      </c>
      <c r="E413" s="246" t="s">
        <v>1</v>
      </c>
      <c r="F413" s="247" t="s">
        <v>1084</v>
      </c>
      <c r="G413" s="245"/>
      <c r="H413" s="248">
        <v>299.44999999999999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174</v>
      </c>
      <c r="AU413" s="254" t="s">
        <v>84</v>
      </c>
      <c r="AV413" s="14" t="s">
        <v>87</v>
      </c>
      <c r="AW413" s="14" t="s">
        <v>32</v>
      </c>
      <c r="AX413" s="14" t="s">
        <v>84</v>
      </c>
      <c r="AY413" s="254" t="s">
        <v>165</v>
      </c>
    </row>
    <row r="414" s="2" customFormat="1" ht="21.75" customHeight="1">
      <c r="A414" s="39"/>
      <c r="B414" s="40"/>
      <c r="C414" s="220" t="s">
        <v>1085</v>
      </c>
      <c r="D414" s="220" t="s">
        <v>167</v>
      </c>
      <c r="E414" s="221" t="s">
        <v>1086</v>
      </c>
      <c r="F414" s="222" t="s">
        <v>1087</v>
      </c>
      <c r="G414" s="223" t="s">
        <v>190</v>
      </c>
      <c r="H414" s="224">
        <v>219.44999999999999</v>
      </c>
      <c r="I414" s="225"/>
      <c r="J414" s="226">
        <f>ROUND(I414*H414,2)</f>
        <v>0</v>
      </c>
      <c r="K414" s="222" t="s">
        <v>171</v>
      </c>
      <c r="L414" s="45"/>
      <c r="M414" s="227" t="s">
        <v>1</v>
      </c>
      <c r="N414" s="228" t="s">
        <v>41</v>
      </c>
      <c r="O414" s="92"/>
      <c r="P414" s="229">
        <f>O414*H414</f>
        <v>0</v>
      </c>
      <c r="Q414" s="229">
        <v>0.00012999999999999999</v>
      </c>
      <c r="R414" s="229">
        <f>Q414*H414</f>
        <v>0.028528499999999995</v>
      </c>
      <c r="S414" s="229">
        <v>0</v>
      </c>
      <c r="T414" s="230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1" t="s">
        <v>172</v>
      </c>
      <c r="AT414" s="231" t="s">
        <v>167</v>
      </c>
      <c r="AU414" s="231" t="s">
        <v>84</v>
      </c>
      <c r="AY414" s="18" t="s">
        <v>165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8" t="s">
        <v>84</v>
      </c>
      <c r="BK414" s="232">
        <f>ROUND(I414*H414,2)</f>
        <v>0</v>
      </c>
      <c r="BL414" s="18" t="s">
        <v>172</v>
      </c>
      <c r="BM414" s="231" t="s">
        <v>1088</v>
      </c>
    </row>
    <row r="415" s="13" customFormat="1">
      <c r="A415" s="13"/>
      <c r="B415" s="233"/>
      <c r="C415" s="234"/>
      <c r="D415" s="235" t="s">
        <v>174</v>
      </c>
      <c r="E415" s="236" t="s">
        <v>1</v>
      </c>
      <c r="F415" s="237" t="s">
        <v>816</v>
      </c>
      <c r="G415" s="234"/>
      <c r="H415" s="236" t="s">
        <v>1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174</v>
      </c>
      <c r="AU415" s="243" t="s">
        <v>84</v>
      </c>
      <c r="AV415" s="13" t="s">
        <v>84</v>
      </c>
      <c r="AW415" s="13" t="s">
        <v>32</v>
      </c>
      <c r="AX415" s="13" t="s">
        <v>76</v>
      </c>
      <c r="AY415" s="243" t="s">
        <v>165</v>
      </c>
    </row>
    <row r="416" s="14" customFormat="1">
      <c r="A416" s="14"/>
      <c r="B416" s="244"/>
      <c r="C416" s="245"/>
      <c r="D416" s="235" t="s">
        <v>174</v>
      </c>
      <c r="E416" s="246" t="s">
        <v>1</v>
      </c>
      <c r="F416" s="247" t="s">
        <v>1089</v>
      </c>
      <c r="G416" s="245"/>
      <c r="H416" s="248">
        <v>219.44999999999999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4" t="s">
        <v>174</v>
      </c>
      <c r="AU416" s="254" t="s">
        <v>84</v>
      </c>
      <c r="AV416" s="14" t="s">
        <v>87</v>
      </c>
      <c r="AW416" s="14" t="s">
        <v>32</v>
      </c>
      <c r="AX416" s="14" t="s">
        <v>84</v>
      </c>
      <c r="AY416" s="254" t="s">
        <v>165</v>
      </c>
    </row>
    <row r="417" s="2" customFormat="1" ht="24.15" customHeight="1">
      <c r="A417" s="39"/>
      <c r="B417" s="40"/>
      <c r="C417" s="220" t="s">
        <v>1090</v>
      </c>
      <c r="D417" s="220" t="s">
        <v>167</v>
      </c>
      <c r="E417" s="221" t="s">
        <v>1091</v>
      </c>
      <c r="F417" s="222" t="s">
        <v>1092</v>
      </c>
      <c r="G417" s="223" t="s">
        <v>190</v>
      </c>
      <c r="H417" s="224">
        <v>28</v>
      </c>
      <c r="I417" s="225"/>
      <c r="J417" s="226">
        <f>ROUND(I417*H417,2)</f>
        <v>0</v>
      </c>
      <c r="K417" s="222" t="s">
        <v>171</v>
      </c>
      <c r="L417" s="45"/>
      <c r="M417" s="227" t="s">
        <v>1</v>
      </c>
      <c r="N417" s="228" t="s">
        <v>41</v>
      </c>
      <c r="O417" s="92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1" t="s">
        <v>172</v>
      </c>
      <c r="AT417" s="231" t="s">
        <v>167</v>
      </c>
      <c r="AU417" s="231" t="s">
        <v>84</v>
      </c>
      <c r="AY417" s="18" t="s">
        <v>165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8" t="s">
        <v>84</v>
      </c>
      <c r="BK417" s="232">
        <f>ROUND(I417*H417,2)</f>
        <v>0</v>
      </c>
      <c r="BL417" s="18" t="s">
        <v>172</v>
      </c>
      <c r="BM417" s="231" t="s">
        <v>1093</v>
      </c>
    </row>
    <row r="418" s="13" customFormat="1">
      <c r="A418" s="13"/>
      <c r="B418" s="233"/>
      <c r="C418" s="234"/>
      <c r="D418" s="235" t="s">
        <v>174</v>
      </c>
      <c r="E418" s="236" t="s">
        <v>1</v>
      </c>
      <c r="F418" s="237" t="s">
        <v>816</v>
      </c>
      <c r="G418" s="234"/>
      <c r="H418" s="236" t="s">
        <v>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174</v>
      </c>
      <c r="AU418" s="243" t="s">
        <v>84</v>
      </c>
      <c r="AV418" s="13" t="s">
        <v>84</v>
      </c>
      <c r="AW418" s="13" t="s">
        <v>32</v>
      </c>
      <c r="AX418" s="13" t="s">
        <v>76</v>
      </c>
      <c r="AY418" s="243" t="s">
        <v>165</v>
      </c>
    </row>
    <row r="419" s="14" customFormat="1">
      <c r="A419" s="14"/>
      <c r="B419" s="244"/>
      <c r="C419" s="245"/>
      <c r="D419" s="235" t="s">
        <v>174</v>
      </c>
      <c r="E419" s="246" t="s">
        <v>1</v>
      </c>
      <c r="F419" s="247" t="s">
        <v>1094</v>
      </c>
      <c r="G419" s="245"/>
      <c r="H419" s="248">
        <v>28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174</v>
      </c>
      <c r="AU419" s="254" t="s">
        <v>84</v>
      </c>
      <c r="AV419" s="14" t="s">
        <v>87</v>
      </c>
      <c r="AW419" s="14" t="s">
        <v>32</v>
      </c>
      <c r="AX419" s="14" t="s">
        <v>84</v>
      </c>
      <c r="AY419" s="254" t="s">
        <v>165</v>
      </c>
    </row>
    <row r="420" s="2" customFormat="1" ht="24.15" customHeight="1">
      <c r="A420" s="39"/>
      <c r="B420" s="40"/>
      <c r="C420" s="220" t="s">
        <v>1095</v>
      </c>
      <c r="D420" s="220" t="s">
        <v>167</v>
      </c>
      <c r="E420" s="221" t="s">
        <v>1096</v>
      </c>
      <c r="F420" s="222" t="s">
        <v>1097</v>
      </c>
      <c r="G420" s="223" t="s">
        <v>190</v>
      </c>
      <c r="H420" s="224">
        <v>237</v>
      </c>
      <c r="I420" s="225"/>
      <c r="J420" s="226">
        <f>ROUND(I420*H420,2)</f>
        <v>0</v>
      </c>
      <c r="K420" s="222" t="s">
        <v>171</v>
      </c>
      <c r="L420" s="45"/>
      <c r="M420" s="227" t="s">
        <v>1</v>
      </c>
      <c r="N420" s="228" t="s">
        <v>41</v>
      </c>
      <c r="O420" s="92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1" t="s">
        <v>172</v>
      </c>
      <c r="AT420" s="231" t="s">
        <v>167</v>
      </c>
      <c r="AU420" s="231" t="s">
        <v>84</v>
      </c>
      <c r="AY420" s="18" t="s">
        <v>165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8" t="s">
        <v>84</v>
      </c>
      <c r="BK420" s="232">
        <f>ROUND(I420*H420,2)</f>
        <v>0</v>
      </c>
      <c r="BL420" s="18" t="s">
        <v>172</v>
      </c>
      <c r="BM420" s="231" t="s">
        <v>1098</v>
      </c>
    </row>
    <row r="421" s="13" customFormat="1">
      <c r="A421" s="13"/>
      <c r="B421" s="233"/>
      <c r="C421" s="234"/>
      <c r="D421" s="235" t="s">
        <v>174</v>
      </c>
      <c r="E421" s="236" t="s">
        <v>1</v>
      </c>
      <c r="F421" s="237" t="s">
        <v>816</v>
      </c>
      <c r="G421" s="234"/>
      <c r="H421" s="236" t="s">
        <v>1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174</v>
      </c>
      <c r="AU421" s="243" t="s">
        <v>84</v>
      </c>
      <c r="AV421" s="13" t="s">
        <v>84</v>
      </c>
      <c r="AW421" s="13" t="s">
        <v>32</v>
      </c>
      <c r="AX421" s="13" t="s">
        <v>76</v>
      </c>
      <c r="AY421" s="243" t="s">
        <v>165</v>
      </c>
    </row>
    <row r="422" s="14" customFormat="1">
      <c r="A422" s="14"/>
      <c r="B422" s="244"/>
      <c r="C422" s="245"/>
      <c r="D422" s="235" t="s">
        <v>174</v>
      </c>
      <c r="E422" s="246" t="s">
        <v>1</v>
      </c>
      <c r="F422" s="247" t="s">
        <v>1099</v>
      </c>
      <c r="G422" s="245"/>
      <c r="H422" s="248">
        <v>237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174</v>
      </c>
      <c r="AU422" s="254" t="s">
        <v>84</v>
      </c>
      <c r="AV422" s="14" t="s">
        <v>87</v>
      </c>
      <c r="AW422" s="14" t="s">
        <v>32</v>
      </c>
      <c r="AX422" s="14" t="s">
        <v>84</v>
      </c>
      <c r="AY422" s="254" t="s">
        <v>165</v>
      </c>
    </row>
    <row r="423" s="2" customFormat="1" ht="16.5" customHeight="1">
      <c r="A423" s="39"/>
      <c r="B423" s="40"/>
      <c r="C423" s="220" t="s">
        <v>1100</v>
      </c>
      <c r="D423" s="220" t="s">
        <v>167</v>
      </c>
      <c r="E423" s="221" t="s">
        <v>1101</v>
      </c>
      <c r="F423" s="222" t="s">
        <v>1102</v>
      </c>
      <c r="G423" s="223" t="s">
        <v>1103</v>
      </c>
      <c r="H423" s="224">
        <v>1</v>
      </c>
      <c r="I423" s="225"/>
      <c r="J423" s="226">
        <f>ROUND(I423*H423,2)</f>
        <v>0</v>
      </c>
      <c r="K423" s="222" t="s">
        <v>416</v>
      </c>
      <c r="L423" s="45"/>
      <c r="M423" s="227" t="s">
        <v>1</v>
      </c>
      <c r="N423" s="228" t="s">
        <v>41</v>
      </c>
      <c r="O423" s="92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1" t="s">
        <v>172</v>
      </c>
      <c r="AT423" s="231" t="s">
        <v>167</v>
      </c>
      <c r="AU423" s="231" t="s">
        <v>84</v>
      </c>
      <c r="AY423" s="18" t="s">
        <v>165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8" t="s">
        <v>84</v>
      </c>
      <c r="BK423" s="232">
        <f>ROUND(I423*H423,2)</f>
        <v>0</v>
      </c>
      <c r="BL423" s="18" t="s">
        <v>172</v>
      </c>
      <c r="BM423" s="231" t="s">
        <v>1104</v>
      </c>
    </row>
    <row r="424" s="13" customFormat="1">
      <c r="A424" s="13"/>
      <c r="B424" s="233"/>
      <c r="C424" s="234"/>
      <c r="D424" s="235" t="s">
        <v>174</v>
      </c>
      <c r="E424" s="236" t="s">
        <v>1</v>
      </c>
      <c r="F424" s="237" t="s">
        <v>816</v>
      </c>
      <c r="G424" s="234"/>
      <c r="H424" s="236" t="s">
        <v>1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174</v>
      </c>
      <c r="AU424" s="243" t="s">
        <v>84</v>
      </c>
      <c r="AV424" s="13" t="s">
        <v>84</v>
      </c>
      <c r="AW424" s="13" t="s">
        <v>32</v>
      </c>
      <c r="AX424" s="13" t="s">
        <v>76</v>
      </c>
      <c r="AY424" s="243" t="s">
        <v>165</v>
      </c>
    </row>
    <row r="425" s="13" customFormat="1">
      <c r="A425" s="13"/>
      <c r="B425" s="233"/>
      <c r="C425" s="234"/>
      <c r="D425" s="235" t="s">
        <v>174</v>
      </c>
      <c r="E425" s="236" t="s">
        <v>1</v>
      </c>
      <c r="F425" s="237" t="s">
        <v>1105</v>
      </c>
      <c r="G425" s="234"/>
      <c r="H425" s="236" t="s">
        <v>1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174</v>
      </c>
      <c r="AU425" s="243" t="s">
        <v>84</v>
      </c>
      <c r="AV425" s="13" t="s">
        <v>84</v>
      </c>
      <c r="AW425" s="13" t="s">
        <v>32</v>
      </c>
      <c r="AX425" s="13" t="s">
        <v>76</v>
      </c>
      <c r="AY425" s="243" t="s">
        <v>165</v>
      </c>
    </row>
    <row r="426" s="13" customFormat="1">
      <c r="A426" s="13"/>
      <c r="B426" s="233"/>
      <c r="C426" s="234"/>
      <c r="D426" s="235" t="s">
        <v>174</v>
      </c>
      <c r="E426" s="236" t="s">
        <v>1</v>
      </c>
      <c r="F426" s="237" t="s">
        <v>1106</v>
      </c>
      <c r="G426" s="234"/>
      <c r="H426" s="236" t="s">
        <v>1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174</v>
      </c>
      <c r="AU426" s="243" t="s">
        <v>84</v>
      </c>
      <c r="AV426" s="13" t="s">
        <v>84</v>
      </c>
      <c r="AW426" s="13" t="s">
        <v>32</v>
      </c>
      <c r="AX426" s="13" t="s">
        <v>76</v>
      </c>
      <c r="AY426" s="243" t="s">
        <v>165</v>
      </c>
    </row>
    <row r="427" s="14" customFormat="1">
      <c r="A427" s="14"/>
      <c r="B427" s="244"/>
      <c r="C427" s="245"/>
      <c r="D427" s="235" t="s">
        <v>174</v>
      </c>
      <c r="E427" s="246" t="s">
        <v>1</v>
      </c>
      <c r="F427" s="247" t="s">
        <v>84</v>
      </c>
      <c r="G427" s="245"/>
      <c r="H427" s="248">
        <v>1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174</v>
      </c>
      <c r="AU427" s="254" t="s">
        <v>84</v>
      </c>
      <c r="AV427" s="14" t="s">
        <v>87</v>
      </c>
      <c r="AW427" s="14" t="s">
        <v>32</v>
      </c>
      <c r="AX427" s="14" t="s">
        <v>84</v>
      </c>
      <c r="AY427" s="254" t="s">
        <v>165</v>
      </c>
    </row>
    <row r="428" s="12" customFormat="1" ht="25.92" customHeight="1">
      <c r="A428" s="12"/>
      <c r="B428" s="204"/>
      <c r="C428" s="205"/>
      <c r="D428" s="206" t="s">
        <v>75</v>
      </c>
      <c r="E428" s="207" t="s">
        <v>213</v>
      </c>
      <c r="F428" s="207" t="s">
        <v>498</v>
      </c>
      <c r="G428" s="205"/>
      <c r="H428" s="205"/>
      <c r="I428" s="208"/>
      <c r="J428" s="209">
        <f>BK428</f>
        <v>0</v>
      </c>
      <c r="K428" s="205"/>
      <c r="L428" s="210"/>
      <c r="M428" s="211"/>
      <c r="N428" s="212"/>
      <c r="O428" s="212"/>
      <c r="P428" s="213">
        <f>SUM(P429:P447)</f>
        <v>0</v>
      </c>
      <c r="Q428" s="212"/>
      <c r="R428" s="213">
        <f>SUM(R429:R447)</f>
        <v>3.3911723</v>
      </c>
      <c r="S428" s="212"/>
      <c r="T428" s="214">
        <f>SUM(T429:T447)</f>
        <v>0.0076500000000000005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5" t="s">
        <v>84</v>
      </c>
      <c r="AT428" s="216" t="s">
        <v>75</v>
      </c>
      <c r="AU428" s="216" t="s">
        <v>76</v>
      </c>
      <c r="AY428" s="215" t="s">
        <v>165</v>
      </c>
      <c r="BK428" s="217">
        <f>SUM(BK429:BK447)</f>
        <v>0</v>
      </c>
    </row>
    <row r="429" s="2" customFormat="1" ht="24.15" customHeight="1">
      <c r="A429" s="39"/>
      <c r="B429" s="40"/>
      <c r="C429" s="220" t="s">
        <v>1107</v>
      </c>
      <c r="D429" s="220" t="s">
        <v>167</v>
      </c>
      <c r="E429" s="221" t="s">
        <v>500</v>
      </c>
      <c r="F429" s="222" t="s">
        <v>501</v>
      </c>
      <c r="G429" s="223" t="s">
        <v>190</v>
      </c>
      <c r="H429" s="224">
        <v>47</v>
      </c>
      <c r="I429" s="225"/>
      <c r="J429" s="226">
        <f>ROUND(I429*H429,2)</f>
        <v>0</v>
      </c>
      <c r="K429" s="222" t="s">
        <v>171</v>
      </c>
      <c r="L429" s="45"/>
      <c r="M429" s="227" t="s">
        <v>1</v>
      </c>
      <c r="N429" s="228" t="s">
        <v>41</v>
      </c>
      <c r="O429" s="92"/>
      <c r="P429" s="229">
        <f>O429*H429</f>
        <v>0</v>
      </c>
      <c r="Q429" s="229">
        <v>0.071900000000000006</v>
      </c>
      <c r="R429" s="229">
        <f>Q429*H429</f>
        <v>3.3793000000000002</v>
      </c>
      <c r="S429" s="229">
        <v>0</v>
      </c>
      <c r="T429" s="23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1" t="s">
        <v>172</v>
      </c>
      <c r="AT429" s="231" t="s">
        <v>167</v>
      </c>
      <c r="AU429" s="231" t="s">
        <v>84</v>
      </c>
      <c r="AY429" s="18" t="s">
        <v>165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8" t="s">
        <v>84</v>
      </c>
      <c r="BK429" s="232">
        <f>ROUND(I429*H429,2)</f>
        <v>0</v>
      </c>
      <c r="BL429" s="18" t="s">
        <v>172</v>
      </c>
      <c r="BM429" s="231" t="s">
        <v>1108</v>
      </c>
    </row>
    <row r="430" s="13" customFormat="1">
      <c r="A430" s="13"/>
      <c r="B430" s="233"/>
      <c r="C430" s="234"/>
      <c r="D430" s="235" t="s">
        <v>174</v>
      </c>
      <c r="E430" s="236" t="s">
        <v>1</v>
      </c>
      <c r="F430" s="237" t="s">
        <v>175</v>
      </c>
      <c r="G430" s="234"/>
      <c r="H430" s="236" t="s">
        <v>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174</v>
      </c>
      <c r="AU430" s="243" t="s">
        <v>84</v>
      </c>
      <c r="AV430" s="13" t="s">
        <v>84</v>
      </c>
      <c r="AW430" s="13" t="s">
        <v>32</v>
      </c>
      <c r="AX430" s="13" t="s">
        <v>76</v>
      </c>
      <c r="AY430" s="243" t="s">
        <v>165</v>
      </c>
    </row>
    <row r="431" s="14" customFormat="1">
      <c r="A431" s="14"/>
      <c r="B431" s="244"/>
      <c r="C431" s="245"/>
      <c r="D431" s="235" t="s">
        <v>174</v>
      </c>
      <c r="E431" s="246" t="s">
        <v>1</v>
      </c>
      <c r="F431" s="247" t="s">
        <v>804</v>
      </c>
      <c r="G431" s="245"/>
      <c r="H431" s="248">
        <v>47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174</v>
      </c>
      <c r="AU431" s="254" t="s">
        <v>84</v>
      </c>
      <c r="AV431" s="14" t="s">
        <v>87</v>
      </c>
      <c r="AW431" s="14" t="s">
        <v>32</v>
      </c>
      <c r="AX431" s="14" t="s">
        <v>84</v>
      </c>
      <c r="AY431" s="254" t="s">
        <v>165</v>
      </c>
    </row>
    <row r="432" s="2" customFormat="1" ht="24.15" customHeight="1">
      <c r="A432" s="39"/>
      <c r="B432" s="40"/>
      <c r="C432" s="220" t="s">
        <v>1109</v>
      </c>
      <c r="D432" s="220" t="s">
        <v>167</v>
      </c>
      <c r="E432" s="221" t="s">
        <v>1110</v>
      </c>
      <c r="F432" s="222" t="s">
        <v>1111</v>
      </c>
      <c r="G432" s="223" t="s">
        <v>190</v>
      </c>
      <c r="H432" s="224">
        <v>1.8839999999999999</v>
      </c>
      <c r="I432" s="225"/>
      <c r="J432" s="226">
        <f>ROUND(I432*H432,2)</f>
        <v>0</v>
      </c>
      <c r="K432" s="222" t="s">
        <v>171</v>
      </c>
      <c r="L432" s="45"/>
      <c r="M432" s="227" t="s">
        <v>1</v>
      </c>
      <c r="N432" s="228" t="s">
        <v>41</v>
      </c>
      <c r="O432" s="92"/>
      <c r="P432" s="229">
        <f>O432*H432</f>
        <v>0</v>
      </c>
      <c r="Q432" s="229">
        <v>0.00069999999999999999</v>
      </c>
      <c r="R432" s="229">
        <f>Q432*H432</f>
        <v>0.0013188</v>
      </c>
      <c r="S432" s="229">
        <v>0</v>
      </c>
      <c r="T432" s="23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1" t="s">
        <v>172</v>
      </c>
      <c r="AT432" s="231" t="s">
        <v>167</v>
      </c>
      <c r="AU432" s="231" t="s">
        <v>84</v>
      </c>
      <c r="AY432" s="18" t="s">
        <v>165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8" t="s">
        <v>84</v>
      </c>
      <c r="BK432" s="232">
        <f>ROUND(I432*H432,2)</f>
        <v>0</v>
      </c>
      <c r="BL432" s="18" t="s">
        <v>172</v>
      </c>
      <c r="BM432" s="231" t="s">
        <v>1112</v>
      </c>
    </row>
    <row r="433" s="13" customFormat="1">
      <c r="A433" s="13"/>
      <c r="B433" s="233"/>
      <c r="C433" s="234"/>
      <c r="D433" s="235" t="s">
        <v>174</v>
      </c>
      <c r="E433" s="236" t="s">
        <v>1</v>
      </c>
      <c r="F433" s="237" t="s">
        <v>816</v>
      </c>
      <c r="G433" s="234"/>
      <c r="H433" s="236" t="s">
        <v>1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174</v>
      </c>
      <c r="AU433" s="243" t="s">
        <v>84</v>
      </c>
      <c r="AV433" s="13" t="s">
        <v>84</v>
      </c>
      <c r="AW433" s="13" t="s">
        <v>32</v>
      </c>
      <c r="AX433" s="13" t="s">
        <v>76</v>
      </c>
      <c r="AY433" s="243" t="s">
        <v>165</v>
      </c>
    </row>
    <row r="434" s="13" customFormat="1">
      <c r="A434" s="13"/>
      <c r="B434" s="233"/>
      <c r="C434" s="234"/>
      <c r="D434" s="235" t="s">
        <v>174</v>
      </c>
      <c r="E434" s="236" t="s">
        <v>1</v>
      </c>
      <c r="F434" s="237" t="s">
        <v>1113</v>
      </c>
      <c r="G434" s="234"/>
      <c r="H434" s="236" t="s">
        <v>1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174</v>
      </c>
      <c r="AU434" s="243" t="s">
        <v>84</v>
      </c>
      <c r="AV434" s="13" t="s">
        <v>84</v>
      </c>
      <c r="AW434" s="13" t="s">
        <v>32</v>
      </c>
      <c r="AX434" s="13" t="s">
        <v>76</v>
      </c>
      <c r="AY434" s="243" t="s">
        <v>165</v>
      </c>
    </row>
    <row r="435" s="14" customFormat="1">
      <c r="A435" s="14"/>
      <c r="B435" s="244"/>
      <c r="C435" s="245"/>
      <c r="D435" s="235" t="s">
        <v>174</v>
      </c>
      <c r="E435" s="246" t="s">
        <v>1</v>
      </c>
      <c r="F435" s="247" t="s">
        <v>1114</v>
      </c>
      <c r="G435" s="245"/>
      <c r="H435" s="248">
        <v>1.8839999999999999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174</v>
      </c>
      <c r="AU435" s="254" t="s">
        <v>84</v>
      </c>
      <c r="AV435" s="14" t="s">
        <v>87</v>
      </c>
      <c r="AW435" s="14" t="s">
        <v>32</v>
      </c>
      <c r="AX435" s="14" t="s">
        <v>76</v>
      </c>
      <c r="AY435" s="254" t="s">
        <v>165</v>
      </c>
    </row>
    <row r="436" s="15" customFormat="1">
      <c r="A436" s="15"/>
      <c r="B436" s="255"/>
      <c r="C436" s="256"/>
      <c r="D436" s="235" t="s">
        <v>174</v>
      </c>
      <c r="E436" s="257" t="s">
        <v>1</v>
      </c>
      <c r="F436" s="258" t="s">
        <v>187</v>
      </c>
      <c r="G436" s="256"/>
      <c r="H436" s="259">
        <v>1.8839999999999999</v>
      </c>
      <c r="I436" s="260"/>
      <c r="J436" s="256"/>
      <c r="K436" s="256"/>
      <c r="L436" s="261"/>
      <c r="M436" s="262"/>
      <c r="N436" s="263"/>
      <c r="O436" s="263"/>
      <c r="P436" s="263"/>
      <c r="Q436" s="263"/>
      <c r="R436" s="263"/>
      <c r="S436" s="263"/>
      <c r="T436" s="264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5" t="s">
        <v>174</v>
      </c>
      <c r="AU436" s="265" t="s">
        <v>84</v>
      </c>
      <c r="AV436" s="15" t="s">
        <v>172</v>
      </c>
      <c r="AW436" s="15" t="s">
        <v>32</v>
      </c>
      <c r="AX436" s="15" t="s">
        <v>84</v>
      </c>
      <c r="AY436" s="265" t="s">
        <v>165</v>
      </c>
    </row>
    <row r="437" s="2" customFormat="1" ht="16.5" customHeight="1">
      <c r="A437" s="39"/>
      <c r="B437" s="40"/>
      <c r="C437" s="277" t="s">
        <v>1115</v>
      </c>
      <c r="D437" s="277" t="s">
        <v>332</v>
      </c>
      <c r="E437" s="278" t="s">
        <v>1116</v>
      </c>
      <c r="F437" s="279" t="s">
        <v>1117</v>
      </c>
      <c r="G437" s="280" t="s">
        <v>365</v>
      </c>
      <c r="H437" s="281">
        <v>10</v>
      </c>
      <c r="I437" s="282"/>
      <c r="J437" s="283">
        <f>ROUND(I437*H437,2)</f>
        <v>0</v>
      </c>
      <c r="K437" s="279" t="s">
        <v>416</v>
      </c>
      <c r="L437" s="284"/>
      <c r="M437" s="285" t="s">
        <v>1</v>
      </c>
      <c r="N437" s="286" t="s">
        <v>41</v>
      </c>
      <c r="O437" s="92"/>
      <c r="P437" s="229">
        <f>O437*H437</f>
        <v>0</v>
      </c>
      <c r="Q437" s="229">
        <v>0.001</v>
      </c>
      <c r="R437" s="229">
        <f>Q437*H437</f>
        <v>0.01</v>
      </c>
      <c r="S437" s="229">
        <v>0</v>
      </c>
      <c r="T437" s="230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1" t="s">
        <v>209</v>
      </c>
      <c r="AT437" s="231" t="s">
        <v>332</v>
      </c>
      <c r="AU437" s="231" t="s">
        <v>84</v>
      </c>
      <c r="AY437" s="18" t="s">
        <v>165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8" t="s">
        <v>84</v>
      </c>
      <c r="BK437" s="232">
        <f>ROUND(I437*H437,2)</f>
        <v>0</v>
      </c>
      <c r="BL437" s="18" t="s">
        <v>172</v>
      </c>
      <c r="BM437" s="231" t="s">
        <v>1118</v>
      </c>
    </row>
    <row r="438" s="13" customFormat="1">
      <c r="A438" s="13"/>
      <c r="B438" s="233"/>
      <c r="C438" s="234"/>
      <c r="D438" s="235" t="s">
        <v>174</v>
      </c>
      <c r="E438" s="236" t="s">
        <v>1</v>
      </c>
      <c r="F438" s="237" t="s">
        <v>816</v>
      </c>
      <c r="G438" s="234"/>
      <c r="H438" s="236" t="s">
        <v>1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174</v>
      </c>
      <c r="AU438" s="243" t="s">
        <v>84</v>
      </c>
      <c r="AV438" s="13" t="s">
        <v>84</v>
      </c>
      <c r="AW438" s="13" t="s">
        <v>32</v>
      </c>
      <c r="AX438" s="13" t="s">
        <v>76</v>
      </c>
      <c r="AY438" s="243" t="s">
        <v>165</v>
      </c>
    </row>
    <row r="439" s="14" customFormat="1">
      <c r="A439" s="14"/>
      <c r="B439" s="244"/>
      <c r="C439" s="245"/>
      <c r="D439" s="235" t="s">
        <v>174</v>
      </c>
      <c r="E439" s="246" t="s">
        <v>1</v>
      </c>
      <c r="F439" s="247" t="s">
        <v>1119</v>
      </c>
      <c r="G439" s="245"/>
      <c r="H439" s="248">
        <v>10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174</v>
      </c>
      <c r="AU439" s="254" t="s">
        <v>84</v>
      </c>
      <c r="AV439" s="14" t="s">
        <v>87</v>
      </c>
      <c r="AW439" s="14" t="s">
        <v>32</v>
      </c>
      <c r="AX439" s="14" t="s">
        <v>84</v>
      </c>
      <c r="AY439" s="254" t="s">
        <v>165</v>
      </c>
    </row>
    <row r="440" s="2" customFormat="1" ht="24.15" customHeight="1">
      <c r="A440" s="39"/>
      <c r="B440" s="40"/>
      <c r="C440" s="220" t="s">
        <v>1120</v>
      </c>
      <c r="D440" s="220" t="s">
        <v>167</v>
      </c>
      <c r="E440" s="221" t="s">
        <v>1121</v>
      </c>
      <c r="F440" s="222" t="s">
        <v>1122</v>
      </c>
      <c r="G440" s="223" t="s">
        <v>190</v>
      </c>
      <c r="H440" s="224">
        <v>0.45000000000000001</v>
      </c>
      <c r="I440" s="225"/>
      <c r="J440" s="226">
        <f>ROUND(I440*H440,2)</f>
        <v>0</v>
      </c>
      <c r="K440" s="222" t="s">
        <v>171</v>
      </c>
      <c r="L440" s="45"/>
      <c r="M440" s="227" t="s">
        <v>1</v>
      </c>
      <c r="N440" s="228" t="s">
        <v>41</v>
      </c>
      <c r="O440" s="92"/>
      <c r="P440" s="229">
        <f>O440*H440</f>
        <v>0</v>
      </c>
      <c r="Q440" s="229">
        <v>0.00123</v>
      </c>
      <c r="R440" s="229">
        <f>Q440*H440</f>
        <v>0.00055349999999999996</v>
      </c>
      <c r="S440" s="229">
        <v>0.017000000000000001</v>
      </c>
      <c r="T440" s="230">
        <f>S440*H440</f>
        <v>0.0076500000000000005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1" t="s">
        <v>172</v>
      </c>
      <c r="AT440" s="231" t="s">
        <v>167</v>
      </c>
      <c r="AU440" s="231" t="s">
        <v>84</v>
      </c>
      <c r="AY440" s="18" t="s">
        <v>165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8" t="s">
        <v>84</v>
      </c>
      <c r="BK440" s="232">
        <f>ROUND(I440*H440,2)</f>
        <v>0</v>
      </c>
      <c r="BL440" s="18" t="s">
        <v>172</v>
      </c>
      <c r="BM440" s="231" t="s">
        <v>1123</v>
      </c>
    </row>
    <row r="441" s="13" customFormat="1">
      <c r="A441" s="13"/>
      <c r="B441" s="233"/>
      <c r="C441" s="234"/>
      <c r="D441" s="235" t="s">
        <v>174</v>
      </c>
      <c r="E441" s="236" t="s">
        <v>1</v>
      </c>
      <c r="F441" s="237" t="s">
        <v>961</v>
      </c>
      <c r="G441" s="234"/>
      <c r="H441" s="236" t="s">
        <v>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174</v>
      </c>
      <c r="AU441" s="243" t="s">
        <v>84</v>
      </c>
      <c r="AV441" s="13" t="s">
        <v>84</v>
      </c>
      <c r="AW441" s="13" t="s">
        <v>32</v>
      </c>
      <c r="AX441" s="13" t="s">
        <v>76</v>
      </c>
      <c r="AY441" s="243" t="s">
        <v>165</v>
      </c>
    </row>
    <row r="442" s="14" customFormat="1">
      <c r="A442" s="14"/>
      <c r="B442" s="244"/>
      <c r="C442" s="245"/>
      <c r="D442" s="235" t="s">
        <v>174</v>
      </c>
      <c r="E442" s="246" t="s">
        <v>1</v>
      </c>
      <c r="F442" s="247" t="s">
        <v>1124</v>
      </c>
      <c r="G442" s="245"/>
      <c r="H442" s="248">
        <v>0.45000000000000001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174</v>
      </c>
      <c r="AU442" s="254" t="s">
        <v>84</v>
      </c>
      <c r="AV442" s="14" t="s">
        <v>87</v>
      </c>
      <c r="AW442" s="14" t="s">
        <v>32</v>
      </c>
      <c r="AX442" s="14" t="s">
        <v>84</v>
      </c>
      <c r="AY442" s="254" t="s">
        <v>165</v>
      </c>
    </row>
    <row r="443" s="2" customFormat="1" ht="24.15" customHeight="1">
      <c r="A443" s="39"/>
      <c r="B443" s="40"/>
      <c r="C443" s="220" t="s">
        <v>1125</v>
      </c>
      <c r="D443" s="220" t="s">
        <v>167</v>
      </c>
      <c r="E443" s="221" t="s">
        <v>515</v>
      </c>
      <c r="F443" s="222" t="s">
        <v>516</v>
      </c>
      <c r="G443" s="223" t="s">
        <v>170</v>
      </c>
      <c r="H443" s="224">
        <v>119</v>
      </c>
      <c r="I443" s="225"/>
      <c r="J443" s="226">
        <f>ROUND(I443*H443,2)</f>
        <v>0</v>
      </c>
      <c r="K443" s="222" t="s">
        <v>171</v>
      </c>
      <c r="L443" s="45"/>
      <c r="M443" s="227" t="s">
        <v>1</v>
      </c>
      <c r="N443" s="228" t="s">
        <v>41</v>
      </c>
      <c r="O443" s="92"/>
      <c r="P443" s="229">
        <f>O443*H443</f>
        <v>0</v>
      </c>
      <c r="Q443" s="229">
        <v>0</v>
      </c>
      <c r="R443" s="229">
        <f>Q443*H443</f>
        <v>0</v>
      </c>
      <c r="S443" s="229">
        <v>0</v>
      </c>
      <c r="T443" s="23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1" t="s">
        <v>172</v>
      </c>
      <c r="AT443" s="231" t="s">
        <v>167</v>
      </c>
      <c r="AU443" s="231" t="s">
        <v>84</v>
      </c>
      <c r="AY443" s="18" t="s">
        <v>165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18" t="s">
        <v>84</v>
      </c>
      <c r="BK443" s="232">
        <f>ROUND(I443*H443,2)</f>
        <v>0</v>
      </c>
      <c r="BL443" s="18" t="s">
        <v>172</v>
      </c>
      <c r="BM443" s="231" t="s">
        <v>1126</v>
      </c>
    </row>
    <row r="444" s="13" customFormat="1">
      <c r="A444" s="13"/>
      <c r="B444" s="233"/>
      <c r="C444" s="234"/>
      <c r="D444" s="235" t="s">
        <v>174</v>
      </c>
      <c r="E444" s="236" t="s">
        <v>1</v>
      </c>
      <c r="F444" s="237" t="s">
        <v>175</v>
      </c>
      <c r="G444" s="234"/>
      <c r="H444" s="236" t="s">
        <v>1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174</v>
      </c>
      <c r="AU444" s="243" t="s">
        <v>84</v>
      </c>
      <c r="AV444" s="13" t="s">
        <v>84</v>
      </c>
      <c r="AW444" s="13" t="s">
        <v>32</v>
      </c>
      <c r="AX444" s="13" t="s">
        <v>76</v>
      </c>
      <c r="AY444" s="243" t="s">
        <v>165</v>
      </c>
    </row>
    <row r="445" s="14" customFormat="1">
      <c r="A445" s="14"/>
      <c r="B445" s="244"/>
      <c r="C445" s="245"/>
      <c r="D445" s="235" t="s">
        <v>174</v>
      </c>
      <c r="E445" s="246" t="s">
        <v>1</v>
      </c>
      <c r="F445" s="247" t="s">
        <v>1127</v>
      </c>
      <c r="G445" s="245"/>
      <c r="H445" s="248">
        <v>4.7000000000000002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174</v>
      </c>
      <c r="AU445" s="254" t="s">
        <v>84</v>
      </c>
      <c r="AV445" s="14" t="s">
        <v>87</v>
      </c>
      <c r="AW445" s="14" t="s">
        <v>32</v>
      </c>
      <c r="AX445" s="14" t="s">
        <v>76</v>
      </c>
      <c r="AY445" s="254" t="s">
        <v>165</v>
      </c>
    </row>
    <row r="446" s="14" customFormat="1">
      <c r="A446" s="14"/>
      <c r="B446" s="244"/>
      <c r="C446" s="245"/>
      <c r="D446" s="235" t="s">
        <v>174</v>
      </c>
      <c r="E446" s="246" t="s">
        <v>1</v>
      </c>
      <c r="F446" s="247" t="s">
        <v>105</v>
      </c>
      <c r="G446" s="245"/>
      <c r="H446" s="248">
        <v>114.3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174</v>
      </c>
      <c r="AU446" s="254" t="s">
        <v>84</v>
      </c>
      <c r="AV446" s="14" t="s">
        <v>87</v>
      </c>
      <c r="AW446" s="14" t="s">
        <v>32</v>
      </c>
      <c r="AX446" s="14" t="s">
        <v>76</v>
      </c>
      <c r="AY446" s="254" t="s">
        <v>165</v>
      </c>
    </row>
    <row r="447" s="15" customFormat="1">
      <c r="A447" s="15"/>
      <c r="B447" s="255"/>
      <c r="C447" s="256"/>
      <c r="D447" s="235" t="s">
        <v>174</v>
      </c>
      <c r="E447" s="257" t="s">
        <v>1</v>
      </c>
      <c r="F447" s="258" t="s">
        <v>187</v>
      </c>
      <c r="G447" s="256"/>
      <c r="H447" s="259">
        <v>119</v>
      </c>
      <c r="I447" s="260"/>
      <c r="J447" s="256"/>
      <c r="K447" s="256"/>
      <c r="L447" s="261"/>
      <c r="M447" s="262"/>
      <c r="N447" s="263"/>
      <c r="O447" s="263"/>
      <c r="P447" s="263"/>
      <c r="Q447" s="263"/>
      <c r="R447" s="263"/>
      <c r="S447" s="263"/>
      <c r="T447" s="264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5" t="s">
        <v>174</v>
      </c>
      <c r="AU447" s="265" t="s">
        <v>84</v>
      </c>
      <c r="AV447" s="15" t="s">
        <v>172</v>
      </c>
      <c r="AW447" s="15" t="s">
        <v>32</v>
      </c>
      <c r="AX447" s="15" t="s">
        <v>84</v>
      </c>
      <c r="AY447" s="265" t="s">
        <v>165</v>
      </c>
    </row>
    <row r="448" s="12" customFormat="1" ht="25.92" customHeight="1">
      <c r="A448" s="12"/>
      <c r="B448" s="204"/>
      <c r="C448" s="205"/>
      <c r="D448" s="206" t="s">
        <v>75</v>
      </c>
      <c r="E448" s="207" t="s">
        <v>519</v>
      </c>
      <c r="F448" s="207" t="s">
        <v>520</v>
      </c>
      <c r="G448" s="205"/>
      <c r="H448" s="205"/>
      <c r="I448" s="208"/>
      <c r="J448" s="209">
        <f>BK448</f>
        <v>0</v>
      </c>
      <c r="K448" s="205"/>
      <c r="L448" s="210"/>
      <c r="M448" s="211"/>
      <c r="N448" s="212"/>
      <c r="O448" s="212"/>
      <c r="P448" s="213">
        <f>SUM(P449:P450)</f>
        <v>0</v>
      </c>
      <c r="Q448" s="212"/>
      <c r="R448" s="213">
        <f>SUM(R449:R450)</f>
        <v>0</v>
      </c>
      <c r="S448" s="212"/>
      <c r="T448" s="214">
        <f>SUM(T449:T450)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15" t="s">
        <v>84</v>
      </c>
      <c r="AT448" s="216" t="s">
        <v>75</v>
      </c>
      <c r="AU448" s="216" t="s">
        <v>76</v>
      </c>
      <c r="AY448" s="215" t="s">
        <v>165</v>
      </c>
      <c r="BK448" s="217">
        <f>SUM(BK449:BK450)</f>
        <v>0</v>
      </c>
    </row>
    <row r="449" s="2" customFormat="1" ht="24.15" customHeight="1">
      <c r="A449" s="39"/>
      <c r="B449" s="40"/>
      <c r="C449" s="220" t="s">
        <v>1128</v>
      </c>
      <c r="D449" s="220" t="s">
        <v>167</v>
      </c>
      <c r="E449" s="221" t="s">
        <v>522</v>
      </c>
      <c r="F449" s="222" t="s">
        <v>523</v>
      </c>
      <c r="G449" s="223" t="s">
        <v>310</v>
      </c>
      <c r="H449" s="224">
        <v>4.1820000000000004</v>
      </c>
      <c r="I449" s="225"/>
      <c r="J449" s="226">
        <f>ROUND(I449*H449,2)</f>
        <v>0</v>
      </c>
      <c r="K449" s="222" t="s">
        <v>171</v>
      </c>
      <c r="L449" s="45"/>
      <c r="M449" s="227" t="s">
        <v>1</v>
      </c>
      <c r="N449" s="228" t="s">
        <v>41</v>
      </c>
      <c r="O449" s="92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1" t="s">
        <v>172</v>
      </c>
      <c r="AT449" s="231" t="s">
        <v>167</v>
      </c>
      <c r="AU449" s="231" t="s">
        <v>84</v>
      </c>
      <c r="AY449" s="18" t="s">
        <v>165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8" t="s">
        <v>84</v>
      </c>
      <c r="BK449" s="232">
        <f>ROUND(I449*H449,2)</f>
        <v>0</v>
      </c>
      <c r="BL449" s="18" t="s">
        <v>172</v>
      </c>
      <c r="BM449" s="231" t="s">
        <v>1129</v>
      </c>
    </row>
    <row r="450" s="14" customFormat="1">
      <c r="A450" s="14"/>
      <c r="B450" s="244"/>
      <c r="C450" s="245"/>
      <c r="D450" s="235" t="s">
        <v>174</v>
      </c>
      <c r="E450" s="246" t="s">
        <v>1</v>
      </c>
      <c r="F450" s="247" t="s">
        <v>1130</v>
      </c>
      <c r="G450" s="245"/>
      <c r="H450" s="248">
        <v>4.1820000000000004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174</v>
      </c>
      <c r="AU450" s="254" t="s">
        <v>84</v>
      </c>
      <c r="AV450" s="14" t="s">
        <v>87</v>
      </c>
      <c r="AW450" s="14" t="s">
        <v>32</v>
      </c>
      <c r="AX450" s="14" t="s">
        <v>84</v>
      </c>
      <c r="AY450" s="254" t="s">
        <v>165</v>
      </c>
    </row>
    <row r="451" s="12" customFormat="1" ht="25.92" customHeight="1">
      <c r="A451" s="12"/>
      <c r="B451" s="204"/>
      <c r="C451" s="205"/>
      <c r="D451" s="206" t="s">
        <v>75</v>
      </c>
      <c r="E451" s="207" t="s">
        <v>526</v>
      </c>
      <c r="F451" s="207" t="s">
        <v>527</v>
      </c>
      <c r="G451" s="205"/>
      <c r="H451" s="205"/>
      <c r="I451" s="208"/>
      <c r="J451" s="209">
        <f>BK451</f>
        <v>0</v>
      </c>
      <c r="K451" s="205"/>
      <c r="L451" s="210"/>
      <c r="M451" s="211"/>
      <c r="N451" s="212"/>
      <c r="O451" s="212"/>
      <c r="P451" s="213">
        <f>SUM(P452:P466)</f>
        <v>0</v>
      </c>
      <c r="Q451" s="212"/>
      <c r="R451" s="213">
        <f>SUM(R452:R466)</f>
        <v>0</v>
      </c>
      <c r="S451" s="212"/>
      <c r="T451" s="214">
        <f>SUM(T452:T466)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5" t="s">
        <v>84</v>
      </c>
      <c r="AT451" s="216" t="s">
        <v>75</v>
      </c>
      <c r="AU451" s="216" t="s">
        <v>76</v>
      </c>
      <c r="AY451" s="215" t="s">
        <v>165</v>
      </c>
      <c r="BK451" s="217">
        <f>SUM(BK452:BK466)</f>
        <v>0</v>
      </c>
    </row>
    <row r="452" s="2" customFormat="1" ht="21.75" customHeight="1">
      <c r="A452" s="39"/>
      <c r="B452" s="40"/>
      <c r="C452" s="220" t="s">
        <v>1131</v>
      </c>
      <c r="D452" s="220" t="s">
        <v>167</v>
      </c>
      <c r="E452" s="221" t="s">
        <v>529</v>
      </c>
      <c r="F452" s="222" t="s">
        <v>530</v>
      </c>
      <c r="G452" s="223" t="s">
        <v>310</v>
      </c>
      <c r="H452" s="224">
        <v>36.183999999999998</v>
      </c>
      <c r="I452" s="225"/>
      <c r="J452" s="226">
        <f>ROUND(I452*H452,2)</f>
        <v>0</v>
      </c>
      <c r="K452" s="222" t="s">
        <v>171</v>
      </c>
      <c r="L452" s="45"/>
      <c r="M452" s="227" t="s">
        <v>1</v>
      </c>
      <c r="N452" s="228" t="s">
        <v>41</v>
      </c>
      <c r="O452" s="92"/>
      <c r="P452" s="229">
        <f>O452*H452</f>
        <v>0</v>
      </c>
      <c r="Q452" s="229">
        <v>0</v>
      </c>
      <c r="R452" s="229">
        <f>Q452*H452</f>
        <v>0</v>
      </c>
      <c r="S452" s="229">
        <v>0</v>
      </c>
      <c r="T452" s="230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1" t="s">
        <v>172</v>
      </c>
      <c r="AT452" s="231" t="s">
        <v>167</v>
      </c>
      <c r="AU452" s="231" t="s">
        <v>84</v>
      </c>
      <c r="AY452" s="18" t="s">
        <v>165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8" t="s">
        <v>84</v>
      </c>
      <c r="BK452" s="232">
        <f>ROUND(I452*H452,2)</f>
        <v>0</v>
      </c>
      <c r="BL452" s="18" t="s">
        <v>172</v>
      </c>
      <c r="BM452" s="231" t="s">
        <v>1132</v>
      </c>
    </row>
    <row r="453" s="14" customFormat="1">
      <c r="A453" s="14"/>
      <c r="B453" s="244"/>
      <c r="C453" s="245"/>
      <c r="D453" s="235" t="s">
        <v>174</v>
      </c>
      <c r="E453" s="246" t="s">
        <v>112</v>
      </c>
      <c r="F453" s="247" t="s">
        <v>1133</v>
      </c>
      <c r="G453" s="245"/>
      <c r="H453" s="248">
        <v>18.091999999999999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174</v>
      </c>
      <c r="AU453" s="254" t="s">
        <v>84</v>
      </c>
      <c r="AV453" s="14" t="s">
        <v>87</v>
      </c>
      <c r="AW453" s="14" t="s">
        <v>32</v>
      </c>
      <c r="AX453" s="14" t="s">
        <v>76</v>
      </c>
      <c r="AY453" s="254" t="s">
        <v>165</v>
      </c>
    </row>
    <row r="454" s="14" customFormat="1">
      <c r="A454" s="14"/>
      <c r="B454" s="244"/>
      <c r="C454" s="245"/>
      <c r="D454" s="235" t="s">
        <v>174</v>
      </c>
      <c r="E454" s="246" t="s">
        <v>1</v>
      </c>
      <c r="F454" s="247" t="s">
        <v>533</v>
      </c>
      <c r="G454" s="245"/>
      <c r="H454" s="248">
        <v>18.091999999999999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174</v>
      </c>
      <c r="AU454" s="254" t="s">
        <v>84</v>
      </c>
      <c r="AV454" s="14" t="s">
        <v>87</v>
      </c>
      <c r="AW454" s="14" t="s">
        <v>32</v>
      </c>
      <c r="AX454" s="14" t="s">
        <v>76</v>
      </c>
      <c r="AY454" s="254" t="s">
        <v>165</v>
      </c>
    </row>
    <row r="455" s="15" customFormat="1">
      <c r="A455" s="15"/>
      <c r="B455" s="255"/>
      <c r="C455" s="256"/>
      <c r="D455" s="235" t="s">
        <v>174</v>
      </c>
      <c r="E455" s="257" t="s">
        <v>1</v>
      </c>
      <c r="F455" s="258" t="s">
        <v>187</v>
      </c>
      <c r="G455" s="256"/>
      <c r="H455" s="259">
        <v>36.183999999999998</v>
      </c>
      <c r="I455" s="260"/>
      <c r="J455" s="256"/>
      <c r="K455" s="256"/>
      <c r="L455" s="261"/>
      <c r="M455" s="262"/>
      <c r="N455" s="263"/>
      <c r="O455" s="263"/>
      <c r="P455" s="263"/>
      <c r="Q455" s="263"/>
      <c r="R455" s="263"/>
      <c r="S455" s="263"/>
      <c r="T455" s="264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5" t="s">
        <v>174</v>
      </c>
      <c r="AU455" s="265" t="s">
        <v>84</v>
      </c>
      <c r="AV455" s="15" t="s">
        <v>172</v>
      </c>
      <c r="AW455" s="15" t="s">
        <v>32</v>
      </c>
      <c r="AX455" s="15" t="s">
        <v>84</v>
      </c>
      <c r="AY455" s="265" t="s">
        <v>165</v>
      </c>
    </row>
    <row r="456" s="2" customFormat="1" ht="24.15" customHeight="1">
      <c r="A456" s="39"/>
      <c r="B456" s="40"/>
      <c r="C456" s="220" t="s">
        <v>1134</v>
      </c>
      <c r="D456" s="220" t="s">
        <v>167</v>
      </c>
      <c r="E456" s="221" t="s">
        <v>535</v>
      </c>
      <c r="F456" s="222" t="s">
        <v>536</v>
      </c>
      <c r="G456" s="223" t="s">
        <v>310</v>
      </c>
      <c r="H456" s="224">
        <v>253.28800000000001</v>
      </c>
      <c r="I456" s="225"/>
      <c r="J456" s="226">
        <f>ROUND(I456*H456,2)</f>
        <v>0</v>
      </c>
      <c r="K456" s="222" t="s">
        <v>171</v>
      </c>
      <c r="L456" s="45"/>
      <c r="M456" s="227" t="s">
        <v>1</v>
      </c>
      <c r="N456" s="228" t="s">
        <v>41</v>
      </c>
      <c r="O456" s="92"/>
      <c r="P456" s="229">
        <f>O456*H456</f>
        <v>0</v>
      </c>
      <c r="Q456" s="229">
        <v>0</v>
      </c>
      <c r="R456" s="229">
        <f>Q456*H456</f>
        <v>0</v>
      </c>
      <c r="S456" s="229">
        <v>0</v>
      </c>
      <c r="T456" s="230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1" t="s">
        <v>172</v>
      </c>
      <c r="AT456" s="231" t="s">
        <v>167</v>
      </c>
      <c r="AU456" s="231" t="s">
        <v>84</v>
      </c>
      <c r="AY456" s="18" t="s">
        <v>165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8" t="s">
        <v>84</v>
      </c>
      <c r="BK456" s="232">
        <f>ROUND(I456*H456,2)</f>
        <v>0</v>
      </c>
      <c r="BL456" s="18" t="s">
        <v>172</v>
      </c>
      <c r="BM456" s="231" t="s">
        <v>1135</v>
      </c>
    </row>
    <row r="457" s="13" customFormat="1">
      <c r="A457" s="13"/>
      <c r="B457" s="233"/>
      <c r="C457" s="234"/>
      <c r="D457" s="235" t="s">
        <v>174</v>
      </c>
      <c r="E457" s="236" t="s">
        <v>1</v>
      </c>
      <c r="F457" s="237" t="s">
        <v>538</v>
      </c>
      <c r="G457" s="234"/>
      <c r="H457" s="236" t="s">
        <v>1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174</v>
      </c>
      <c r="AU457" s="243" t="s">
        <v>84</v>
      </c>
      <c r="AV457" s="13" t="s">
        <v>84</v>
      </c>
      <c r="AW457" s="13" t="s">
        <v>32</v>
      </c>
      <c r="AX457" s="13" t="s">
        <v>76</v>
      </c>
      <c r="AY457" s="243" t="s">
        <v>165</v>
      </c>
    </row>
    <row r="458" s="14" customFormat="1">
      <c r="A458" s="14"/>
      <c r="B458" s="244"/>
      <c r="C458" s="245"/>
      <c r="D458" s="235" t="s">
        <v>174</v>
      </c>
      <c r="E458" s="246" t="s">
        <v>1</v>
      </c>
      <c r="F458" s="247" t="s">
        <v>539</v>
      </c>
      <c r="G458" s="245"/>
      <c r="H458" s="248">
        <v>253.28800000000001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174</v>
      </c>
      <c r="AU458" s="254" t="s">
        <v>84</v>
      </c>
      <c r="AV458" s="14" t="s">
        <v>87</v>
      </c>
      <c r="AW458" s="14" t="s">
        <v>32</v>
      </c>
      <c r="AX458" s="14" t="s">
        <v>84</v>
      </c>
      <c r="AY458" s="254" t="s">
        <v>165</v>
      </c>
    </row>
    <row r="459" s="2" customFormat="1" ht="24.15" customHeight="1">
      <c r="A459" s="39"/>
      <c r="B459" s="40"/>
      <c r="C459" s="220" t="s">
        <v>1136</v>
      </c>
      <c r="D459" s="220" t="s">
        <v>167</v>
      </c>
      <c r="E459" s="221" t="s">
        <v>541</v>
      </c>
      <c r="F459" s="222" t="s">
        <v>542</v>
      </c>
      <c r="G459" s="223" t="s">
        <v>310</v>
      </c>
      <c r="H459" s="224">
        <v>36.183999999999998</v>
      </c>
      <c r="I459" s="225"/>
      <c r="J459" s="226">
        <f>ROUND(I459*H459,2)</f>
        <v>0</v>
      </c>
      <c r="K459" s="222" t="s">
        <v>171</v>
      </c>
      <c r="L459" s="45"/>
      <c r="M459" s="227" t="s">
        <v>1</v>
      </c>
      <c r="N459" s="228" t="s">
        <v>41</v>
      </c>
      <c r="O459" s="92"/>
      <c r="P459" s="229">
        <f>O459*H459</f>
        <v>0</v>
      </c>
      <c r="Q459" s="229">
        <v>0</v>
      </c>
      <c r="R459" s="229">
        <f>Q459*H459</f>
        <v>0</v>
      </c>
      <c r="S459" s="229">
        <v>0</v>
      </c>
      <c r="T459" s="230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1" t="s">
        <v>172</v>
      </c>
      <c r="AT459" s="231" t="s">
        <v>167</v>
      </c>
      <c r="AU459" s="231" t="s">
        <v>84</v>
      </c>
      <c r="AY459" s="18" t="s">
        <v>165</v>
      </c>
      <c r="BE459" s="232">
        <f>IF(N459="základní",J459,0)</f>
        <v>0</v>
      </c>
      <c r="BF459" s="232">
        <f>IF(N459="snížená",J459,0)</f>
        <v>0</v>
      </c>
      <c r="BG459" s="232">
        <f>IF(N459="zákl. přenesená",J459,0)</f>
        <v>0</v>
      </c>
      <c r="BH459" s="232">
        <f>IF(N459="sníž. přenesená",J459,0)</f>
        <v>0</v>
      </c>
      <c r="BI459" s="232">
        <f>IF(N459="nulová",J459,0)</f>
        <v>0</v>
      </c>
      <c r="BJ459" s="18" t="s">
        <v>84</v>
      </c>
      <c r="BK459" s="232">
        <f>ROUND(I459*H459,2)</f>
        <v>0</v>
      </c>
      <c r="BL459" s="18" t="s">
        <v>172</v>
      </c>
      <c r="BM459" s="231" t="s">
        <v>1137</v>
      </c>
    </row>
    <row r="460" s="14" customFormat="1">
      <c r="A460" s="14"/>
      <c r="B460" s="244"/>
      <c r="C460" s="245"/>
      <c r="D460" s="235" t="s">
        <v>174</v>
      </c>
      <c r="E460" s="246" t="s">
        <v>1</v>
      </c>
      <c r="F460" s="247" t="s">
        <v>544</v>
      </c>
      <c r="G460" s="245"/>
      <c r="H460" s="248">
        <v>18.091999999999999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174</v>
      </c>
      <c r="AU460" s="254" t="s">
        <v>84</v>
      </c>
      <c r="AV460" s="14" t="s">
        <v>87</v>
      </c>
      <c r="AW460" s="14" t="s">
        <v>32</v>
      </c>
      <c r="AX460" s="14" t="s">
        <v>76</v>
      </c>
      <c r="AY460" s="254" t="s">
        <v>165</v>
      </c>
    </row>
    <row r="461" s="14" customFormat="1">
      <c r="A461" s="14"/>
      <c r="B461" s="244"/>
      <c r="C461" s="245"/>
      <c r="D461" s="235" t="s">
        <v>174</v>
      </c>
      <c r="E461" s="246" t="s">
        <v>1</v>
      </c>
      <c r="F461" s="247" t="s">
        <v>545</v>
      </c>
      <c r="G461" s="245"/>
      <c r="H461" s="248">
        <v>18.091999999999999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174</v>
      </c>
      <c r="AU461" s="254" t="s">
        <v>84</v>
      </c>
      <c r="AV461" s="14" t="s">
        <v>87</v>
      </c>
      <c r="AW461" s="14" t="s">
        <v>32</v>
      </c>
      <c r="AX461" s="14" t="s">
        <v>76</v>
      </c>
      <c r="AY461" s="254" t="s">
        <v>165</v>
      </c>
    </row>
    <row r="462" s="15" customFormat="1">
      <c r="A462" s="15"/>
      <c r="B462" s="255"/>
      <c r="C462" s="256"/>
      <c r="D462" s="235" t="s">
        <v>174</v>
      </c>
      <c r="E462" s="257" t="s">
        <v>1</v>
      </c>
      <c r="F462" s="258" t="s">
        <v>187</v>
      </c>
      <c r="G462" s="256"/>
      <c r="H462" s="259">
        <v>36.183999999999998</v>
      </c>
      <c r="I462" s="260"/>
      <c r="J462" s="256"/>
      <c r="K462" s="256"/>
      <c r="L462" s="261"/>
      <c r="M462" s="262"/>
      <c r="N462" s="263"/>
      <c r="O462" s="263"/>
      <c r="P462" s="263"/>
      <c r="Q462" s="263"/>
      <c r="R462" s="263"/>
      <c r="S462" s="263"/>
      <c r="T462" s="264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5" t="s">
        <v>174</v>
      </c>
      <c r="AU462" s="265" t="s">
        <v>84</v>
      </c>
      <c r="AV462" s="15" t="s">
        <v>172</v>
      </c>
      <c r="AW462" s="15" t="s">
        <v>32</v>
      </c>
      <c r="AX462" s="15" t="s">
        <v>84</v>
      </c>
      <c r="AY462" s="265" t="s">
        <v>165</v>
      </c>
    </row>
    <row r="463" s="2" customFormat="1" ht="37.8" customHeight="1">
      <c r="A463" s="39"/>
      <c r="B463" s="40"/>
      <c r="C463" s="220" t="s">
        <v>1138</v>
      </c>
      <c r="D463" s="220" t="s">
        <v>167</v>
      </c>
      <c r="E463" s="221" t="s">
        <v>547</v>
      </c>
      <c r="F463" s="222" t="s">
        <v>548</v>
      </c>
      <c r="G463" s="223" t="s">
        <v>310</v>
      </c>
      <c r="H463" s="224">
        <v>0.0080000000000000002</v>
      </c>
      <c r="I463" s="225"/>
      <c r="J463" s="226">
        <f>ROUND(I463*H463,2)</f>
        <v>0</v>
      </c>
      <c r="K463" s="222" t="s">
        <v>171</v>
      </c>
      <c r="L463" s="45"/>
      <c r="M463" s="227" t="s">
        <v>1</v>
      </c>
      <c r="N463" s="228" t="s">
        <v>41</v>
      </c>
      <c r="O463" s="92"/>
      <c r="P463" s="229">
        <f>O463*H463</f>
        <v>0</v>
      </c>
      <c r="Q463" s="229">
        <v>0</v>
      </c>
      <c r="R463" s="229">
        <f>Q463*H463</f>
        <v>0</v>
      </c>
      <c r="S463" s="229">
        <v>0</v>
      </c>
      <c r="T463" s="23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1" t="s">
        <v>172</v>
      </c>
      <c r="AT463" s="231" t="s">
        <v>167</v>
      </c>
      <c r="AU463" s="231" t="s">
        <v>84</v>
      </c>
      <c r="AY463" s="18" t="s">
        <v>165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8" t="s">
        <v>84</v>
      </c>
      <c r="BK463" s="232">
        <f>ROUND(I463*H463,2)</f>
        <v>0</v>
      </c>
      <c r="BL463" s="18" t="s">
        <v>172</v>
      </c>
      <c r="BM463" s="231" t="s">
        <v>1139</v>
      </c>
    </row>
    <row r="464" s="14" customFormat="1">
      <c r="A464" s="14"/>
      <c r="B464" s="244"/>
      <c r="C464" s="245"/>
      <c r="D464" s="235" t="s">
        <v>174</v>
      </c>
      <c r="E464" s="246" t="s">
        <v>1</v>
      </c>
      <c r="F464" s="247" t="s">
        <v>551</v>
      </c>
      <c r="G464" s="245"/>
      <c r="H464" s="248">
        <v>0.0080000000000000002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174</v>
      </c>
      <c r="AU464" s="254" t="s">
        <v>84</v>
      </c>
      <c r="AV464" s="14" t="s">
        <v>87</v>
      </c>
      <c r="AW464" s="14" t="s">
        <v>32</v>
      </c>
      <c r="AX464" s="14" t="s">
        <v>84</v>
      </c>
      <c r="AY464" s="254" t="s">
        <v>165</v>
      </c>
    </row>
    <row r="465" s="2" customFormat="1" ht="44.25" customHeight="1">
      <c r="A465" s="39"/>
      <c r="B465" s="40"/>
      <c r="C465" s="220" t="s">
        <v>1140</v>
      </c>
      <c r="D465" s="220" t="s">
        <v>167</v>
      </c>
      <c r="E465" s="221" t="s">
        <v>553</v>
      </c>
      <c r="F465" s="222" t="s">
        <v>554</v>
      </c>
      <c r="G465" s="223" t="s">
        <v>310</v>
      </c>
      <c r="H465" s="224">
        <v>18.084</v>
      </c>
      <c r="I465" s="225"/>
      <c r="J465" s="226">
        <f>ROUND(I465*H465,2)</f>
        <v>0</v>
      </c>
      <c r="K465" s="222" t="s">
        <v>171</v>
      </c>
      <c r="L465" s="45"/>
      <c r="M465" s="227" t="s">
        <v>1</v>
      </c>
      <c r="N465" s="228" t="s">
        <v>41</v>
      </c>
      <c r="O465" s="92"/>
      <c r="P465" s="229">
        <f>O465*H465</f>
        <v>0</v>
      </c>
      <c r="Q465" s="229">
        <v>0</v>
      </c>
      <c r="R465" s="229">
        <f>Q465*H465</f>
        <v>0</v>
      </c>
      <c r="S465" s="229">
        <v>0</v>
      </c>
      <c r="T465" s="230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1" t="s">
        <v>172</v>
      </c>
      <c r="AT465" s="231" t="s">
        <v>167</v>
      </c>
      <c r="AU465" s="231" t="s">
        <v>84</v>
      </c>
      <c r="AY465" s="18" t="s">
        <v>165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18" t="s">
        <v>84</v>
      </c>
      <c r="BK465" s="232">
        <f>ROUND(I465*H465,2)</f>
        <v>0</v>
      </c>
      <c r="BL465" s="18" t="s">
        <v>172</v>
      </c>
      <c r="BM465" s="231" t="s">
        <v>1141</v>
      </c>
    </row>
    <row r="466" s="14" customFormat="1">
      <c r="A466" s="14"/>
      <c r="B466" s="244"/>
      <c r="C466" s="245"/>
      <c r="D466" s="235" t="s">
        <v>174</v>
      </c>
      <c r="E466" s="246" t="s">
        <v>1</v>
      </c>
      <c r="F466" s="247" t="s">
        <v>1142</v>
      </c>
      <c r="G466" s="245"/>
      <c r="H466" s="248">
        <v>18.084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174</v>
      </c>
      <c r="AU466" s="254" t="s">
        <v>84</v>
      </c>
      <c r="AV466" s="14" t="s">
        <v>87</v>
      </c>
      <c r="AW466" s="14" t="s">
        <v>32</v>
      </c>
      <c r="AX466" s="14" t="s">
        <v>84</v>
      </c>
      <c r="AY466" s="254" t="s">
        <v>165</v>
      </c>
    </row>
    <row r="467" s="12" customFormat="1" ht="25.92" customHeight="1">
      <c r="A467" s="12"/>
      <c r="B467" s="204"/>
      <c r="C467" s="205"/>
      <c r="D467" s="206" t="s">
        <v>75</v>
      </c>
      <c r="E467" s="207" t="s">
        <v>557</v>
      </c>
      <c r="F467" s="207" t="s">
        <v>520</v>
      </c>
      <c r="G467" s="205"/>
      <c r="H467" s="205"/>
      <c r="I467" s="208"/>
      <c r="J467" s="209">
        <f>BK467</f>
        <v>0</v>
      </c>
      <c r="K467" s="205"/>
      <c r="L467" s="210"/>
      <c r="M467" s="211"/>
      <c r="N467" s="212"/>
      <c r="O467" s="212"/>
      <c r="P467" s="213">
        <f>SUM(P468:P469)</f>
        <v>0</v>
      </c>
      <c r="Q467" s="212"/>
      <c r="R467" s="213">
        <f>SUM(R468:R469)</f>
        <v>0</v>
      </c>
      <c r="S467" s="212"/>
      <c r="T467" s="214">
        <f>SUM(T468:T469)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15" t="s">
        <v>84</v>
      </c>
      <c r="AT467" s="216" t="s">
        <v>75</v>
      </c>
      <c r="AU467" s="216" t="s">
        <v>76</v>
      </c>
      <c r="AY467" s="215" t="s">
        <v>165</v>
      </c>
      <c r="BK467" s="217">
        <f>SUM(BK468:BK469)</f>
        <v>0</v>
      </c>
    </row>
    <row r="468" s="2" customFormat="1" ht="24.15" customHeight="1">
      <c r="A468" s="39"/>
      <c r="B468" s="40"/>
      <c r="C468" s="220" t="s">
        <v>1143</v>
      </c>
      <c r="D468" s="220" t="s">
        <v>167</v>
      </c>
      <c r="E468" s="221" t="s">
        <v>559</v>
      </c>
      <c r="F468" s="222" t="s">
        <v>560</v>
      </c>
      <c r="G468" s="223" t="s">
        <v>310</v>
      </c>
      <c r="H468" s="224">
        <v>78.295000000000002</v>
      </c>
      <c r="I468" s="225"/>
      <c r="J468" s="226">
        <f>ROUND(I468*H468,2)</f>
        <v>0</v>
      </c>
      <c r="K468" s="222" t="s">
        <v>171</v>
      </c>
      <c r="L468" s="45"/>
      <c r="M468" s="227" t="s">
        <v>1</v>
      </c>
      <c r="N468" s="228" t="s">
        <v>41</v>
      </c>
      <c r="O468" s="92"/>
      <c r="P468" s="229">
        <f>O468*H468</f>
        <v>0</v>
      </c>
      <c r="Q468" s="229">
        <v>0</v>
      </c>
      <c r="R468" s="229">
        <f>Q468*H468</f>
        <v>0</v>
      </c>
      <c r="S468" s="229">
        <v>0</v>
      </c>
      <c r="T468" s="230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1" t="s">
        <v>172</v>
      </c>
      <c r="AT468" s="231" t="s">
        <v>167</v>
      </c>
      <c r="AU468" s="231" t="s">
        <v>84</v>
      </c>
      <c r="AY468" s="18" t="s">
        <v>165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8" t="s">
        <v>84</v>
      </c>
      <c r="BK468" s="232">
        <f>ROUND(I468*H468,2)</f>
        <v>0</v>
      </c>
      <c r="BL468" s="18" t="s">
        <v>172</v>
      </c>
      <c r="BM468" s="231" t="s">
        <v>1144</v>
      </c>
    </row>
    <row r="469" s="14" customFormat="1">
      <c r="A469" s="14"/>
      <c r="B469" s="244"/>
      <c r="C469" s="245"/>
      <c r="D469" s="235" t="s">
        <v>174</v>
      </c>
      <c r="E469" s="246" t="s">
        <v>1</v>
      </c>
      <c r="F469" s="247" t="s">
        <v>1145</v>
      </c>
      <c r="G469" s="245"/>
      <c r="H469" s="248">
        <v>78.295000000000002</v>
      </c>
      <c r="I469" s="249"/>
      <c r="J469" s="245"/>
      <c r="K469" s="245"/>
      <c r="L469" s="250"/>
      <c r="M469" s="287"/>
      <c r="N469" s="288"/>
      <c r="O469" s="288"/>
      <c r="P469" s="288"/>
      <c r="Q469" s="288"/>
      <c r="R469" s="288"/>
      <c r="S469" s="288"/>
      <c r="T469" s="28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174</v>
      </c>
      <c r="AU469" s="254" t="s">
        <v>84</v>
      </c>
      <c r="AV469" s="14" t="s">
        <v>87</v>
      </c>
      <c r="AW469" s="14" t="s">
        <v>32</v>
      </c>
      <c r="AX469" s="14" t="s">
        <v>84</v>
      </c>
      <c r="AY469" s="254" t="s">
        <v>165</v>
      </c>
    </row>
    <row r="470" s="2" customFormat="1" ht="6.96" customHeight="1">
      <c r="A470" s="39"/>
      <c r="B470" s="67"/>
      <c r="C470" s="68"/>
      <c r="D470" s="68"/>
      <c r="E470" s="68"/>
      <c r="F470" s="68"/>
      <c r="G470" s="68"/>
      <c r="H470" s="68"/>
      <c r="I470" s="68"/>
      <c r="J470" s="68"/>
      <c r="K470" s="68"/>
      <c r="L470" s="45"/>
      <c r="M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</row>
  </sheetData>
  <sheetProtection sheet="1" autoFilter="0" formatColumns="0" formatRows="0" objects="1" scenarios="1" spinCount="100000" saltValue="NHscQk3TEIAf8hLc9iObJ0fxqMmJkxHpKmXumLMQeqSqF50RnIGLXthicCxVEyXMpeMsNQIpGhOTS9SsOoWO/Q==" hashValue="Ed36cOhD4Mu6FkqHKlqmP+krrri+kdCAmadatiSvEaRdm0yUDDsol85/nS6NqytmptnG7PZiDKWqJ1RzqdOltA==" algorithmName="SHA-512" password="CC35"/>
  <autoFilter ref="C123:K46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  <c r="AZ2" s="137" t="s">
        <v>762</v>
      </c>
      <c r="BA2" s="137" t="s">
        <v>268</v>
      </c>
      <c r="BB2" s="137" t="s">
        <v>1</v>
      </c>
      <c r="BC2" s="137" t="s">
        <v>1146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1147</v>
      </c>
      <c r="BA3" s="137" t="s">
        <v>1</v>
      </c>
      <c r="BB3" s="137" t="s">
        <v>1</v>
      </c>
      <c r="BC3" s="137" t="s">
        <v>774</v>
      </c>
      <c r="BD3" s="137" t="s">
        <v>87</v>
      </c>
    </row>
    <row r="4" s="1" customFormat="1" ht="24.96" customHeight="1">
      <c r="B4" s="21"/>
      <c r="D4" s="140" t="s">
        <v>107</v>
      </c>
      <c r="L4" s="21"/>
      <c r="M4" s="141" t="s">
        <v>10</v>
      </c>
      <c r="AT4" s="18" t="s">
        <v>4</v>
      </c>
      <c r="AZ4" s="137" t="s">
        <v>764</v>
      </c>
      <c r="BA4" s="137" t="s">
        <v>1</v>
      </c>
      <c r="BB4" s="137" t="s">
        <v>1</v>
      </c>
      <c r="BC4" s="137" t="s">
        <v>1148</v>
      </c>
      <c r="BD4" s="137" t="s">
        <v>87</v>
      </c>
    </row>
    <row r="5" s="1" customFormat="1" ht="6.96" customHeight="1">
      <c r="B5" s="21"/>
      <c r="L5" s="21"/>
      <c r="AZ5" s="137" t="s">
        <v>112</v>
      </c>
      <c r="BA5" s="137" t="s">
        <v>1</v>
      </c>
      <c r="BB5" s="137" t="s">
        <v>1</v>
      </c>
      <c r="BC5" s="137" t="s">
        <v>551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117</v>
      </c>
      <c r="BA6" s="137" t="s">
        <v>1</v>
      </c>
      <c r="BB6" s="137" t="s">
        <v>1</v>
      </c>
      <c r="BC6" s="137" t="s">
        <v>1149</v>
      </c>
      <c r="BD6" s="137" t="s">
        <v>87</v>
      </c>
    </row>
    <row r="7" s="1" customFormat="1" ht="26.25" customHeight="1">
      <c r="B7" s="21"/>
      <c r="E7" s="143" t="str">
        <f>'Rekapitulace stavby'!K6</f>
        <v>Rehabilitační ústav Brandýs nad Orlicí, akumulační podzemní nádrže na zachytávání srážkových vod a jejich opětovné využi</v>
      </c>
      <c r="F7" s="142"/>
      <c r="G7" s="142"/>
      <c r="H7" s="142"/>
      <c r="L7" s="21"/>
      <c r="AZ7" s="137" t="s">
        <v>120</v>
      </c>
      <c r="BA7" s="137" t="s">
        <v>1</v>
      </c>
      <c r="BB7" s="137" t="s">
        <v>1</v>
      </c>
      <c r="BC7" s="137" t="s">
        <v>1150</v>
      </c>
      <c r="BD7" s="137" t="s">
        <v>87</v>
      </c>
    </row>
    <row r="8" s="2" customFormat="1" ht="12" customHeight="1">
      <c r="A8" s="39"/>
      <c r="B8" s="45"/>
      <c r="C8" s="39"/>
      <c r="D8" s="142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125</v>
      </c>
      <c r="BA8" s="137" t="s">
        <v>1</v>
      </c>
      <c r="BB8" s="137" t="s">
        <v>1</v>
      </c>
      <c r="BC8" s="137" t="s">
        <v>1151</v>
      </c>
      <c r="BD8" s="137" t="s">
        <v>87</v>
      </c>
    </row>
    <row r="9" s="2" customFormat="1" ht="16.5" customHeight="1">
      <c r="A9" s="39"/>
      <c r="B9" s="45"/>
      <c r="C9" s="39"/>
      <c r="D9" s="39"/>
      <c r="E9" s="144" t="s">
        <v>1152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127</v>
      </c>
      <c r="BA9" s="137" t="s">
        <v>1</v>
      </c>
      <c r="BB9" s="137" t="s">
        <v>1</v>
      </c>
      <c r="BC9" s="137" t="s">
        <v>1153</v>
      </c>
      <c r="BD9" s="137" t="s">
        <v>87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129</v>
      </c>
      <c r="BA10" s="137" t="s">
        <v>187</v>
      </c>
      <c r="BB10" s="137" t="s">
        <v>1</v>
      </c>
      <c r="BC10" s="137" t="s">
        <v>1153</v>
      </c>
      <c r="BD10" s="137" t="s">
        <v>87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133</v>
      </c>
      <c r="BA11" s="137" t="s">
        <v>1</v>
      </c>
      <c r="BB11" s="137" t="s">
        <v>1</v>
      </c>
      <c r="BC11" s="137" t="s">
        <v>1154</v>
      </c>
      <c r="BD11" s="137" t="s">
        <v>87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16. 5. 2024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ROUND((SUM(BE125:BE279)),  2)</f>
        <v>0</v>
      </c>
      <c r="G33" s="39"/>
      <c r="H33" s="39"/>
      <c r="I33" s="157">
        <v>0.20999999999999999</v>
      </c>
      <c r="J33" s="156">
        <f>ROUND(((SUM(BE125:BE279))*I33),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ROUND((SUM(BF125:BF279)),  2)</f>
        <v>0</v>
      </c>
      <c r="G34" s="39"/>
      <c r="H34" s="39"/>
      <c r="I34" s="157">
        <v>0.12</v>
      </c>
      <c r="J34" s="156">
        <f>ROUND(((SUM(BF125:BF279))*I34),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ROUND((SUM(BG125:BG279)),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ROUND((SUM(BH125:BH279)),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ROUND((SUM(BI125:BI279)),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Rehabilitační ústav Brandýs nad Orlicí, akumulační podzemní nádrže na zachytávání srážkových vod a jejich opětovné využi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1.4 - Elektropřívod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Brandýs nad Orlicí</v>
      </c>
      <c r="G89" s="41"/>
      <c r="H89" s="41"/>
      <c r="I89" s="33" t="s">
        <v>22</v>
      </c>
      <c r="J89" s="80" t="str">
        <f>IF(J12="","",J12)</f>
        <v>16. 5. 2024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136</v>
      </c>
      <c r="D94" s="178"/>
      <c r="E94" s="178"/>
      <c r="F94" s="178"/>
      <c r="G94" s="178"/>
      <c r="H94" s="178"/>
      <c r="I94" s="178"/>
      <c r="J94" s="179" t="s">
        <v>137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138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139</v>
      </c>
    </row>
    <row r="97" s="9" customFormat="1" ht="24.96" customHeight="1">
      <c r="A97" s="9"/>
      <c r="B97" s="181"/>
      <c r="C97" s="182"/>
      <c r="D97" s="183" t="s">
        <v>140</v>
      </c>
      <c r="E97" s="184"/>
      <c r="F97" s="184"/>
      <c r="G97" s="184"/>
      <c r="H97" s="184"/>
      <c r="I97" s="184"/>
      <c r="J97" s="185">
        <f>J126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141</v>
      </c>
      <c r="E98" s="190"/>
      <c r="F98" s="190"/>
      <c r="G98" s="190"/>
      <c r="H98" s="190"/>
      <c r="I98" s="190"/>
      <c r="J98" s="191">
        <f>J127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143</v>
      </c>
      <c r="E99" s="190"/>
      <c r="F99" s="190"/>
      <c r="G99" s="190"/>
      <c r="H99" s="190"/>
      <c r="I99" s="190"/>
      <c r="J99" s="191">
        <f>J194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146</v>
      </c>
      <c r="E100" s="190"/>
      <c r="F100" s="190"/>
      <c r="G100" s="190"/>
      <c r="H100" s="190"/>
      <c r="I100" s="190"/>
      <c r="J100" s="191">
        <f>J204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J216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1"/>
      <c r="C102" s="182"/>
      <c r="D102" s="183" t="s">
        <v>1155</v>
      </c>
      <c r="E102" s="184"/>
      <c r="F102" s="184"/>
      <c r="G102" s="184"/>
      <c r="H102" s="184"/>
      <c r="I102" s="184"/>
      <c r="J102" s="185">
        <f>J230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7"/>
      <c r="C103" s="188"/>
      <c r="D103" s="189" t="s">
        <v>1156</v>
      </c>
      <c r="E103" s="190"/>
      <c r="F103" s="190"/>
      <c r="G103" s="190"/>
      <c r="H103" s="190"/>
      <c r="I103" s="190"/>
      <c r="J103" s="191">
        <f>J231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1"/>
      <c r="C104" s="182"/>
      <c r="D104" s="183" t="s">
        <v>1157</v>
      </c>
      <c r="E104" s="184"/>
      <c r="F104" s="184"/>
      <c r="G104" s="184"/>
      <c r="H104" s="184"/>
      <c r="I104" s="184"/>
      <c r="J104" s="185">
        <f>J263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7"/>
      <c r="C105" s="188"/>
      <c r="D105" s="189" t="s">
        <v>1158</v>
      </c>
      <c r="E105" s="190"/>
      <c r="F105" s="190"/>
      <c r="G105" s="190"/>
      <c r="H105" s="190"/>
      <c r="I105" s="190"/>
      <c r="J105" s="191">
        <f>J264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76" t="str">
        <f>E7</f>
        <v>Rehabilitační ústav Brandýs nad Orlicí, akumulační podzemní nádrže na zachytávání srážkových vod a jejich opětovné využi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1.4 - Elektropřívod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Brandýs nad Orlicí</v>
      </c>
      <c r="G119" s="41"/>
      <c r="H119" s="41"/>
      <c r="I119" s="33" t="s">
        <v>22</v>
      </c>
      <c r="J119" s="80" t="str">
        <f>IF(J12="","",J12)</f>
        <v>16. 5. 2024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33" t="s">
        <v>30</v>
      </c>
      <c r="J121" s="37" t="str">
        <f>E21</f>
        <v>Ing. Pravec František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>Kašparová Věra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3"/>
      <c r="B124" s="194"/>
      <c r="C124" s="195" t="s">
        <v>151</v>
      </c>
      <c r="D124" s="196" t="s">
        <v>61</v>
      </c>
      <c r="E124" s="196" t="s">
        <v>57</v>
      </c>
      <c r="F124" s="196" t="s">
        <v>58</v>
      </c>
      <c r="G124" s="196" t="s">
        <v>152</v>
      </c>
      <c r="H124" s="196" t="s">
        <v>153</v>
      </c>
      <c r="I124" s="196" t="s">
        <v>154</v>
      </c>
      <c r="J124" s="196" t="s">
        <v>137</v>
      </c>
      <c r="K124" s="197" t="s">
        <v>155</v>
      </c>
      <c r="L124" s="198"/>
      <c r="M124" s="101" t="s">
        <v>1</v>
      </c>
      <c r="N124" s="102" t="s">
        <v>40</v>
      </c>
      <c r="O124" s="102" t="s">
        <v>156</v>
      </c>
      <c r="P124" s="102" t="s">
        <v>157</v>
      </c>
      <c r="Q124" s="102" t="s">
        <v>158</v>
      </c>
      <c r="R124" s="102" t="s">
        <v>159</v>
      </c>
      <c r="S124" s="102" t="s">
        <v>160</v>
      </c>
      <c r="T124" s="103" t="s">
        <v>161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9"/>
      <c r="B125" s="40"/>
      <c r="C125" s="108" t="s">
        <v>162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P126+P230+P263</f>
        <v>0</v>
      </c>
      <c r="Q125" s="105"/>
      <c r="R125" s="201">
        <f>R126+R230+R263</f>
        <v>2.9590518000000001</v>
      </c>
      <c r="S125" s="105"/>
      <c r="T125" s="202">
        <f>T126+T230+T263</f>
        <v>0.0076500000000000005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139</v>
      </c>
      <c r="BK125" s="203">
        <f>BK126+BK230+BK263</f>
        <v>0</v>
      </c>
    </row>
    <row r="126" s="12" customFormat="1" ht="25.92" customHeight="1">
      <c r="A126" s="12"/>
      <c r="B126" s="204"/>
      <c r="C126" s="205"/>
      <c r="D126" s="206" t="s">
        <v>75</v>
      </c>
      <c r="E126" s="207" t="s">
        <v>163</v>
      </c>
      <c r="F126" s="207" t="s">
        <v>164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P127+P194+P204+P216</f>
        <v>0</v>
      </c>
      <c r="Q126" s="212"/>
      <c r="R126" s="213">
        <f>R127+R194+R204+R216</f>
        <v>0.1289873</v>
      </c>
      <c r="S126" s="212"/>
      <c r="T126" s="214">
        <f>T127+T194+T204+T216</f>
        <v>0.0076500000000000005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84</v>
      </c>
      <c r="AT126" s="216" t="s">
        <v>75</v>
      </c>
      <c r="AU126" s="216" t="s">
        <v>76</v>
      </c>
      <c r="AY126" s="215" t="s">
        <v>165</v>
      </c>
      <c r="BK126" s="217">
        <f>BK127+BK194+BK204+BK216</f>
        <v>0</v>
      </c>
    </row>
    <row r="127" s="12" customFormat="1" ht="22.8" customHeight="1">
      <c r="A127" s="12"/>
      <c r="B127" s="204"/>
      <c r="C127" s="205"/>
      <c r="D127" s="206" t="s">
        <v>75</v>
      </c>
      <c r="E127" s="218" t="s">
        <v>84</v>
      </c>
      <c r="F127" s="218" t="s">
        <v>166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SUM(P128:P193)</f>
        <v>0</v>
      </c>
      <c r="Q127" s="212"/>
      <c r="R127" s="213">
        <f>SUM(R128:R193)</f>
        <v>0.00016800000000000002</v>
      </c>
      <c r="S127" s="212"/>
      <c r="T127" s="214">
        <f>SUM(T128:T193)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84</v>
      </c>
      <c r="AT127" s="216" t="s">
        <v>75</v>
      </c>
      <c r="AU127" s="216" t="s">
        <v>84</v>
      </c>
      <c r="AY127" s="215" t="s">
        <v>165</v>
      </c>
      <c r="BK127" s="217">
        <f>SUM(BK128:BK193)</f>
        <v>0</v>
      </c>
    </row>
    <row r="128" s="2" customFormat="1" ht="33" customHeight="1">
      <c r="A128" s="39"/>
      <c r="B128" s="40"/>
      <c r="C128" s="220" t="s">
        <v>84</v>
      </c>
      <c r="D128" s="220" t="s">
        <v>167</v>
      </c>
      <c r="E128" s="221" t="s">
        <v>589</v>
      </c>
      <c r="F128" s="222" t="s">
        <v>1159</v>
      </c>
      <c r="G128" s="223" t="s">
        <v>232</v>
      </c>
      <c r="H128" s="224">
        <v>4.4800000000000004</v>
      </c>
      <c r="I128" s="225"/>
      <c r="J128" s="226">
        <f>ROUND(I128*H128,2)</f>
        <v>0</v>
      </c>
      <c r="K128" s="222" t="s">
        <v>171</v>
      </c>
      <c r="L128" s="45"/>
      <c r="M128" s="227" t="s">
        <v>1</v>
      </c>
      <c r="N128" s="228" t="s">
        <v>41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172</v>
      </c>
      <c r="AT128" s="231" t="s">
        <v>167</v>
      </c>
      <c r="AU128" s="231" t="s">
        <v>87</v>
      </c>
      <c r="AY128" s="18" t="s">
        <v>165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84</v>
      </c>
      <c r="BK128" s="232">
        <f>ROUND(I128*H128,2)</f>
        <v>0</v>
      </c>
      <c r="BL128" s="18" t="s">
        <v>172</v>
      </c>
      <c r="BM128" s="231" t="s">
        <v>1160</v>
      </c>
    </row>
    <row r="129" s="13" customFormat="1">
      <c r="A129" s="13"/>
      <c r="B129" s="233"/>
      <c r="C129" s="234"/>
      <c r="D129" s="235" t="s">
        <v>174</v>
      </c>
      <c r="E129" s="236" t="s">
        <v>1</v>
      </c>
      <c r="F129" s="237" t="s">
        <v>508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174</v>
      </c>
      <c r="AU129" s="243" t="s">
        <v>87</v>
      </c>
      <c r="AV129" s="13" t="s">
        <v>84</v>
      </c>
      <c r="AW129" s="13" t="s">
        <v>32</v>
      </c>
      <c r="AX129" s="13" t="s">
        <v>76</v>
      </c>
      <c r="AY129" s="243" t="s">
        <v>165</v>
      </c>
    </row>
    <row r="130" s="13" customFormat="1">
      <c r="A130" s="13"/>
      <c r="B130" s="233"/>
      <c r="C130" s="234"/>
      <c r="D130" s="235" t="s">
        <v>174</v>
      </c>
      <c r="E130" s="236" t="s">
        <v>1</v>
      </c>
      <c r="F130" s="237" t="s">
        <v>834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174</v>
      </c>
      <c r="AU130" s="243" t="s">
        <v>87</v>
      </c>
      <c r="AV130" s="13" t="s">
        <v>84</v>
      </c>
      <c r="AW130" s="13" t="s">
        <v>32</v>
      </c>
      <c r="AX130" s="13" t="s">
        <v>76</v>
      </c>
      <c r="AY130" s="243" t="s">
        <v>165</v>
      </c>
    </row>
    <row r="131" s="14" customFormat="1">
      <c r="A131" s="14"/>
      <c r="B131" s="244"/>
      <c r="C131" s="245"/>
      <c r="D131" s="235" t="s">
        <v>174</v>
      </c>
      <c r="E131" s="246" t="s">
        <v>1</v>
      </c>
      <c r="F131" s="247" t="s">
        <v>1161</v>
      </c>
      <c r="G131" s="245"/>
      <c r="H131" s="248">
        <v>6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174</v>
      </c>
      <c r="AU131" s="254" t="s">
        <v>87</v>
      </c>
      <c r="AV131" s="14" t="s">
        <v>87</v>
      </c>
      <c r="AW131" s="14" t="s">
        <v>32</v>
      </c>
      <c r="AX131" s="14" t="s">
        <v>76</v>
      </c>
      <c r="AY131" s="254" t="s">
        <v>165</v>
      </c>
    </row>
    <row r="132" s="14" customFormat="1">
      <c r="A132" s="14"/>
      <c r="B132" s="244"/>
      <c r="C132" s="245"/>
      <c r="D132" s="235" t="s">
        <v>174</v>
      </c>
      <c r="E132" s="246" t="s">
        <v>1</v>
      </c>
      <c r="F132" s="247" t="s">
        <v>1162</v>
      </c>
      <c r="G132" s="245"/>
      <c r="H132" s="248">
        <v>-0.90000000000000002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174</v>
      </c>
      <c r="AU132" s="254" t="s">
        <v>87</v>
      </c>
      <c r="AV132" s="14" t="s">
        <v>87</v>
      </c>
      <c r="AW132" s="14" t="s">
        <v>32</v>
      </c>
      <c r="AX132" s="14" t="s">
        <v>76</v>
      </c>
      <c r="AY132" s="254" t="s">
        <v>165</v>
      </c>
    </row>
    <row r="133" s="14" customFormat="1">
      <c r="A133" s="14"/>
      <c r="B133" s="244"/>
      <c r="C133" s="245"/>
      <c r="D133" s="235" t="s">
        <v>174</v>
      </c>
      <c r="E133" s="246" t="s">
        <v>1</v>
      </c>
      <c r="F133" s="247" t="s">
        <v>1163</v>
      </c>
      <c r="G133" s="245"/>
      <c r="H133" s="248">
        <v>0.5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174</v>
      </c>
      <c r="AU133" s="254" t="s">
        <v>87</v>
      </c>
      <c r="AV133" s="14" t="s">
        <v>87</v>
      </c>
      <c r="AW133" s="14" t="s">
        <v>32</v>
      </c>
      <c r="AX133" s="14" t="s">
        <v>76</v>
      </c>
      <c r="AY133" s="254" t="s">
        <v>165</v>
      </c>
    </row>
    <row r="134" s="14" customFormat="1">
      <c r="A134" s="14"/>
      <c r="B134" s="244"/>
      <c r="C134" s="245"/>
      <c r="D134" s="235" t="s">
        <v>174</v>
      </c>
      <c r="E134" s="246" t="s">
        <v>1</v>
      </c>
      <c r="F134" s="247" t="s">
        <v>1164</v>
      </c>
      <c r="G134" s="245"/>
      <c r="H134" s="248">
        <v>-1.1200000000000001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174</v>
      </c>
      <c r="AU134" s="254" t="s">
        <v>87</v>
      </c>
      <c r="AV134" s="14" t="s">
        <v>87</v>
      </c>
      <c r="AW134" s="14" t="s">
        <v>32</v>
      </c>
      <c r="AX134" s="14" t="s">
        <v>76</v>
      </c>
      <c r="AY134" s="254" t="s">
        <v>165</v>
      </c>
    </row>
    <row r="135" s="15" customFormat="1">
      <c r="A135" s="15"/>
      <c r="B135" s="255"/>
      <c r="C135" s="256"/>
      <c r="D135" s="235" t="s">
        <v>174</v>
      </c>
      <c r="E135" s="257" t="s">
        <v>133</v>
      </c>
      <c r="F135" s="258" t="s">
        <v>187</v>
      </c>
      <c r="G135" s="256"/>
      <c r="H135" s="259">
        <v>4.4800000000000004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5" t="s">
        <v>174</v>
      </c>
      <c r="AU135" s="265" t="s">
        <v>87</v>
      </c>
      <c r="AV135" s="15" t="s">
        <v>172</v>
      </c>
      <c r="AW135" s="15" t="s">
        <v>32</v>
      </c>
      <c r="AX135" s="15" t="s">
        <v>76</v>
      </c>
      <c r="AY135" s="265" t="s">
        <v>165</v>
      </c>
    </row>
    <row r="136" s="14" customFormat="1">
      <c r="A136" s="14"/>
      <c r="B136" s="244"/>
      <c r="C136" s="245"/>
      <c r="D136" s="235" t="s">
        <v>174</v>
      </c>
      <c r="E136" s="246" t="s">
        <v>1</v>
      </c>
      <c r="F136" s="247" t="s">
        <v>133</v>
      </c>
      <c r="G136" s="245"/>
      <c r="H136" s="248">
        <v>4.4800000000000004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174</v>
      </c>
      <c r="AU136" s="254" t="s">
        <v>87</v>
      </c>
      <c r="AV136" s="14" t="s">
        <v>87</v>
      </c>
      <c r="AW136" s="14" t="s">
        <v>32</v>
      </c>
      <c r="AX136" s="14" t="s">
        <v>84</v>
      </c>
      <c r="AY136" s="254" t="s">
        <v>165</v>
      </c>
    </row>
    <row r="137" s="2" customFormat="1" ht="33" customHeight="1">
      <c r="A137" s="39"/>
      <c r="B137" s="40"/>
      <c r="C137" s="220" t="s">
        <v>87</v>
      </c>
      <c r="D137" s="220" t="s">
        <v>167</v>
      </c>
      <c r="E137" s="221" t="s">
        <v>260</v>
      </c>
      <c r="F137" s="222" t="s">
        <v>1165</v>
      </c>
      <c r="G137" s="223" t="s">
        <v>232</v>
      </c>
      <c r="H137" s="224">
        <v>2.5249999999999999</v>
      </c>
      <c r="I137" s="225"/>
      <c r="J137" s="226">
        <f>ROUND(I137*H137,2)</f>
        <v>0</v>
      </c>
      <c r="K137" s="222" t="s">
        <v>171</v>
      </c>
      <c r="L137" s="45"/>
      <c r="M137" s="227" t="s">
        <v>1</v>
      </c>
      <c r="N137" s="228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172</v>
      </c>
      <c r="AT137" s="231" t="s">
        <v>167</v>
      </c>
      <c r="AU137" s="231" t="s">
        <v>87</v>
      </c>
      <c r="AY137" s="18" t="s">
        <v>165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84</v>
      </c>
      <c r="BK137" s="232">
        <f>ROUND(I137*H137,2)</f>
        <v>0</v>
      </c>
      <c r="BL137" s="18" t="s">
        <v>172</v>
      </c>
      <c r="BM137" s="231" t="s">
        <v>1166</v>
      </c>
    </row>
    <row r="138" s="13" customFormat="1">
      <c r="A138" s="13"/>
      <c r="B138" s="233"/>
      <c r="C138" s="234"/>
      <c r="D138" s="235" t="s">
        <v>174</v>
      </c>
      <c r="E138" s="236" t="s">
        <v>1</v>
      </c>
      <c r="F138" s="237" t="s">
        <v>508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174</v>
      </c>
      <c r="AU138" s="243" t="s">
        <v>87</v>
      </c>
      <c r="AV138" s="13" t="s">
        <v>84</v>
      </c>
      <c r="AW138" s="13" t="s">
        <v>32</v>
      </c>
      <c r="AX138" s="13" t="s">
        <v>76</v>
      </c>
      <c r="AY138" s="243" t="s">
        <v>165</v>
      </c>
    </row>
    <row r="139" s="13" customFormat="1">
      <c r="A139" s="13"/>
      <c r="B139" s="233"/>
      <c r="C139" s="234"/>
      <c r="D139" s="235" t="s">
        <v>174</v>
      </c>
      <c r="E139" s="236" t="s">
        <v>1</v>
      </c>
      <c r="F139" s="237" t="s">
        <v>263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174</v>
      </c>
      <c r="AU139" s="243" t="s">
        <v>87</v>
      </c>
      <c r="AV139" s="13" t="s">
        <v>84</v>
      </c>
      <c r="AW139" s="13" t="s">
        <v>32</v>
      </c>
      <c r="AX139" s="13" t="s">
        <v>76</v>
      </c>
      <c r="AY139" s="243" t="s">
        <v>165</v>
      </c>
    </row>
    <row r="140" s="13" customFormat="1">
      <c r="A140" s="13"/>
      <c r="B140" s="233"/>
      <c r="C140" s="234"/>
      <c r="D140" s="235" t="s">
        <v>174</v>
      </c>
      <c r="E140" s="236" t="s">
        <v>1</v>
      </c>
      <c r="F140" s="237" t="s">
        <v>1167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174</v>
      </c>
      <c r="AU140" s="243" t="s">
        <v>87</v>
      </c>
      <c r="AV140" s="13" t="s">
        <v>84</v>
      </c>
      <c r="AW140" s="13" t="s">
        <v>32</v>
      </c>
      <c r="AX140" s="13" t="s">
        <v>76</v>
      </c>
      <c r="AY140" s="243" t="s">
        <v>165</v>
      </c>
    </row>
    <row r="141" s="14" customFormat="1">
      <c r="A141" s="14"/>
      <c r="B141" s="244"/>
      <c r="C141" s="245"/>
      <c r="D141" s="235" t="s">
        <v>174</v>
      </c>
      <c r="E141" s="246" t="s">
        <v>1</v>
      </c>
      <c r="F141" s="247" t="s">
        <v>1168</v>
      </c>
      <c r="G141" s="245"/>
      <c r="H141" s="248">
        <v>0.59999999999999998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174</v>
      </c>
      <c r="AU141" s="254" t="s">
        <v>87</v>
      </c>
      <c r="AV141" s="14" t="s">
        <v>87</v>
      </c>
      <c r="AW141" s="14" t="s">
        <v>32</v>
      </c>
      <c r="AX141" s="14" t="s">
        <v>76</v>
      </c>
      <c r="AY141" s="254" t="s">
        <v>165</v>
      </c>
    </row>
    <row r="142" s="16" customFormat="1">
      <c r="A142" s="16"/>
      <c r="B142" s="266"/>
      <c r="C142" s="267"/>
      <c r="D142" s="235" t="s">
        <v>174</v>
      </c>
      <c r="E142" s="268" t="s">
        <v>762</v>
      </c>
      <c r="F142" s="269" t="s">
        <v>268</v>
      </c>
      <c r="G142" s="267"/>
      <c r="H142" s="270">
        <v>0.59999999999999998</v>
      </c>
      <c r="I142" s="271"/>
      <c r="J142" s="267"/>
      <c r="K142" s="267"/>
      <c r="L142" s="272"/>
      <c r="M142" s="273"/>
      <c r="N142" s="274"/>
      <c r="O142" s="274"/>
      <c r="P142" s="274"/>
      <c r="Q142" s="274"/>
      <c r="R142" s="274"/>
      <c r="S142" s="274"/>
      <c r="T142" s="275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76" t="s">
        <v>174</v>
      </c>
      <c r="AU142" s="276" t="s">
        <v>87</v>
      </c>
      <c r="AV142" s="16" t="s">
        <v>181</v>
      </c>
      <c r="AW142" s="16" t="s">
        <v>32</v>
      </c>
      <c r="AX142" s="16" t="s">
        <v>76</v>
      </c>
      <c r="AY142" s="276" t="s">
        <v>165</v>
      </c>
    </row>
    <row r="143" s="13" customFormat="1">
      <c r="A143" s="13"/>
      <c r="B143" s="233"/>
      <c r="C143" s="234"/>
      <c r="D143" s="235" t="s">
        <v>174</v>
      </c>
      <c r="E143" s="236" t="s">
        <v>1</v>
      </c>
      <c r="F143" s="237" t="s">
        <v>1169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174</v>
      </c>
      <c r="AU143" s="243" t="s">
        <v>87</v>
      </c>
      <c r="AV143" s="13" t="s">
        <v>84</v>
      </c>
      <c r="AW143" s="13" t="s">
        <v>32</v>
      </c>
      <c r="AX143" s="13" t="s">
        <v>76</v>
      </c>
      <c r="AY143" s="243" t="s">
        <v>165</v>
      </c>
    </row>
    <row r="144" s="14" customFormat="1">
      <c r="A144" s="14"/>
      <c r="B144" s="244"/>
      <c r="C144" s="245"/>
      <c r="D144" s="235" t="s">
        <v>174</v>
      </c>
      <c r="E144" s="246" t="s">
        <v>1</v>
      </c>
      <c r="F144" s="247" t="s">
        <v>1170</v>
      </c>
      <c r="G144" s="245"/>
      <c r="H144" s="248">
        <v>1.8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174</v>
      </c>
      <c r="AU144" s="254" t="s">
        <v>87</v>
      </c>
      <c r="AV144" s="14" t="s">
        <v>87</v>
      </c>
      <c r="AW144" s="14" t="s">
        <v>32</v>
      </c>
      <c r="AX144" s="14" t="s">
        <v>76</v>
      </c>
      <c r="AY144" s="254" t="s">
        <v>165</v>
      </c>
    </row>
    <row r="145" s="16" customFormat="1">
      <c r="A145" s="16"/>
      <c r="B145" s="266"/>
      <c r="C145" s="267"/>
      <c r="D145" s="235" t="s">
        <v>174</v>
      </c>
      <c r="E145" s="268" t="s">
        <v>764</v>
      </c>
      <c r="F145" s="269" t="s">
        <v>268</v>
      </c>
      <c r="G145" s="267"/>
      <c r="H145" s="270">
        <v>1.8</v>
      </c>
      <c r="I145" s="271"/>
      <c r="J145" s="267"/>
      <c r="K145" s="267"/>
      <c r="L145" s="272"/>
      <c r="M145" s="273"/>
      <c r="N145" s="274"/>
      <c r="O145" s="274"/>
      <c r="P145" s="274"/>
      <c r="Q145" s="274"/>
      <c r="R145" s="274"/>
      <c r="S145" s="274"/>
      <c r="T145" s="275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76" t="s">
        <v>174</v>
      </c>
      <c r="AU145" s="276" t="s">
        <v>87</v>
      </c>
      <c r="AV145" s="16" t="s">
        <v>181</v>
      </c>
      <c r="AW145" s="16" t="s">
        <v>32</v>
      </c>
      <c r="AX145" s="16" t="s">
        <v>76</v>
      </c>
      <c r="AY145" s="276" t="s">
        <v>165</v>
      </c>
    </row>
    <row r="146" s="14" customFormat="1">
      <c r="A146" s="14"/>
      <c r="B146" s="244"/>
      <c r="C146" s="245"/>
      <c r="D146" s="235" t="s">
        <v>174</v>
      </c>
      <c r="E146" s="246" t="s">
        <v>1</v>
      </c>
      <c r="F146" s="247" t="s">
        <v>1171</v>
      </c>
      <c r="G146" s="245"/>
      <c r="H146" s="248">
        <v>0.125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174</v>
      </c>
      <c r="AU146" s="254" t="s">
        <v>87</v>
      </c>
      <c r="AV146" s="14" t="s">
        <v>87</v>
      </c>
      <c r="AW146" s="14" t="s">
        <v>32</v>
      </c>
      <c r="AX146" s="14" t="s">
        <v>76</v>
      </c>
      <c r="AY146" s="254" t="s">
        <v>165</v>
      </c>
    </row>
    <row r="147" s="15" customFormat="1">
      <c r="A147" s="15"/>
      <c r="B147" s="255"/>
      <c r="C147" s="256"/>
      <c r="D147" s="235" t="s">
        <v>174</v>
      </c>
      <c r="E147" s="257" t="s">
        <v>129</v>
      </c>
      <c r="F147" s="258" t="s">
        <v>187</v>
      </c>
      <c r="G147" s="256"/>
      <c r="H147" s="259">
        <v>2.5249999999999999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174</v>
      </c>
      <c r="AU147" s="265" t="s">
        <v>87</v>
      </c>
      <c r="AV147" s="15" t="s">
        <v>172</v>
      </c>
      <c r="AW147" s="15" t="s">
        <v>32</v>
      </c>
      <c r="AX147" s="15" t="s">
        <v>76</v>
      </c>
      <c r="AY147" s="265" t="s">
        <v>165</v>
      </c>
    </row>
    <row r="148" s="14" customFormat="1">
      <c r="A148" s="14"/>
      <c r="B148" s="244"/>
      <c r="C148" s="245"/>
      <c r="D148" s="235" t="s">
        <v>174</v>
      </c>
      <c r="E148" s="246" t="s">
        <v>127</v>
      </c>
      <c r="F148" s="247" t="s">
        <v>129</v>
      </c>
      <c r="G148" s="245"/>
      <c r="H148" s="248">
        <v>2.5249999999999999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174</v>
      </c>
      <c r="AU148" s="254" t="s">
        <v>87</v>
      </c>
      <c r="AV148" s="14" t="s">
        <v>87</v>
      </c>
      <c r="AW148" s="14" t="s">
        <v>32</v>
      </c>
      <c r="AX148" s="14" t="s">
        <v>76</v>
      </c>
      <c r="AY148" s="254" t="s">
        <v>165</v>
      </c>
    </row>
    <row r="149" s="14" customFormat="1">
      <c r="A149" s="14"/>
      <c r="B149" s="244"/>
      <c r="C149" s="245"/>
      <c r="D149" s="235" t="s">
        <v>174</v>
      </c>
      <c r="E149" s="246" t="s">
        <v>1</v>
      </c>
      <c r="F149" s="247" t="s">
        <v>878</v>
      </c>
      <c r="G149" s="245"/>
      <c r="H149" s="248">
        <v>2.5249999999999999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174</v>
      </c>
      <c r="AU149" s="254" t="s">
        <v>87</v>
      </c>
      <c r="AV149" s="14" t="s">
        <v>87</v>
      </c>
      <c r="AW149" s="14" t="s">
        <v>32</v>
      </c>
      <c r="AX149" s="14" t="s">
        <v>84</v>
      </c>
      <c r="AY149" s="254" t="s">
        <v>165</v>
      </c>
    </row>
    <row r="150" s="2" customFormat="1" ht="37.8" customHeight="1">
      <c r="A150" s="39"/>
      <c r="B150" s="40"/>
      <c r="C150" s="220" t="s">
        <v>181</v>
      </c>
      <c r="D150" s="220" t="s">
        <v>167</v>
      </c>
      <c r="E150" s="221" t="s">
        <v>282</v>
      </c>
      <c r="F150" s="222" t="s">
        <v>283</v>
      </c>
      <c r="G150" s="223" t="s">
        <v>232</v>
      </c>
      <c r="H150" s="224">
        <v>2.5249999999999999</v>
      </c>
      <c r="I150" s="225"/>
      <c r="J150" s="226">
        <f>ROUND(I150*H150,2)</f>
        <v>0</v>
      </c>
      <c r="K150" s="222" t="s">
        <v>171</v>
      </c>
      <c r="L150" s="45"/>
      <c r="M150" s="227" t="s">
        <v>1</v>
      </c>
      <c r="N150" s="228" t="s">
        <v>41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172</v>
      </c>
      <c r="AT150" s="231" t="s">
        <v>167</v>
      </c>
      <c r="AU150" s="231" t="s">
        <v>87</v>
      </c>
      <c r="AY150" s="18" t="s">
        <v>165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84</v>
      </c>
      <c r="BK150" s="232">
        <f>ROUND(I150*H150,2)</f>
        <v>0</v>
      </c>
      <c r="BL150" s="18" t="s">
        <v>172</v>
      </c>
      <c r="BM150" s="231" t="s">
        <v>1172</v>
      </c>
    </row>
    <row r="151" s="14" customFormat="1">
      <c r="A151" s="14"/>
      <c r="B151" s="244"/>
      <c r="C151" s="245"/>
      <c r="D151" s="235" t="s">
        <v>174</v>
      </c>
      <c r="E151" s="246" t="s">
        <v>1</v>
      </c>
      <c r="F151" s="247" t="s">
        <v>881</v>
      </c>
      <c r="G151" s="245"/>
      <c r="H151" s="248">
        <v>2.5249999999999999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174</v>
      </c>
      <c r="AU151" s="254" t="s">
        <v>87</v>
      </c>
      <c r="AV151" s="14" t="s">
        <v>87</v>
      </c>
      <c r="AW151" s="14" t="s">
        <v>32</v>
      </c>
      <c r="AX151" s="14" t="s">
        <v>84</v>
      </c>
      <c r="AY151" s="254" t="s">
        <v>165</v>
      </c>
    </row>
    <row r="152" s="2" customFormat="1" ht="37.8" customHeight="1">
      <c r="A152" s="39"/>
      <c r="B152" s="40"/>
      <c r="C152" s="220" t="s">
        <v>172</v>
      </c>
      <c r="D152" s="220" t="s">
        <v>167</v>
      </c>
      <c r="E152" s="221" t="s">
        <v>286</v>
      </c>
      <c r="F152" s="222" t="s">
        <v>287</v>
      </c>
      <c r="G152" s="223" t="s">
        <v>232</v>
      </c>
      <c r="H152" s="224">
        <v>12.625</v>
      </c>
      <c r="I152" s="225"/>
      <c r="J152" s="226">
        <f>ROUND(I152*H152,2)</f>
        <v>0</v>
      </c>
      <c r="K152" s="222" t="s">
        <v>171</v>
      </c>
      <c r="L152" s="45"/>
      <c r="M152" s="227" t="s">
        <v>1</v>
      </c>
      <c r="N152" s="228" t="s">
        <v>41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172</v>
      </c>
      <c r="AT152" s="231" t="s">
        <v>167</v>
      </c>
      <c r="AU152" s="231" t="s">
        <v>87</v>
      </c>
      <c r="AY152" s="18" t="s">
        <v>165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84</v>
      </c>
      <c r="BK152" s="232">
        <f>ROUND(I152*H152,2)</f>
        <v>0</v>
      </c>
      <c r="BL152" s="18" t="s">
        <v>172</v>
      </c>
      <c r="BM152" s="231" t="s">
        <v>1173</v>
      </c>
    </row>
    <row r="153" s="14" customFormat="1">
      <c r="A153" s="14"/>
      <c r="B153" s="244"/>
      <c r="C153" s="245"/>
      <c r="D153" s="235" t="s">
        <v>174</v>
      </c>
      <c r="E153" s="246" t="s">
        <v>1</v>
      </c>
      <c r="F153" s="247" t="s">
        <v>884</v>
      </c>
      <c r="G153" s="245"/>
      <c r="H153" s="248">
        <v>12.625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174</v>
      </c>
      <c r="AU153" s="254" t="s">
        <v>87</v>
      </c>
      <c r="AV153" s="14" t="s">
        <v>87</v>
      </c>
      <c r="AW153" s="14" t="s">
        <v>32</v>
      </c>
      <c r="AX153" s="14" t="s">
        <v>84</v>
      </c>
      <c r="AY153" s="254" t="s">
        <v>165</v>
      </c>
    </row>
    <row r="154" s="2" customFormat="1" ht="24.15" customHeight="1">
      <c r="A154" s="39"/>
      <c r="B154" s="40"/>
      <c r="C154" s="220" t="s">
        <v>193</v>
      </c>
      <c r="D154" s="220" t="s">
        <v>167</v>
      </c>
      <c r="E154" s="221" t="s">
        <v>298</v>
      </c>
      <c r="F154" s="222" t="s">
        <v>1174</v>
      </c>
      <c r="G154" s="223" t="s">
        <v>232</v>
      </c>
      <c r="H154" s="224">
        <v>5.0499999999999998</v>
      </c>
      <c r="I154" s="225"/>
      <c r="J154" s="226">
        <f>ROUND(I154*H154,2)</f>
        <v>0</v>
      </c>
      <c r="K154" s="222" t="s">
        <v>171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172</v>
      </c>
      <c r="AT154" s="231" t="s">
        <v>167</v>
      </c>
      <c r="AU154" s="231" t="s">
        <v>87</v>
      </c>
      <c r="AY154" s="18" t="s">
        <v>165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84</v>
      </c>
      <c r="BK154" s="232">
        <f>ROUND(I154*H154,2)</f>
        <v>0</v>
      </c>
      <c r="BL154" s="18" t="s">
        <v>172</v>
      </c>
      <c r="BM154" s="231" t="s">
        <v>1175</v>
      </c>
    </row>
    <row r="155" s="14" customFormat="1">
      <c r="A155" s="14"/>
      <c r="B155" s="244"/>
      <c r="C155" s="245"/>
      <c r="D155" s="235" t="s">
        <v>174</v>
      </c>
      <c r="E155" s="246" t="s">
        <v>1</v>
      </c>
      <c r="F155" s="247" t="s">
        <v>886</v>
      </c>
      <c r="G155" s="245"/>
      <c r="H155" s="248">
        <v>2.5249999999999999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174</v>
      </c>
      <c r="AU155" s="254" t="s">
        <v>87</v>
      </c>
      <c r="AV155" s="14" t="s">
        <v>87</v>
      </c>
      <c r="AW155" s="14" t="s">
        <v>32</v>
      </c>
      <c r="AX155" s="14" t="s">
        <v>76</v>
      </c>
      <c r="AY155" s="254" t="s">
        <v>165</v>
      </c>
    </row>
    <row r="156" s="14" customFormat="1">
      <c r="A156" s="14"/>
      <c r="B156" s="244"/>
      <c r="C156" s="245"/>
      <c r="D156" s="235" t="s">
        <v>174</v>
      </c>
      <c r="E156" s="246" t="s">
        <v>1</v>
      </c>
      <c r="F156" s="247" t="s">
        <v>887</v>
      </c>
      <c r="G156" s="245"/>
      <c r="H156" s="248">
        <v>2.5249999999999999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174</v>
      </c>
      <c r="AU156" s="254" t="s">
        <v>87</v>
      </c>
      <c r="AV156" s="14" t="s">
        <v>87</v>
      </c>
      <c r="AW156" s="14" t="s">
        <v>32</v>
      </c>
      <c r="AX156" s="14" t="s">
        <v>76</v>
      </c>
      <c r="AY156" s="254" t="s">
        <v>165</v>
      </c>
    </row>
    <row r="157" s="15" customFormat="1">
      <c r="A157" s="15"/>
      <c r="B157" s="255"/>
      <c r="C157" s="256"/>
      <c r="D157" s="235" t="s">
        <v>174</v>
      </c>
      <c r="E157" s="257" t="s">
        <v>1</v>
      </c>
      <c r="F157" s="258" t="s">
        <v>187</v>
      </c>
      <c r="G157" s="256"/>
      <c r="H157" s="259">
        <v>5.0499999999999998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174</v>
      </c>
      <c r="AU157" s="265" t="s">
        <v>87</v>
      </c>
      <c r="AV157" s="15" t="s">
        <v>172</v>
      </c>
      <c r="AW157" s="15" t="s">
        <v>32</v>
      </c>
      <c r="AX157" s="15" t="s">
        <v>84</v>
      </c>
      <c r="AY157" s="265" t="s">
        <v>165</v>
      </c>
    </row>
    <row r="158" s="2" customFormat="1" ht="33" customHeight="1">
      <c r="A158" s="39"/>
      <c r="B158" s="40"/>
      <c r="C158" s="220" t="s">
        <v>14</v>
      </c>
      <c r="D158" s="220" t="s">
        <v>167</v>
      </c>
      <c r="E158" s="221" t="s">
        <v>888</v>
      </c>
      <c r="F158" s="222" t="s">
        <v>309</v>
      </c>
      <c r="G158" s="223" t="s">
        <v>310</v>
      </c>
      <c r="H158" s="224">
        <v>4.5449999999999999</v>
      </c>
      <c r="I158" s="225"/>
      <c r="J158" s="226">
        <f>ROUND(I158*H158,2)</f>
        <v>0</v>
      </c>
      <c r="K158" s="222" t="s">
        <v>171</v>
      </c>
      <c r="L158" s="45"/>
      <c r="M158" s="227" t="s">
        <v>1</v>
      </c>
      <c r="N158" s="228" t="s">
        <v>41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172</v>
      </c>
      <c r="AT158" s="231" t="s">
        <v>167</v>
      </c>
      <c r="AU158" s="231" t="s">
        <v>87</v>
      </c>
      <c r="AY158" s="18" t="s">
        <v>165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84</v>
      </c>
      <c r="BK158" s="232">
        <f>ROUND(I158*H158,2)</f>
        <v>0</v>
      </c>
      <c r="BL158" s="18" t="s">
        <v>172</v>
      </c>
      <c r="BM158" s="231" t="s">
        <v>1176</v>
      </c>
    </row>
    <row r="159" s="14" customFormat="1">
      <c r="A159" s="14"/>
      <c r="B159" s="244"/>
      <c r="C159" s="245"/>
      <c r="D159" s="235" t="s">
        <v>174</v>
      </c>
      <c r="E159" s="246" t="s">
        <v>1</v>
      </c>
      <c r="F159" s="247" t="s">
        <v>312</v>
      </c>
      <c r="G159" s="245"/>
      <c r="H159" s="248">
        <v>4.5449999999999999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174</v>
      </c>
      <c r="AU159" s="254" t="s">
        <v>87</v>
      </c>
      <c r="AV159" s="14" t="s">
        <v>87</v>
      </c>
      <c r="AW159" s="14" t="s">
        <v>32</v>
      </c>
      <c r="AX159" s="14" t="s">
        <v>84</v>
      </c>
      <c r="AY159" s="254" t="s">
        <v>165</v>
      </c>
    </row>
    <row r="160" s="2" customFormat="1" ht="16.5" customHeight="1">
      <c r="A160" s="39"/>
      <c r="B160" s="40"/>
      <c r="C160" s="220" t="s">
        <v>204</v>
      </c>
      <c r="D160" s="220" t="s">
        <v>167</v>
      </c>
      <c r="E160" s="221" t="s">
        <v>314</v>
      </c>
      <c r="F160" s="222" t="s">
        <v>315</v>
      </c>
      <c r="G160" s="223" t="s">
        <v>232</v>
      </c>
      <c r="H160" s="224">
        <v>5.0499999999999998</v>
      </c>
      <c r="I160" s="225"/>
      <c r="J160" s="226">
        <f>ROUND(I160*H160,2)</f>
        <v>0</v>
      </c>
      <c r="K160" s="222" t="s">
        <v>171</v>
      </c>
      <c r="L160" s="45"/>
      <c r="M160" s="227" t="s">
        <v>1</v>
      </c>
      <c r="N160" s="228" t="s">
        <v>41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172</v>
      </c>
      <c r="AT160" s="231" t="s">
        <v>167</v>
      </c>
      <c r="AU160" s="231" t="s">
        <v>87</v>
      </c>
      <c r="AY160" s="18" t="s">
        <v>165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84</v>
      </c>
      <c r="BK160" s="232">
        <f>ROUND(I160*H160,2)</f>
        <v>0</v>
      </c>
      <c r="BL160" s="18" t="s">
        <v>172</v>
      </c>
      <c r="BM160" s="231" t="s">
        <v>1177</v>
      </c>
    </row>
    <row r="161" s="14" customFormat="1">
      <c r="A161" s="14"/>
      <c r="B161" s="244"/>
      <c r="C161" s="245"/>
      <c r="D161" s="235" t="s">
        <v>174</v>
      </c>
      <c r="E161" s="246" t="s">
        <v>1</v>
      </c>
      <c r="F161" s="247" t="s">
        <v>317</v>
      </c>
      <c r="G161" s="245"/>
      <c r="H161" s="248">
        <v>2.5249999999999999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174</v>
      </c>
      <c r="AU161" s="254" t="s">
        <v>87</v>
      </c>
      <c r="AV161" s="14" t="s">
        <v>87</v>
      </c>
      <c r="AW161" s="14" t="s">
        <v>32</v>
      </c>
      <c r="AX161" s="14" t="s">
        <v>76</v>
      </c>
      <c r="AY161" s="254" t="s">
        <v>165</v>
      </c>
    </row>
    <row r="162" s="14" customFormat="1">
      <c r="A162" s="14"/>
      <c r="B162" s="244"/>
      <c r="C162" s="245"/>
      <c r="D162" s="235" t="s">
        <v>174</v>
      </c>
      <c r="E162" s="246" t="s">
        <v>1</v>
      </c>
      <c r="F162" s="247" t="s">
        <v>318</v>
      </c>
      <c r="G162" s="245"/>
      <c r="H162" s="248">
        <v>2.5249999999999999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174</v>
      </c>
      <c r="AU162" s="254" t="s">
        <v>87</v>
      </c>
      <c r="AV162" s="14" t="s">
        <v>87</v>
      </c>
      <c r="AW162" s="14" t="s">
        <v>32</v>
      </c>
      <c r="AX162" s="14" t="s">
        <v>76</v>
      </c>
      <c r="AY162" s="254" t="s">
        <v>165</v>
      </c>
    </row>
    <row r="163" s="15" customFormat="1">
      <c r="A163" s="15"/>
      <c r="B163" s="255"/>
      <c r="C163" s="256"/>
      <c r="D163" s="235" t="s">
        <v>174</v>
      </c>
      <c r="E163" s="257" t="s">
        <v>1</v>
      </c>
      <c r="F163" s="258" t="s">
        <v>187</v>
      </c>
      <c r="G163" s="256"/>
      <c r="H163" s="259">
        <v>5.0499999999999998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174</v>
      </c>
      <c r="AU163" s="265" t="s">
        <v>87</v>
      </c>
      <c r="AV163" s="15" t="s">
        <v>172</v>
      </c>
      <c r="AW163" s="15" t="s">
        <v>32</v>
      </c>
      <c r="AX163" s="15" t="s">
        <v>84</v>
      </c>
      <c r="AY163" s="265" t="s">
        <v>165</v>
      </c>
    </row>
    <row r="164" s="2" customFormat="1" ht="24.15" customHeight="1">
      <c r="A164" s="39"/>
      <c r="B164" s="40"/>
      <c r="C164" s="220" t="s">
        <v>209</v>
      </c>
      <c r="D164" s="220" t="s">
        <v>167</v>
      </c>
      <c r="E164" s="221" t="s">
        <v>320</v>
      </c>
      <c r="F164" s="222" t="s">
        <v>321</v>
      </c>
      <c r="G164" s="223" t="s">
        <v>232</v>
      </c>
      <c r="H164" s="224">
        <v>1.9550000000000001</v>
      </c>
      <c r="I164" s="225"/>
      <c r="J164" s="226">
        <f>ROUND(I164*H164,2)</f>
        <v>0</v>
      </c>
      <c r="K164" s="222" t="s">
        <v>171</v>
      </c>
      <c r="L164" s="45"/>
      <c r="M164" s="227" t="s">
        <v>1</v>
      </c>
      <c r="N164" s="228" t="s">
        <v>41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172</v>
      </c>
      <c r="AT164" s="231" t="s">
        <v>167</v>
      </c>
      <c r="AU164" s="231" t="s">
        <v>87</v>
      </c>
      <c r="AY164" s="18" t="s">
        <v>165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84</v>
      </c>
      <c r="BK164" s="232">
        <f>ROUND(I164*H164,2)</f>
        <v>0</v>
      </c>
      <c r="BL164" s="18" t="s">
        <v>172</v>
      </c>
      <c r="BM164" s="231" t="s">
        <v>1178</v>
      </c>
    </row>
    <row r="165" s="14" customFormat="1">
      <c r="A165" s="14"/>
      <c r="B165" s="244"/>
      <c r="C165" s="245"/>
      <c r="D165" s="235" t="s">
        <v>174</v>
      </c>
      <c r="E165" s="246" t="s">
        <v>1</v>
      </c>
      <c r="F165" s="247" t="s">
        <v>323</v>
      </c>
      <c r="G165" s="245"/>
      <c r="H165" s="248">
        <v>1.9550000000000001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174</v>
      </c>
      <c r="AU165" s="254" t="s">
        <v>87</v>
      </c>
      <c r="AV165" s="14" t="s">
        <v>87</v>
      </c>
      <c r="AW165" s="14" t="s">
        <v>32</v>
      </c>
      <c r="AX165" s="14" t="s">
        <v>84</v>
      </c>
      <c r="AY165" s="254" t="s">
        <v>165</v>
      </c>
    </row>
    <row r="166" s="2" customFormat="1" ht="24.15" customHeight="1">
      <c r="A166" s="39"/>
      <c r="B166" s="40"/>
      <c r="C166" s="220" t="s">
        <v>213</v>
      </c>
      <c r="D166" s="220" t="s">
        <v>167</v>
      </c>
      <c r="E166" s="221" t="s">
        <v>298</v>
      </c>
      <c r="F166" s="222" t="s">
        <v>1174</v>
      </c>
      <c r="G166" s="223" t="s">
        <v>232</v>
      </c>
      <c r="H166" s="224">
        <v>2.4129999999999998</v>
      </c>
      <c r="I166" s="225"/>
      <c r="J166" s="226">
        <f>ROUND(I166*H166,2)</f>
        <v>0</v>
      </c>
      <c r="K166" s="222" t="s">
        <v>171</v>
      </c>
      <c r="L166" s="45"/>
      <c r="M166" s="227" t="s">
        <v>1</v>
      </c>
      <c r="N166" s="228" t="s">
        <v>41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172</v>
      </c>
      <c r="AT166" s="231" t="s">
        <v>167</v>
      </c>
      <c r="AU166" s="231" t="s">
        <v>87</v>
      </c>
      <c r="AY166" s="18" t="s">
        <v>165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84</v>
      </c>
      <c r="BK166" s="232">
        <f>ROUND(I166*H166,2)</f>
        <v>0</v>
      </c>
      <c r="BL166" s="18" t="s">
        <v>172</v>
      </c>
      <c r="BM166" s="231" t="s">
        <v>1179</v>
      </c>
    </row>
    <row r="167" s="13" customFormat="1">
      <c r="A167" s="13"/>
      <c r="B167" s="233"/>
      <c r="C167" s="234"/>
      <c r="D167" s="235" t="s">
        <v>174</v>
      </c>
      <c r="E167" s="236" t="s">
        <v>1</v>
      </c>
      <c r="F167" s="237" t="s">
        <v>1180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174</v>
      </c>
      <c r="AU167" s="243" t="s">
        <v>87</v>
      </c>
      <c r="AV167" s="13" t="s">
        <v>84</v>
      </c>
      <c r="AW167" s="13" t="s">
        <v>32</v>
      </c>
      <c r="AX167" s="13" t="s">
        <v>76</v>
      </c>
      <c r="AY167" s="243" t="s">
        <v>165</v>
      </c>
    </row>
    <row r="168" s="13" customFormat="1">
      <c r="A168" s="13"/>
      <c r="B168" s="233"/>
      <c r="C168" s="234"/>
      <c r="D168" s="235" t="s">
        <v>174</v>
      </c>
      <c r="E168" s="236" t="s">
        <v>1</v>
      </c>
      <c r="F168" s="237" t="s">
        <v>344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174</v>
      </c>
      <c r="AU168" s="243" t="s">
        <v>87</v>
      </c>
      <c r="AV168" s="13" t="s">
        <v>84</v>
      </c>
      <c r="AW168" s="13" t="s">
        <v>32</v>
      </c>
      <c r="AX168" s="13" t="s">
        <v>76</v>
      </c>
      <c r="AY168" s="243" t="s">
        <v>165</v>
      </c>
    </row>
    <row r="169" s="14" customFormat="1">
      <c r="A169" s="14"/>
      <c r="B169" s="244"/>
      <c r="C169" s="245"/>
      <c r="D169" s="235" t="s">
        <v>174</v>
      </c>
      <c r="E169" s="246" t="s">
        <v>1</v>
      </c>
      <c r="F169" s="247" t="s">
        <v>1181</v>
      </c>
      <c r="G169" s="245"/>
      <c r="H169" s="248">
        <v>2.4129999999999998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174</v>
      </c>
      <c r="AU169" s="254" t="s">
        <v>87</v>
      </c>
      <c r="AV169" s="14" t="s">
        <v>87</v>
      </c>
      <c r="AW169" s="14" t="s">
        <v>32</v>
      </c>
      <c r="AX169" s="14" t="s">
        <v>76</v>
      </c>
      <c r="AY169" s="254" t="s">
        <v>165</v>
      </c>
    </row>
    <row r="170" s="15" customFormat="1">
      <c r="A170" s="15"/>
      <c r="B170" s="255"/>
      <c r="C170" s="256"/>
      <c r="D170" s="235" t="s">
        <v>174</v>
      </c>
      <c r="E170" s="257" t="s">
        <v>117</v>
      </c>
      <c r="F170" s="258" t="s">
        <v>187</v>
      </c>
      <c r="G170" s="256"/>
      <c r="H170" s="259">
        <v>2.4129999999999998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174</v>
      </c>
      <c r="AU170" s="265" t="s">
        <v>87</v>
      </c>
      <c r="AV170" s="15" t="s">
        <v>172</v>
      </c>
      <c r="AW170" s="15" t="s">
        <v>32</v>
      </c>
      <c r="AX170" s="15" t="s">
        <v>84</v>
      </c>
      <c r="AY170" s="265" t="s">
        <v>165</v>
      </c>
    </row>
    <row r="171" s="2" customFormat="1" ht="37.8" customHeight="1">
      <c r="A171" s="39"/>
      <c r="B171" s="40"/>
      <c r="C171" s="220" t="s">
        <v>217</v>
      </c>
      <c r="D171" s="220" t="s">
        <v>167</v>
      </c>
      <c r="E171" s="221" t="s">
        <v>347</v>
      </c>
      <c r="F171" s="222" t="s">
        <v>908</v>
      </c>
      <c r="G171" s="223" t="s">
        <v>232</v>
      </c>
      <c r="H171" s="224">
        <v>2.4129999999999998</v>
      </c>
      <c r="I171" s="225"/>
      <c r="J171" s="226">
        <f>ROUND(I171*H171,2)</f>
        <v>0</v>
      </c>
      <c r="K171" s="222" t="s">
        <v>171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172</v>
      </c>
      <c r="AT171" s="231" t="s">
        <v>167</v>
      </c>
      <c r="AU171" s="231" t="s">
        <v>87</v>
      </c>
      <c r="AY171" s="18" t="s">
        <v>165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84</v>
      </c>
      <c r="BK171" s="232">
        <f>ROUND(I171*H171,2)</f>
        <v>0</v>
      </c>
      <c r="BL171" s="18" t="s">
        <v>172</v>
      </c>
      <c r="BM171" s="231" t="s">
        <v>1182</v>
      </c>
    </row>
    <row r="172" s="14" customFormat="1">
      <c r="A172" s="14"/>
      <c r="B172" s="244"/>
      <c r="C172" s="245"/>
      <c r="D172" s="235" t="s">
        <v>174</v>
      </c>
      <c r="E172" s="246" t="s">
        <v>1</v>
      </c>
      <c r="F172" s="247" t="s">
        <v>117</v>
      </c>
      <c r="G172" s="245"/>
      <c r="H172" s="248">
        <v>2.4129999999999998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174</v>
      </c>
      <c r="AU172" s="254" t="s">
        <v>87</v>
      </c>
      <c r="AV172" s="14" t="s">
        <v>87</v>
      </c>
      <c r="AW172" s="14" t="s">
        <v>32</v>
      </c>
      <c r="AX172" s="14" t="s">
        <v>84</v>
      </c>
      <c r="AY172" s="254" t="s">
        <v>165</v>
      </c>
    </row>
    <row r="173" s="2" customFormat="1" ht="24.15" customHeight="1">
      <c r="A173" s="39"/>
      <c r="B173" s="40"/>
      <c r="C173" s="220" t="s">
        <v>221</v>
      </c>
      <c r="D173" s="220" t="s">
        <v>167</v>
      </c>
      <c r="E173" s="221" t="s">
        <v>325</v>
      </c>
      <c r="F173" s="222" t="s">
        <v>326</v>
      </c>
      <c r="G173" s="223" t="s">
        <v>232</v>
      </c>
      <c r="H173" s="224">
        <v>1.738</v>
      </c>
      <c r="I173" s="225"/>
      <c r="J173" s="226">
        <f>ROUND(I173*H173,2)</f>
        <v>0</v>
      </c>
      <c r="K173" s="222" t="s">
        <v>171</v>
      </c>
      <c r="L173" s="45"/>
      <c r="M173" s="227" t="s">
        <v>1</v>
      </c>
      <c r="N173" s="228" t="s">
        <v>41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172</v>
      </c>
      <c r="AT173" s="231" t="s">
        <v>167</v>
      </c>
      <c r="AU173" s="231" t="s">
        <v>87</v>
      </c>
      <c r="AY173" s="18" t="s">
        <v>165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84</v>
      </c>
      <c r="BK173" s="232">
        <f>ROUND(I173*H173,2)</f>
        <v>0</v>
      </c>
      <c r="BL173" s="18" t="s">
        <v>172</v>
      </c>
      <c r="BM173" s="231" t="s">
        <v>1183</v>
      </c>
    </row>
    <row r="174" s="13" customFormat="1">
      <c r="A174" s="13"/>
      <c r="B174" s="233"/>
      <c r="C174" s="234"/>
      <c r="D174" s="235" t="s">
        <v>174</v>
      </c>
      <c r="E174" s="236" t="s">
        <v>1</v>
      </c>
      <c r="F174" s="237" t="s">
        <v>508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174</v>
      </c>
      <c r="AU174" s="243" t="s">
        <v>87</v>
      </c>
      <c r="AV174" s="13" t="s">
        <v>84</v>
      </c>
      <c r="AW174" s="13" t="s">
        <v>32</v>
      </c>
      <c r="AX174" s="13" t="s">
        <v>76</v>
      </c>
      <c r="AY174" s="243" t="s">
        <v>165</v>
      </c>
    </row>
    <row r="175" s="14" customFormat="1">
      <c r="A175" s="14"/>
      <c r="B175" s="244"/>
      <c r="C175" s="245"/>
      <c r="D175" s="235" t="s">
        <v>174</v>
      </c>
      <c r="E175" s="246" t="s">
        <v>1</v>
      </c>
      <c r="F175" s="247" t="s">
        <v>1184</v>
      </c>
      <c r="G175" s="245"/>
      <c r="H175" s="248">
        <v>0.062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174</v>
      </c>
      <c r="AU175" s="254" t="s">
        <v>87</v>
      </c>
      <c r="AV175" s="14" t="s">
        <v>87</v>
      </c>
      <c r="AW175" s="14" t="s">
        <v>32</v>
      </c>
      <c r="AX175" s="14" t="s">
        <v>76</v>
      </c>
      <c r="AY175" s="254" t="s">
        <v>165</v>
      </c>
    </row>
    <row r="176" s="16" customFormat="1">
      <c r="A176" s="16"/>
      <c r="B176" s="266"/>
      <c r="C176" s="267"/>
      <c r="D176" s="235" t="s">
        <v>174</v>
      </c>
      <c r="E176" s="268" t="s">
        <v>1</v>
      </c>
      <c r="F176" s="269" t="s">
        <v>268</v>
      </c>
      <c r="G176" s="267"/>
      <c r="H176" s="270">
        <v>0.062</v>
      </c>
      <c r="I176" s="271"/>
      <c r="J176" s="267"/>
      <c r="K176" s="267"/>
      <c r="L176" s="272"/>
      <c r="M176" s="273"/>
      <c r="N176" s="274"/>
      <c r="O176" s="274"/>
      <c r="P176" s="274"/>
      <c r="Q176" s="274"/>
      <c r="R176" s="274"/>
      <c r="S176" s="274"/>
      <c r="T176" s="275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76" t="s">
        <v>174</v>
      </c>
      <c r="AU176" s="276" t="s">
        <v>87</v>
      </c>
      <c r="AV176" s="16" t="s">
        <v>181</v>
      </c>
      <c r="AW176" s="16" t="s">
        <v>32</v>
      </c>
      <c r="AX176" s="16" t="s">
        <v>76</v>
      </c>
      <c r="AY176" s="276" t="s">
        <v>165</v>
      </c>
    </row>
    <row r="177" s="14" customFormat="1">
      <c r="A177" s="14"/>
      <c r="B177" s="244"/>
      <c r="C177" s="245"/>
      <c r="D177" s="235" t="s">
        <v>174</v>
      </c>
      <c r="E177" s="246" t="s">
        <v>120</v>
      </c>
      <c r="F177" s="247" t="s">
        <v>1185</v>
      </c>
      <c r="G177" s="245"/>
      <c r="H177" s="248">
        <v>1.738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174</v>
      </c>
      <c r="AU177" s="254" t="s">
        <v>87</v>
      </c>
      <c r="AV177" s="14" t="s">
        <v>87</v>
      </c>
      <c r="AW177" s="14" t="s">
        <v>32</v>
      </c>
      <c r="AX177" s="14" t="s">
        <v>76</v>
      </c>
      <c r="AY177" s="254" t="s">
        <v>165</v>
      </c>
    </row>
    <row r="178" s="14" customFormat="1">
      <c r="A178" s="14"/>
      <c r="B178" s="244"/>
      <c r="C178" s="245"/>
      <c r="D178" s="235" t="s">
        <v>174</v>
      </c>
      <c r="E178" s="246" t="s">
        <v>1</v>
      </c>
      <c r="F178" s="247" t="s">
        <v>120</v>
      </c>
      <c r="G178" s="245"/>
      <c r="H178" s="248">
        <v>1.738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174</v>
      </c>
      <c r="AU178" s="254" t="s">
        <v>87</v>
      </c>
      <c r="AV178" s="14" t="s">
        <v>87</v>
      </c>
      <c r="AW178" s="14" t="s">
        <v>32</v>
      </c>
      <c r="AX178" s="14" t="s">
        <v>84</v>
      </c>
      <c r="AY178" s="254" t="s">
        <v>165</v>
      </c>
    </row>
    <row r="179" s="2" customFormat="1" ht="24.15" customHeight="1">
      <c r="A179" s="39"/>
      <c r="B179" s="40"/>
      <c r="C179" s="220" t="s">
        <v>8</v>
      </c>
      <c r="D179" s="220" t="s">
        <v>167</v>
      </c>
      <c r="E179" s="221" t="s">
        <v>1186</v>
      </c>
      <c r="F179" s="222" t="s">
        <v>1187</v>
      </c>
      <c r="G179" s="223" t="s">
        <v>232</v>
      </c>
      <c r="H179" s="224">
        <v>1.738</v>
      </c>
      <c r="I179" s="225"/>
      <c r="J179" s="226">
        <f>ROUND(I179*H179,2)</f>
        <v>0</v>
      </c>
      <c r="K179" s="222" t="s">
        <v>171</v>
      </c>
      <c r="L179" s="45"/>
      <c r="M179" s="227" t="s">
        <v>1</v>
      </c>
      <c r="N179" s="228" t="s">
        <v>41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172</v>
      </c>
      <c r="AT179" s="231" t="s">
        <v>167</v>
      </c>
      <c r="AU179" s="231" t="s">
        <v>87</v>
      </c>
      <c r="AY179" s="18" t="s">
        <v>165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84</v>
      </c>
      <c r="BK179" s="232">
        <f>ROUND(I179*H179,2)</f>
        <v>0</v>
      </c>
      <c r="BL179" s="18" t="s">
        <v>172</v>
      </c>
      <c r="BM179" s="231" t="s">
        <v>1188</v>
      </c>
    </row>
    <row r="180" s="14" customFormat="1">
      <c r="A180" s="14"/>
      <c r="B180" s="244"/>
      <c r="C180" s="245"/>
      <c r="D180" s="235" t="s">
        <v>174</v>
      </c>
      <c r="E180" s="246" t="s">
        <v>1</v>
      </c>
      <c r="F180" s="247" t="s">
        <v>120</v>
      </c>
      <c r="G180" s="245"/>
      <c r="H180" s="248">
        <v>1.738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174</v>
      </c>
      <c r="AU180" s="254" t="s">
        <v>87</v>
      </c>
      <c r="AV180" s="14" t="s">
        <v>87</v>
      </c>
      <c r="AW180" s="14" t="s">
        <v>32</v>
      </c>
      <c r="AX180" s="14" t="s">
        <v>84</v>
      </c>
      <c r="AY180" s="254" t="s">
        <v>165</v>
      </c>
    </row>
    <row r="181" s="2" customFormat="1" ht="24.15" customHeight="1">
      <c r="A181" s="39"/>
      <c r="B181" s="40"/>
      <c r="C181" s="220" t="s">
        <v>229</v>
      </c>
      <c r="D181" s="220" t="s">
        <v>167</v>
      </c>
      <c r="E181" s="221" t="s">
        <v>351</v>
      </c>
      <c r="F181" s="222" t="s">
        <v>352</v>
      </c>
      <c r="G181" s="223" t="s">
        <v>170</v>
      </c>
      <c r="H181" s="224">
        <v>5.5999999999999996</v>
      </c>
      <c r="I181" s="225"/>
      <c r="J181" s="226">
        <f>ROUND(I181*H181,2)</f>
        <v>0</v>
      </c>
      <c r="K181" s="222" t="s">
        <v>171</v>
      </c>
      <c r="L181" s="45"/>
      <c r="M181" s="227" t="s">
        <v>1</v>
      </c>
      <c r="N181" s="228" t="s">
        <v>41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172</v>
      </c>
      <c r="AT181" s="231" t="s">
        <v>167</v>
      </c>
      <c r="AU181" s="231" t="s">
        <v>87</v>
      </c>
      <c r="AY181" s="18" t="s">
        <v>165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84</v>
      </c>
      <c r="BK181" s="232">
        <f>ROUND(I181*H181,2)</f>
        <v>0</v>
      </c>
      <c r="BL181" s="18" t="s">
        <v>172</v>
      </c>
      <c r="BM181" s="231" t="s">
        <v>1189</v>
      </c>
    </row>
    <row r="182" s="13" customFormat="1">
      <c r="A182" s="13"/>
      <c r="B182" s="233"/>
      <c r="C182" s="234"/>
      <c r="D182" s="235" t="s">
        <v>174</v>
      </c>
      <c r="E182" s="236" t="s">
        <v>1</v>
      </c>
      <c r="F182" s="237" t="s">
        <v>175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174</v>
      </c>
      <c r="AU182" s="243" t="s">
        <v>87</v>
      </c>
      <c r="AV182" s="13" t="s">
        <v>84</v>
      </c>
      <c r="AW182" s="13" t="s">
        <v>32</v>
      </c>
      <c r="AX182" s="13" t="s">
        <v>76</v>
      </c>
      <c r="AY182" s="243" t="s">
        <v>165</v>
      </c>
    </row>
    <row r="183" s="13" customFormat="1">
      <c r="A183" s="13"/>
      <c r="B183" s="233"/>
      <c r="C183" s="234"/>
      <c r="D183" s="235" t="s">
        <v>174</v>
      </c>
      <c r="E183" s="236" t="s">
        <v>1</v>
      </c>
      <c r="F183" s="237" t="s">
        <v>1190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174</v>
      </c>
      <c r="AU183" s="243" t="s">
        <v>87</v>
      </c>
      <c r="AV183" s="13" t="s">
        <v>84</v>
      </c>
      <c r="AW183" s="13" t="s">
        <v>32</v>
      </c>
      <c r="AX183" s="13" t="s">
        <v>76</v>
      </c>
      <c r="AY183" s="243" t="s">
        <v>165</v>
      </c>
    </row>
    <row r="184" s="14" customFormat="1">
      <c r="A184" s="14"/>
      <c r="B184" s="244"/>
      <c r="C184" s="245"/>
      <c r="D184" s="235" t="s">
        <v>174</v>
      </c>
      <c r="E184" s="246" t="s">
        <v>1</v>
      </c>
      <c r="F184" s="247" t="s">
        <v>1191</v>
      </c>
      <c r="G184" s="245"/>
      <c r="H184" s="248">
        <v>5.5999999999999996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174</v>
      </c>
      <c r="AU184" s="254" t="s">
        <v>87</v>
      </c>
      <c r="AV184" s="14" t="s">
        <v>87</v>
      </c>
      <c r="AW184" s="14" t="s">
        <v>32</v>
      </c>
      <c r="AX184" s="14" t="s">
        <v>84</v>
      </c>
      <c r="AY184" s="254" t="s">
        <v>165</v>
      </c>
    </row>
    <row r="185" s="2" customFormat="1" ht="33" customHeight="1">
      <c r="A185" s="39"/>
      <c r="B185" s="40"/>
      <c r="C185" s="220" t="s">
        <v>244</v>
      </c>
      <c r="D185" s="220" t="s">
        <v>167</v>
      </c>
      <c r="E185" s="221" t="s">
        <v>357</v>
      </c>
      <c r="F185" s="222" t="s">
        <v>358</v>
      </c>
      <c r="G185" s="223" t="s">
        <v>170</v>
      </c>
      <c r="H185" s="224">
        <v>5.5999999999999996</v>
      </c>
      <c r="I185" s="225"/>
      <c r="J185" s="226">
        <f>ROUND(I185*H185,2)</f>
        <v>0</v>
      </c>
      <c r="K185" s="222" t="s">
        <v>171</v>
      </c>
      <c r="L185" s="45"/>
      <c r="M185" s="227" t="s">
        <v>1</v>
      </c>
      <c r="N185" s="228" t="s">
        <v>41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172</v>
      </c>
      <c r="AT185" s="231" t="s">
        <v>167</v>
      </c>
      <c r="AU185" s="231" t="s">
        <v>87</v>
      </c>
      <c r="AY185" s="18" t="s">
        <v>165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84</v>
      </c>
      <c r="BK185" s="232">
        <f>ROUND(I185*H185,2)</f>
        <v>0</v>
      </c>
      <c r="BL185" s="18" t="s">
        <v>172</v>
      </c>
      <c r="BM185" s="231" t="s">
        <v>1192</v>
      </c>
    </row>
    <row r="186" s="13" customFormat="1">
      <c r="A186" s="13"/>
      <c r="B186" s="233"/>
      <c r="C186" s="234"/>
      <c r="D186" s="235" t="s">
        <v>174</v>
      </c>
      <c r="E186" s="236" t="s">
        <v>1</v>
      </c>
      <c r="F186" s="237" t="s">
        <v>175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174</v>
      </c>
      <c r="AU186" s="243" t="s">
        <v>87</v>
      </c>
      <c r="AV186" s="13" t="s">
        <v>84</v>
      </c>
      <c r="AW186" s="13" t="s">
        <v>32</v>
      </c>
      <c r="AX186" s="13" t="s">
        <v>76</v>
      </c>
      <c r="AY186" s="243" t="s">
        <v>165</v>
      </c>
    </row>
    <row r="187" s="13" customFormat="1">
      <c r="A187" s="13"/>
      <c r="B187" s="233"/>
      <c r="C187" s="234"/>
      <c r="D187" s="235" t="s">
        <v>174</v>
      </c>
      <c r="E187" s="236" t="s">
        <v>1</v>
      </c>
      <c r="F187" s="237" t="s">
        <v>1193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174</v>
      </c>
      <c r="AU187" s="243" t="s">
        <v>87</v>
      </c>
      <c r="AV187" s="13" t="s">
        <v>84</v>
      </c>
      <c r="AW187" s="13" t="s">
        <v>32</v>
      </c>
      <c r="AX187" s="13" t="s">
        <v>76</v>
      </c>
      <c r="AY187" s="243" t="s">
        <v>165</v>
      </c>
    </row>
    <row r="188" s="14" customFormat="1">
      <c r="A188" s="14"/>
      <c r="B188" s="244"/>
      <c r="C188" s="245"/>
      <c r="D188" s="235" t="s">
        <v>174</v>
      </c>
      <c r="E188" s="246" t="s">
        <v>1</v>
      </c>
      <c r="F188" s="247" t="s">
        <v>1194</v>
      </c>
      <c r="G188" s="245"/>
      <c r="H188" s="248">
        <v>5.5999999999999996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174</v>
      </c>
      <c r="AU188" s="254" t="s">
        <v>87</v>
      </c>
      <c r="AV188" s="14" t="s">
        <v>87</v>
      </c>
      <c r="AW188" s="14" t="s">
        <v>32</v>
      </c>
      <c r="AX188" s="14" t="s">
        <v>76</v>
      </c>
      <c r="AY188" s="254" t="s">
        <v>165</v>
      </c>
    </row>
    <row r="189" s="15" customFormat="1">
      <c r="A189" s="15"/>
      <c r="B189" s="255"/>
      <c r="C189" s="256"/>
      <c r="D189" s="235" t="s">
        <v>174</v>
      </c>
      <c r="E189" s="257" t="s">
        <v>125</v>
      </c>
      <c r="F189" s="258" t="s">
        <v>187</v>
      </c>
      <c r="G189" s="256"/>
      <c r="H189" s="259">
        <v>5.5999999999999996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5" t="s">
        <v>174</v>
      </c>
      <c r="AU189" s="265" t="s">
        <v>87</v>
      </c>
      <c r="AV189" s="15" t="s">
        <v>172</v>
      </c>
      <c r="AW189" s="15" t="s">
        <v>32</v>
      </c>
      <c r="AX189" s="15" t="s">
        <v>84</v>
      </c>
      <c r="AY189" s="265" t="s">
        <v>165</v>
      </c>
    </row>
    <row r="190" s="2" customFormat="1" ht="16.5" customHeight="1">
      <c r="A190" s="39"/>
      <c r="B190" s="40"/>
      <c r="C190" s="277" t="s">
        <v>248</v>
      </c>
      <c r="D190" s="277" t="s">
        <v>332</v>
      </c>
      <c r="E190" s="278" t="s">
        <v>363</v>
      </c>
      <c r="F190" s="279" t="s">
        <v>364</v>
      </c>
      <c r="G190" s="280" t="s">
        <v>365</v>
      </c>
      <c r="H190" s="281">
        <v>0.16800000000000001</v>
      </c>
      <c r="I190" s="282"/>
      <c r="J190" s="283">
        <f>ROUND(I190*H190,2)</f>
        <v>0</v>
      </c>
      <c r="K190" s="279" t="s">
        <v>171</v>
      </c>
      <c r="L190" s="284"/>
      <c r="M190" s="285" t="s">
        <v>1</v>
      </c>
      <c r="N190" s="286" t="s">
        <v>41</v>
      </c>
      <c r="O190" s="92"/>
      <c r="P190" s="229">
        <f>O190*H190</f>
        <v>0</v>
      </c>
      <c r="Q190" s="229">
        <v>0.001</v>
      </c>
      <c r="R190" s="229">
        <f>Q190*H190</f>
        <v>0.00016800000000000002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209</v>
      </c>
      <c r="AT190" s="231" t="s">
        <v>332</v>
      </c>
      <c r="AU190" s="231" t="s">
        <v>87</v>
      </c>
      <c r="AY190" s="18" t="s">
        <v>165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84</v>
      </c>
      <c r="BK190" s="232">
        <f>ROUND(I190*H190,2)</f>
        <v>0</v>
      </c>
      <c r="BL190" s="18" t="s">
        <v>172</v>
      </c>
      <c r="BM190" s="231" t="s">
        <v>1195</v>
      </c>
    </row>
    <row r="191" s="14" customFormat="1">
      <c r="A191" s="14"/>
      <c r="B191" s="244"/>
      <c r="C191" s="245"/>
      <c r="D191" s="235" t="s">
        <v>174</v>
      </c>
      <c r="E191" s="246" t="s">
        <v>1</v>
      </c>
      <c r="F191" s="247" t="s">
        <v>367</v>
      </c>
      <c r="G191" s="245"/>
      <c r="H191" s="248">
        <v>0.16800000000000001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174</v>
      </c>
      <c r="AU191" s="254" t="s">
        <v>87</v>
      </c>
      <c r="AV191" s="14" t="s">
        <v>87</v>
      </c>
      <c r="AW191" s="14" t="s">
        <v>32</v>
      </c>
      <c r="AX191" s="14" t="s">
        <v>84</v>
      </c>
      <c r="AY191" s="254" t="s">
        <v>165</v>
      </c>
    </row>
    <row r="192" s="2" customFormat="1" ht="24.15" customHeight="1">
      <c r="A192" s="39"/>
      <c r="B192" s="40"/>
      <c r="C192" s="220" t="s">
        <v>255</v>
      </c>
      <c r="D192" s="220" t="s">
        <v>167</v>
      </c>
      <c r="E192" s="221" t="s">
        <v>369</v>
      </c>
      <c r="F192" s="222" t="s">
        <v>370</v>
      </c>
      <c r="G192" s="223" t="s">
        <v>170</v>
      </c>
      <c r="H192" s="224">
        <v>5.5999999999999996</v>
      </c>
      <c r="I192" s="225"/>
      <c r="J192" s="226">
        <f>ROUND(I192*H192,2)</f>
        <v>0</v>
      </c>
      <c r="K192" s="222" t="s">
        <v>171</v>
      </c>
      <c r="L192" s="45"/>
      <c r="M192" s="227" t="s">
        <v>1</v>
      </c>
      <c r="N192" s="228" t="s">
        <v>41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172</v>
      </c>
      <c r="AT192" s="231" t="s">
        <v>167</v>
      </c>
      <c r="AU192" s="231" t="s">
        <v>87</v>
      </c>
      <c r="AY192" s="18" t="s">
        <v>165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84</v>
      </c>
      <c r="BK192" s="232">
        <f>ROUND(I192*H192,2)</f>
        <v>0</v>
      </c>
      <c r="BL192" s="18" t="s">
        <v>172</v>
      </c>
      <c r="BM192" s="231" t="s">
        <v>1196</v>
      </c>
    </row>
    <row r="193" s="14" customFormat="1">
      <c r="A193" s="14"/>
      <c r="B193" s="244"/>
      <c r="C193" s="245"/>
      <c r="D193" s="235" t="s">
        <v>174</v>
      </c>
      <c r="E193" s="246" t="s">
        <v>1</v>
      </c>
      <c r="F193" s="247" t="s">
        <v>125</v>
      </c>
      <c r="G193" s="245"/>
      <c r="H193" s="248">
        <v>5.5999999999999996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174</v>
      </c>
      <c r="AU193" s="254" t="s">
        <v>87</v>
      </c>
      <c r="AV193" s="14" t="s">
        <v>87</v>
      </c>
      <c r="AW193" s="14" t="s">
        <v>32</v>
      </c>
      <c r="AX193" s="14" t="s">
        <v>84</v>
      </c>
      <c r="AY193" s="254" t="s">
        <v>165</v>
      </c>
    </row>
    <row r="194" s="12" customFormat="1" ht="22.8" customHeight="1">
      <c r="A194" s="12"/>
      <c r="B194" s="204"/>
      <c r="C194" s="205"/>
      <c r="D194" s="206" t="s">
        <v>75</v>
      </c>
      <c r="E194" s="218" t="s">
        <v>172</v>
      </c>
      <c r="F194" s="218" t="s">
        <v>377</v>
      </c>
      <c r="G194" s="205"/>
      <c r="H194" s="205"/>
      <c r="I194" s="208"/>
      <c r="J194" s="219">
        <f>BK194</f>
        <v>0</v>
      </c>
      <c r="K194" s="205"/>
      <c r="L194" s="210"/>
      <c r="M194" s="211"/>
      <c r="N194" s="212"/>
      <c r="O194" s="212"/>
      <c r="P194" s="213">
        <f>SUM(P195:P203)</f>
        <v>0</v>
      </c>
      <c r="Q194" s="212"/>
      <c r="R194" s="213">
        <f>SUM(R195:R203)</f>
        <v>0.116947</v>
      </c>
      <c r="S194" s="212"/>
      <c r="T194" s="214">
        <f>SUM(T195:T203)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5" t="s">
        <v>84</v>
      </c>
      <c r="AT194" s="216" t="s">
        <v>75</v>
      </c>
      <c r="AU194" s="216" t="s">
        <v>84</v>
      </c>
      <c r="AY194" s="215" t="s">
        <v>165</v>
      </c>
      <c r="BK194" s="217">
        <f>SUM(BK195:BK203)</f>
        <v>0</v>
      </c>
    </row>
    <row r="195" s="2" customFormat="1" ht="16.5" customHeight="1">
      <c r="A195" s="39"/>
      <c r="B195" s="40"/>
      <c r="C195" s="220" t="s">
        <v>259</v>
      </c>
      <c r="D195" s="220" t="s">
        <v>167</v>
      </c>
      <c r="E195" s="221" t="s">
        <v>379</v>
      </c>
      <c r="F195" s="222" t="s">
        <v>380</v>
      </c>
      <c r="G195" s="223" t="s">
        <v>232</v>
      </c>
      <c r="H195" s="224">
        <v>0.074999999999999997</v>
      </c>
      <c r="I195" s="225"/>
      <c r="J195" s="226">
        <f>ROUND(I195*H195,2)</f>
        <v>0</v>
      </c>
      <c r="K195" s="222" t="s">
        <v>171</v>
      </c>
      <c r="L195" s="45"/>
      <c r="M195" s="227" t="s">
        <v>1</v>
      </c>
      <c r="N195" s="228" t="s">
        <v>41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172</v>
      </c>
      <c r="AT195" s="231" t="s">
        <v>167</v>
      </c>
      <c r="AU195" s="231" t="s">
        <v>87</v>
      </c>
      <c r="AY195" s="18" t="s">
        <v>165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84</v>
      </c>
      <c r="BK195" s="232">
        <f>ROUND(I195*H195,2)</f>
        <v>0</v>
      </c>
      <c r="BL195" s="18" t="s">
        <v>172</v>
      </c>
      <c r="BM195" s="231" t="s">
        <v>1197</v>
      </c>
    </row>
    <row r="196" s="13" customFormat="1">
      <c r="A196" s="13"/>
      <c r="B196" s="233"/>
      <c r="C196" s="234"/>
      <c r="D196" s="235" t="s">
        <v>174</v>
      </c>
      <c r="E196" s="236" t="s">
        <v>1</v>
      </c>
      <c r="F196" s="237" t="s">
        <v>508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174</v>
      </c>
      <c r="AU196" s="243" t="s">
        <v>87</v>
      </c>
      <c r="AV196" s="13" t="s">
        <v>84</v>
      </c>
      <c r="AW196" s="13" t="s">
        <v>32</v>
      </c>
      <c r="AX196" s="13" t="s">
        <v>76</v>
      </c>
      <c r="AY196" s="243" t="s">
        <v>165</v>
      </c>
    </row>
    <row r="197" s="14" customFormat="1">
      <c r="A197" s="14"/>
      <c r="B197" s="244"/>
      <c r="C197" s="245"/>
      <c r="D197" s="235" t="s">
        <v>174</v>
      </c>
      <c r="E197" s="246" t="s">
        <v>1147</v>
      </c>
      <c r="F197" s="247" t="s">
        <v>1198</v>
      </c>
      <c r="G197" s="245"/>
      <c r="H197" s="248">
        <v>0.074999999999999997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174</v>
      </c>
      <c r="AU197" s="254" t="s">
        <v>87</v>
      </c>
      <c r="AV197" s="14" t="s">
        <v>87</v>
      </c>
      <c r="AW197" s="14" t="s">
        <v>32</v>
      </c>
      <c r="AX197" s="14" t="s">
        <v>84</v>
      </c>
      <c r="AY197" s="254" t="s">
        <v>165</v>
      </c>
    </row>
    <row r="198" s="2" customFormat="1" ht="24.15" customHeight="1">
      <c r="A198" s="39"/>
      <c r="B198" s="40"/>
      <c r="C198" s="220" t="s">
        <v>277</v>
      </c>
      <c r="D198" s="220" t="s">
        <v>167</v>
      </c>
      <c r="E198" s="221" t="s">
        <v>1199</v>
      </c>
      <c r="F198" s="222" t="s">
        <v>1200</v>
      </c>
      <c r="G198" s="223" t="s">
        <v>232</v>
      </c>
      <c r="H198" s="224">
        <v>0.050000000000000003</v>
      </c>
      <c r="I198" s="225"/>
      <c r="J198" s="226">
        <f>ROUND(I198*H198,2)</f>
        <v>0</v>
      </c>
      <c r="K198" s="222" t="s">
        <v>171</v>
      </c>
      <c r="L198" s="45"/>
      <c r="M198" s="227" t="s">
        <v>1</v>
      </c>
      <c r="N198" s="228" t="s">
        <v>41</v>
      </c>
      <c r="O198" s="92"/>
      <c r="P198" s="229">
        <f>O198*H198</f>
        <v>0</v>
      </c>
      <c r="Q198" s="229">
        <v>2.3010199999999998</v>
      </c>
      <c r="R198" s="229">
        <f>Q198*H198</f>
        <v>0.115051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172</v>
      </c>
      <c r="AT198" s="231" t="s">
        <v>167</v>
      </c>
      <c r="AU198" s="231" t="s">
        <v>87</v>
      </c>
      <c r="AY198" s="18" t="s">
        <v>165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84</v>
      </c>
      <c r="BK198" s="232">
        <f>ROUND(I198*H198,2)</f>
        <v>0</v>
      </c>
      <c r="BL198" s="18" t="s">
        <v>172</v>
      </c>
      <c r="BM198" s="231" t="s">
        <v>1201</v>
      </c>
    </row>
    <row r="199" s="13" customFormat="1">
      <c r="A199" s="13"/>
      <c r="B199" s="233"/>
      <c r="C199" s="234"/>
      <c r="D199" s="235" t="s">
        <v>174</v>
      </c>
      <c r="E199" s="236" t="s">
        <v>1</v>
      </c>
      <c r="F199" s="237" t="s">
        <v>508</v>
      </c>
      <c r="G199" s="234"/>
      <c r="H199" s="236" t="s">
        <v>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174</v>
      </c>
      <c r="AU199" s="243" t="s">
        <v>87</v>
      </c>
      <c r="AV199" s="13" t="s">
        <v>84</v>
      </c>
      <c r="AW199" s="13" t="s">
        <v>32</v>
      </c>
      <c r="AX199" s="13" t="s">
        <v>76</v>
      </c>
      <c r="AY199" s="243" t="s">
        <v>165</v>
      </c>
    </row>
    <row r="200" s="14" customFormat="1">
      <c r="A200" s="14"/>
      <c r="B200" s="244"/>
      <c r="C200" s="245"/>
      <c r="D200" s="235" t="s">
        <v>174</v>
      </c>
      <c r="E200" s="246" t="s">
        <v>1</v>
      </c>
      <c r="F200" s="247" t="s">
        <v>1202</v>
      </c>
      <c r="G200" s="245"/>
      <c r="H200" s="248">
        <v>0.050000000000000003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174</v>
      </c>
      <c r="AU200" s="254" t="s">
        <v>87</v>
      </c>
      <c r="AV200" s="14" t="s">
        <v>87</v>
      </c>
      <c r="AW200" s="14" t="s">
        <v>32</v>
      </c>
      <c r="AX200" s="14" t="s">
        <v>84</v>
      </c>
      <c r="AY200" s="254" t="s">
        <v>165</v>
      </c>
    </row>
    <row r="201" s="2" customFormat="1" ht="24.15" customHeight="1">
      <c r="A201" s="39"/>
      <c r="B201" s="40"/>
      <c r="C201" s="220" t="s">
        <v>281</v>
      </c>
      <c r="D201" s="220" t="s">
        <v>167</v>
      </c>
      <c r="E201" s="221" t="s">
        <v>705</v>
      </c>
      <c r="F201" s="222" t="s">
        <v>706</v>
      </c>
      <c r="G201" s="223" t="s">
        <v>170</v>
      </c>
      <c r="H201" s="224">
        <v>0.29999999999999999</v>
      </c>
      <c r="I201" s="225"/>
      <c r="J201" s="226">
        <f>ROUND(I201*H201,2)</f>
        <v>0</v>
      </c>
      <c r="K201" s="222" t="s">
        <v>171</v>
      </c>
      <c r="L201" s="45"/>
      <c r="M201" s="227" t="s">
        <v>1</v>
      </c>
      <c r="N201" s="228" t="s">
        <v>41</v>
      </c>
      <c r="O201" s="92"/>
      <c r="P201" s="229">
        <f>O201*H201</f>
        <v>0</v>
      </c>
      <c r="Q201" s="229">
        <v>0.0063200000000000001</v>
      </c>
      <c r="R201" s="229">
        <f>Q201*H201</f>
        <v>0.0018959999999999999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172</v>
      </c>
      <c r="AT201" s="231" t="s">
        <v>167</v>
      </c>
      <c r="AU201" s="231" t="s">
        <v>87</v>
      </c>
      <c r="AY201" s="18" t="s">
        <v>165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84</v>
      </c>
      <c r="BK201" s="232">
        <f>ROUND(I201*H201,2)</f>
        <v>0</v>
      </c>
      <c r="BL201" s="18" t="s">
        <v>172</v>
      </c>
      <c r="BM201" s="231" t="s">
        <v>1203</v>
      </c>
    </row>
    <row r="202" s="13" customFormat="1">
      <c r="A202" s="13"/>
      <c r="B202" s="233"/>
      <c r="C202" s="234"/>
      <c r="D202" s="235" t="s">
        <v>174</v>
      </c>
      <c r="E202" s="236" t="s">
        <v>1</v>
      </c>
      <c r="F202" s="237" t="s">
        <v>508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174</v>
      </c>
      <c r="AU202" s="243" t="s">
        <v>87</v>
      </c>
      <c r="AV202" s="13" t="s">
        <v>84</v>
      </c>
      <c r="AW202" s="13" t="s">
        <v>32</v>
      </c>
      <c r="AX202" s="13" t="s">
        <v>76</v>
      </c>
      <c r="AY202" s="243" t="s">
        <v>165</v>
      </c>
    </row>
    <row r="203" s="14" customFormat="1">
      <c r="A203" s="14"/>
      <c r="B203" s="244"/>
      <c r="C203" s="245"/>
      <c r="D203" s="235" t="s">
        <v>174</v>
      </c>
      <c r="E203" s="246" t="s">
        <v>1</v>
      </c>
      <c r="F203" s="247" t="s">
        <v>1204</v>
      </c>
      <c r="G203" s="245"/>
      <c r="H203" s="248">
        <v>0.29999999999999999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174</v>
      </c>
      <c r="AU203" s="254" t="s">
        <v>87</v>
      </c>
      <c r="AV203" s="14" t="s">
        <v>87</v>
      </c>
      <c r="AW203" s="14" t="s">
        <v>32</v>
      </c>
      <c r="AX203" s="14" t="s">
        <v>84</v>
      </c>
      <c r="AY203" s="254" t="s">
        <v>165</v>
      </c>
    </row>
    <row r="204" s="12" customFormat="1" ht="22.8" customHeight="1">
      <c r="A204" s="12"/>
      <c r="B204" s="204"/>
      <c r="C204" s="205"/>
      <c r="D204" s="206" t="s">
        <v>75</v>
      </c>
      <c r="E204" s="218" t="s">
        <v>213</v>
      </c>
      <c r="F204" s="218" t="s">
        <v>498</v>
      </c>
      <c r="G204" s="205"/>
      <c r="H204" s="205"/>
      <c r="I204" s="208"/>
      <c r="J204" s="219">
        <f>BK204</f>
        <v>0</v>
      </c>
      <c r="K204" s="205"/>
      <c r="L204" s="210"/>
      <c r="M204" s="211"/>
      <c r="N204" s="212"/>
      <c r="O204" s="212"/>
      <c r="P204" s="213">
        <f>SUM(P205:P215)</f>
        <v>0</v>
      </c>
      <c r="Q204" s="212"/>
      <c r="R204" s="213">
        <f>SUM(R205:R215)</f>
        <v>0.011872300000000001</v>
      </c>
      <c r="S204" s="212"/>
      <c r="T204" s="214">
        <f>SUM(T205:T215)</f>
        <v>0.0076500000000000005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5" t="s">
        <v>84</v>
      </c>
      <c r="AT204" s="216" t="s">
        <v>75</v>
      </c>
      <c r="AU204" s="216" t="s">
        <v>84</v>
      </c>
      <c r="AY204" s="215" t="s">
        <v>165</v>
      </c>
      <c r="BK204" s="217">
        <f>SUM(BK205:BK215)</f>
        <v>0</v>
      </c>
    </row>
    <row r="205" s="2" customFormat="1" ht="24.15" customHeight="1">
      <c r="A205" s="39"/>
      <c r="B205" s="40"/>
      <c r="C205" s="220" t="s">
        <v>198</v>
      </c>
      <c r="D205" s="220" t="s">
        <v>167</v>
      </c>
      <c r="E205" s="221" t="s">
        <v>1110</v>
      </c>
      <c r="F205" s="222" t="s">
        <v>1111</v>
      </c>
      <c r="G205" s="223" t="s">
        <v>190</v>
      </c>
      <c r="H205" s="224">
        <v>1.8839999999999999</v>
      </c>
      <c r="I205" s="225"/>
      <c r="J205" s="226">
        <f>ROUND(I205*H205,2)</f>
        <v>0</v>
      </c>
      <c r="K205" s="222" t="s">
        <v>171</v>
      </c>
      <c r="L205" s="45"/>
      <c r="M205" s="227" t="s">
        <v>1</v>
      </c>
      <c r="N205" s="228" t="s">
        <v>41</v>
      </c>
      <c r="O205" s="92"/>
      <c r="P205" s="229">
        <f>O205*H205</f>
        <v>0</v>
      </c>
      <c r="Q205" s="229">
        <v>0.00069999999999999999</v>
      </c>
      <c r="R205" s="229">
        <f>Q205*H205</f>
        <v>0.0013188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172</v>
      </c>
      <c r="AT205" s="231" t="s">
        <v>167</v>
      </c>
      <c r="AU205" s="231" t="s">
        <v>87</v>
      </c>
      <c r="AY205" s="18" t="s">
        <v>165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84</v>
      </c>
      <c r="BK205" s="232">
        <f>ROUND(I205*H205,2)</f>
        <v>0</v>
      </c>
      <c r="BL205" s="18" t="s">
        <v>172</v>
      </c>
      <c r="BM205" s="231" t="s">
        <v>1205</v>
      </c>
    </row>
    <row r="206" s="13" customFormat="1">
      <c r="A206" s="13"/>
      <c r="B206" s="233"/>
      <c r="C206" s="234"/>
      <c r="D206" s="235" t="s">
        <v>174</v>
      </c>
      <c r="E206" s="236" t="s">
        <v>1</v>
      </c>
      <c r="F206" s="237" t="s">
        <v>816</v>
      </c>
      <c r="G206" s="234"/>
      <c r="H206" s="236" t="s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174</v>
      </c>
      <c r="AU206" s="243" t="s">
        <v>87</v>
      </c>
      <c r="AV206" s="13" t="s">
        <v>84</v>
      </c>
      <c r="AW206" s="13" t="s">
        <v>32</v>
      </c>
      <c r="AX206" s="13" t="s">
        <v>76</v>
      </c>
      <c r="AY206" s="243" t="s">
        <v>165</v>
      </c>
    </row>
    <row r="207" s="13" customFormat="1">
      <c r="A207" s="13"/>
      <c r="B207" s="233"/>
      <c r="C207" s="234"/>
      <c r="D207" s="235" t="s">
        <v>174</v>
      </c>
      <c r="E207" s="236" t="s">
        <v>1</v>
      </c>
      <c r="F207" s="237" t="s">
        <v>1206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174</v>
      </c>
      <c r="AU207" s="243" t="s">
        <v>87</v>
      </c>
      <c r="AV207" s="13" t="s">
        <v>84</v>
      </c>
      <c r="AW207" s="13" t="s">
        <v>32</v>
      </c>
      <c r="AX207" s="13" t="s">
        <v>76</v>
      </c>
      <c r="AY207" s="243" t="s">
        <v>165</v>
      </c>
    </row>
    <row r="208" s="14" customFormat="1">
      <c r="A208" s="14"/>
      <c r="B208" s="244"/>
      <c r="C208" s="245"/>
      <c r="D208" s="235" t="s">
        <v>174</v>
      </c>
      <c r="E208" s="246" t="s">
        <v>1</v>
      </c>
      <c r="F208" s="247" t="s">
        <v>1114</v>
      </c>
      <c r="G208" s="245"/>
      <c r="H208" s="248">
        <v>1.8839999999999999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174</v>
      </c>
      <c r="AU208" s="254" t="s">
        <v>87</v>
      </c>
      <c r="AV208" s="14" t="s">
        <v>87</v>
      </c>
      <c r="AW208" s="14" t="s">
        <v>32</v>
      </c>
      <c r="AX208" s="14" t="s">
        <v>76</v>
      </c>
      <c r="AY208" s="254" t="s">
        <v>165</v>
      </c>
    </row>
    <row r="209" s="15" customFormat="1">
      <c r="A209" s="15"/>
      <c r="B209" s="255"/>
      <c r="C209" s="256"/>
      <c r="D209" s="235" t="s">
        <v>174</v>
      </c>
      <c r="E209" s="257" t="s">
        <v>1</v>
      </c>
      <c r="F209" s="258" t="s">
        <v>187</v>
      </c>
      <c r="G209" s="256"/>
      <c r="H209" s="259">
        <v>1.8839999999999999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5" t="s">
        <v>174</v>
      </c>
      <c r="AU209" s="265" t="s">
        <v>87</v>
      </c>
      <c r="AV209" s="15" t="s">
        <v>172</v>
      </c>
      <c r="AW209" s="15" t="s">
        <v>32</v>
      </c>
      <c r="AX209" s="15" t="s">
        <v>84</v>
      </c>
      <c r="AY209" s="265" t="s">
        <v>165</v>
      </c>
    </row>
    <row r="210" s="2" customFormat="1" ht="16.5" customHeight="1">
      <c r="A210" s="39"/>
      <c r="B210" s="40"/>
      <c r="C210" s="277" t="s">
        <v>7</v>
      </c>
      <c r="D210" s="277" t="s">
        <v>332</v>
      </c>
      <c r="E210" s="278" t="s">
        <v>1116</v>
      </c>
      <c r="F210" s="279" t="s">
        <v>1117</v>
      </c>
      <c r="G210" s="280" t="s">
        <v>365</v>
      </c>
      <c r="H210" s="281">
        <v>10</v>
      </c>
      <c r="I210" s="282"/>
      <c r="J210" s="283">
        <f>ROUND(I210*H210,2)</f>
        <v>0</v>
      </c>
      <c r="K210" s="279" t="s">
        <v>416</v>
      </c>
      <c r="L210" s="284"/>
      <c r="M210" s="285" t="s">
        <v>1</v>
      </c>
      <c r="N210" s="286" t="s">
        <v>41</v>
      </c>
      <c r="O210" s="92"/>
      <c r="P210" s="229">
        <f>O210*H210</f>
        <v>0</v>
      </c>
      <c r="Q210" s="229">
        <v>0.001</v>
      </c>
      <c r="R210" s="229">
        <f>Q210*H210</f>
        <v>0.01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209</v>
      </c>
      <c r="AT210" s="231" t="s">
        <v>332</v>
      </c>
      <c r="AU210" s="231" t="s">
        <v>87</v>
      </c>
      <c r="AY210" s="18" t="s">
        <v>165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84</v>
      </c>
      <c r="BK210" s="232">
        <f>ROUND(I210*H210,2)</f>
        <v>0</v>
      </c>
      <c r="BL210" s="18" t="s">
        <v>172</v>
      </c>
      <c r="BM210" s="231" t="s">
        <v>1207</v>
      </c>
    </row>
    <row r="211" s="13" customFormat="1">
      <c r="A211" s="13"/>
      <c r="B211" s="233"/>
      <c r="C211" s="234"/>
      <c r="D211" s="235" t="s">
        <v>174</v>
      </c>
      <c r="E211" s="236" t="s">
        <v>1</v>
      </c>
      <c r="F211" s="237" t="s">
        <v>816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174</v>
      </c>
      <c r="AU211" s="243" t="s">
        <v>87</v>
      </c>
      <c r="AV211" s="13" t="s">
        <v>84</v>
      </c>
      <c r="AW211" s="13" t="s">
        <v>32</v>
      </c>
      <c r="AX211" s="13" t="s">
        <v>76</v>
      </c>
      <c r="AY211" s="243" t="s">
        <v>165</v>
      </c>
    </row>
    <row r="212" s="14" customFormat="1">
      <c r="A212" s="14"/>
      <c r="B212" s="244"/>
      <c r="C212" s="245"/>
      <c r="D212" s="235" t="s">
        <v>174</v>
      </c>
      <c r="E212" s="246" t="s">
        <v>1</v>
      </c>
      <c r="F212" s="247" t="s">
        <v>1119</v>
      </c>
      <c r="G212" s="245"/>
      <c r="H212" s="248">
        <v>10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174</v>
      </c>
      <c r="AU212" s="254" t="s">
        <v>87</v>
      </c>
      <c r="AV212" s="14" t="s">
        <v>87</v>
      </c>
      <c r="AW212" s="14" t="s">
        <v>32</v>
      </c>
      <c r="AX212" s="14" t="s">
        <v>84</v>
      </c>
      <c r="AY212" s="254" t="s">
        <v>165</v>
      </c>
    </row>
    <row r="213" s="2" customFormat="1" ht="24.15" customHeight="1">
      <c r="A213" s="39"/>
      <c r="B213" s="40"/>
      <c r="C213" s="220" t="s">
        <v>293</v>
      </c>
      <c r="D213" s="220" t="s">
        <v>167</v>
      </c>
      <c r="E213" s="221" t="s">
        <v>1121</v>
      </c>
      <c r="F213" s="222" t="s">
        <v>1122</v>
      </c>
      <c r="G213" s="223" t="s">
        <v>190</v>
      </c>
      <c r="H213" s="224">
        <v>0.45000000000000001</v>
      </c>
      <c r="I213" s="225"/>
      <c r="J213" s="226">
        <f>ROUND(I213*H213,2)</f>
        <v>0</v>
      </c>
      <c r="K213" s="222" t="s">
        <v>171</v>
      </c>
      <c r="L213" s="45"/>
      <c r="M213" s="227" t="s">
        <v>1</v>
      </c>
      <c r="N213" s="228" t="s">
        <v>41</v>
      </c>
      <c r="O213" s="92"/>
      <c r="P213" s="229">
        <f>O213*H213</f>
        <v>0</v>
      </c>
      <c r="Q213" s="229">
        <v>0.00123</v>
      </c>
      <c r="R213" s="229">
        <f>Q213*H213</f>
        <v>0.00055349999999999996</v>
      </c>
      <c r="S213" s="229">
        <v>0.017000000000000001</v>
      </c>
      <c r="T213" s="230">
        <f>S213*H213</f>
        <v>0.0076500000000000005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172</v>
      </c>
      <c r="AT213" s="231" t="s">
        <v>167</v>
      </c>
      <c r="AU213" s="231" t="s">
        <v>87</v>
      </c>
      <c r="AY213" s="18" t="s">
        <v>165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84</v>
      </c>
      <c r="BK213" s="232">
        <f>ROUND(I213*H213,2)</f>
        <v>0</v>
      </c>
      <c r="BL213" s="18" t="s">
        <v>172</v>
      </c>
      <c r="BM213" s="231" t="s">
        <v>1208</v>
      </c>
    </row>
    <row r="214" s="13" customFormat="1">
      <c r="A214" s="13"/>
      <c r="B214" s="233"/>
      <c r="C214" s="234"/>
      <c r="D214" s="235" t="s">
        <v>174</v>
      </c>
      <c r="E214" s="236" t="s">
        <v>1</v>
      </c>
      <c r="F214" s="237" t="s">
        <v>1180</v>
      </c>
      <c r="G214" s="234"/>
      <c r="H214" s="236" t="s">
        <v>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174</v>
      </c>
      <c r="AU214" s="243" t="s">
        <v>87</v>
      </c>
      <c r="AV214" s="13" t="s">
        <v>84</v>
      </c>
      <c r="AW214" s="13" t="s">
        <v>32</v>
      </c>
      <c r="AX214" s="13" t="s">
        <v>76</v>
      </c>
      <c r="AY214" s="243" t="s">
        <v>165</v>
      </c>
    </row>
    <row r="215" s="14" customFormat="1">
      <c r="A215" s="14"/>
      <c r="B215" s="244"/>
      <c r="C215" s="245"/>
      <c r="D215" s="235" t="s">
        <v>174</v>
      </c>
      <c r="E215" s="246" t="s">
        <v>1</v>
      </c>
      <c r="F215" s="247" t="s">
        <v>1124</v>
      </c>
      <c r="G215" s="245"/>
      <c r="H215" s="248">
        <v>0.45000000000000001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174</v>
      </c>
      <c r="AU215" s="254" t="s">
        <v>87</v>
      </c>
      <c r="AV215" s="14" t="s">
        <v>87</v>
      </c>
      <c r="AW215" s="14" t="s">
        <v>32</v>
      </c>
      <c r="AX215" s="14" t="s">
        <v>84</v>
      </c>
      <c r="AY215" s="254" t="s">
        <v>165</v>
      </c>
    </row>
    <row r="216" s="12" customFormat="1" ht="22.8" customHeight="1">
      <c r="A216" s="12"/>
      <c r="B216" s="204"/>
      <c r="C216" s="205"/>
      <c r="D216" s="206" t="s">
        <v>75</v>
      </c>
      <c r="E216" s="218" t="s">
        <v>526</v>
      </c>
      <c r="F216" s="218" t="s">
        <v>527</v>
      </c>
      <c r="G216" s="205"/>
      <c r="H216" s="205"/>
      <c r="I216" s="208"/>
      <c r="J216" s="219">
        <f>BK216</f>
        <v>0</v>
      </c>
      <c r="K216" s="205"/>
      <c r="L216" s="210"/>
      <c r="M216" s="211"/>
      <c r="N216" s="212"/>
      <c r="O216" s="212"/>
      <c r="P216" s="213">
        <f>SUM(P217:P229)</f>
        <v>0</v>
      </c>
      <c r="Q216" s="212"/>
      <c r="R216" s="213">
        <f>SUM(R217:R229)</f>
        <v>0</v>
      </c>
      <c r="S216" s="212"/>
      <c r="T216" s="214">
        <f>SUM(T217:T229)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5" t="s">
        <v>84</v>
      </c>
      <c r="AT216" s="216" t="s">
        <v>75</v>
      </c>
      <c r="AU216" s="216" t="s">
        <v>84</v>
      </c>
      <c r="AY216" s="215" t="s">
        <v>165</v>
      </c>
      <c r="BK216" s="217">
        <f>SUM(BK217:BK229)</f>
        <v>0</v>
      </c>
    </row>
    <row r="217" s="2" customFormat="1" ht="21.75" customHeight="1">
      <c r="A217" s="39"/>
      <c r="B217" s="40"/>
      <c r="C217" s="220" t="s">
        <v>297</v>
      </c>
      <c r="D217" s="220" t="s">
        <v>167</v>
      </c>
      <c r="E217" s="221" t="s">
        <v>529</v>
      </c>
      <c r="F217" s="222" t="s">
        <v>530</v>
      </c>
      <c r="G217" s="223" t="s">
        <v>310</v>
      </c>
      <c r="H217" s="224">
        <v>0.016</v>
      </c>
      <c r="I217" s="225"/>
      <c r="J217" s="226">
        <f>ROUND(I217*H217,2)</f>
        <v>0</v>
      </c>
      <c r="K217" s="222" t="s">
        <v>171</v>
      </c>
      <c r="L217" s="45"/>
      <c r="M217" s="227" t="s">
        <v>1</v>
      </c>
      <c r="N217" s="228" t="s">
        <v>41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172</v>
      </c>
      <c r="AT217" s="231" t="s">
        <v>167</v>
      </c>
      <c r="AU217" s="231" t="s">
        <v>87</v>
      </c>
      <c r="AY217" s="18" t="s">
        <v>165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84</v>
      </c>
      <c r="BK217" s="232">
        <f>ROUND(I217*H217,2)</f>
        <v>0</v>
      </c>
      <c r="BL217" s="18" t="s">
        <v>172</v>
      </c>
      <c r="BM217" s="231" t="s">
        <v>1209</v>
      </c>
    </row>
    <row r="218" s="14" customFormat="1">
      <c r="A218" s="14"/>
      <c r="B218" s="244"/>
      <c r="C218" s="245"/>
      <c r="D218" s="235" t="s">
        <v>174</v>
      </c>
      <c r="E218" s="246" t="s">
        <v>112</v>
      </c>
      <c r="F218" s="247" t="s">
        <v>1210</v>
      </c>
      <c r="G218" s="245"/>
      <c r="H218" s="248">
        <v>0.0080000000000000002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174</v>
      </c>
      <c r="AU218" s="254" t="s">
        <v>87</v>
      </c>
      <c r="AV218" s="14" t="s">
        <v>87</v>
      </c>
      <c r="AW218" s="14" t="s">
        <v>32</v>
      </c>
      <c r="AX218" s="14" t="s">
        <v>76</v>
      </c>
      <c r="AY218" s="254" t="s">
        <v>165</v>
      </c>
    </row>
    <row r="219" s="14" customFormat="1">
      <c r="A219" s="14"/>
      <c r="B219" s="244"/>
      <c r="C219" s="245"/>
      <c r="D219" s="235" t="s">
        <v>174</v>
      </c>
      <c r="E219" s="246" t="s">
        <v>1</v>
      </c>
      <c r="F219" s="247" t="s">
        <v>533</v>
      </c>
      <c r="G219" s="245"/>
      <c r="H219" s="248">
        <v>0.0080000000000000002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174</v>
      </c>
      <c r="AU219" s="254" t="s">
        <v>87</v>
      </c>
      <c r="AV219" s="14" t="s">
        <v>87</v>
      </c>
      <c r="AW219" s="14" t="s">
        <v>32</v>
      </c>
      <c r="AX219" s="14" t="s">
        <v>76</v>
      </c>
      <c r="AY219" s="254" t="s">
        <v>165</v>
      </c>
    </row>
    <row r="220" s="15" customFormat="1">
      <c r="A220" s="15"/>
      <c r="B220" s="255"/>
      <c r="C220" s="256"/>
      <c r="D220" s="235" t="s">
        <v>174</v>
      </c>
      <c r="E220" s="257" t="s">
        <v>1</v>
      </c>
      <c r="F220" s="258" t="s">
        <v>187</v>
      </c>
      <c r="G220" s="256"/>
      <c r="H220" s="259">
        <v>0.016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5" t="s">
        <v>174</v>
      </c>
      <c r="AU220" s="265" t="s">
        <v>87</v>
      </c>
      <c r="AV220" s="15" t="s">
        <v>172</v>
      </c>
      <c r="AW220" s="15" t="s">
        <v>32</v>
      </c>
      <c r="AX220" s="15" t="s">
        <v>84</v>
      </c>
      <c r="AY220" s="265" t="s">
        <v>165</v>
      </c>
    </row>
    <row r="221" s="2" customFormat="1" ht="24.15" customHeight="1">
      <c r="A221" s="39"/>
      <c r="B221" s="40"/>
      <c r="C221" s="220" t="s">
        <v>303</v>
      </c>
      <c r="D221" s="220" t="s">
        <v>167</v>
      </c>
      <c r="E221" s="221" t="s">
        <v>535</v>
      </c>
      <c r="F221" s="222" t="s">
        <v>536</v>
      </c>
      <c r="G221" s="223" t="s">
        <v>310</v>
      </c>
      <c r="H221" s="224">
        <v>0.112</v>
      </c>
      <c r="I221" s="225"/>
      <c r="J221" s="226">
        <f>ROUND(I221*H221,2)</f>
        <v>0</v>
      </c>
      <c r="K221" s="222" t="s">
        <v>171</v>
      </c>
      <c r="L221" s="45"/>
      <c r="M221" s="227" t="s">
        <v>1</v>
      </c>
      <c r="N221" s="228" t="s">
        <v>41</v>
      </c>
      <c r="O221" s="92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172</v>
      </c>
      <c r="AT221" s="231" t="s">
        <v>167</v>
      </c>
      <c r="AU221" s="231" t="s">
        <v>87</v>
      </c>
      <c r="AY221" s="18" t="s">
        <v>165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84</v>
      </c>
      <c r="BK221" s="232">
        <f>ROUND(I221*H221,2)</f>
        <v>0</v>
      </c>
      <c r="BL221" s="18" t="s">
        <v>172</v>
      </c>
      <c r="BM221" s="231" t="s">
        <v>1211</v>
      </c>
    </row>
    <row r="222" s="13" customFormat="1">
      <c r="A222" s="13"/>
      <c r="B222" s="233"/>
      <c r="C222" s="234"/>
      <c r="D222" s="235" t="s">
        <v>174</v>
      </c>
      <c r="E222" s="236" t="s">
        <v>1</v>
      </c>
      <c r="F222" s="237" t="s">
        <v>538</v>
      </c>
      <c r="G222" s="234"/>
      <c r="H222" s="236" t="s">
        <v>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174</v>
      </c>
      <c r="AU222" s="243" t="s">
        <v>87</v>
      </c>
      <c r="AV222" s="13" t="s">
        <v>84</v>
      </c>
      <c r="AW222" s="13" t="s">
        <v>32</v>
      </c>
      <c r="AX222" s="13" t="s">
        <v>76</v>
      </c>
      <c r="AY222" s="243" t="s">
        <v>165</v>
      </c>
    </row>
    <row r="223" s="14" customFormat="1">
      <c r="A223" s="14"/>
      <c r="B223" s="244"/>
      <c r="C223" s="245"/>
      <c r="D223" s="235" t="s">
        <v>174</v>
      </c>
      <c r="E223" s="246" t="s">
        <v>1</v>
      </c>
      <c r="F223" s="247" t="s">
        <v>539</v>
      </c>
      <c r="G223" s="245"/>
      <c r="H223" s="248">
        <v>0.112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174</v>
      </c>
      <c r="AU223" s="254" t="s">
        <v>87</v>
      </c>
      <c r="AV223" s="14" t="s">
        <v>87</v>
      </c>
      <c r="AW223" s="14" t="s">
        <v>32</v>
      </c>
      <c r="AX223" s="14" t="s">
        <v>84</v>
      </c>
      <c r="AY223" s="254" t="s">
        <v>165</v>
      </c>
    </row>
    <row r="224" s="2" customFormat="1" ht="24.15" customHeight="1">
      <c r="A224" s="39"/>
      <c r="B224" s="40"/>
      <c r="C224" s="220" t="s">
        <v>307</v>
      </c>
      <c r="D224" s="220" t="s">
        <v>167</v>
      </c>
      <c r="E224" s="221" t="s">
        <v>541</v>
      </c>
      <c r="F224" s="222" t="s">
        <v>542</v>
      </c>
      <c r="G224" s="223" t="s">
        <v>310</v>
      </c>
      <c r="H224" s="224">
        <v>0.016</v>
      </c>
      <c r="I224" s="225"/>
      <c r="J224" s="226">
        <f>ROUND(I224*H224,2)</f>
        <v>0</v>
      </c>
      <c r="K224" s="222" t="s">
        <v>171</v>
      </c>
      <c r="L224" s="45"/>
      <c r="M224" s="227" t="s">
        <v>1</v>
      </c>
      <c r="N224" s="228" t="s">
        <v>41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172</v>
      </c>
      <c r="AT224" s="231" t="s">
        <v>167</v>
      </c>
      <c r="AU224" s="231" t="s">
        <v>87</v>
      </c>
      <c r="AY224" s="18" t="s">
        <v>165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84</v>
      </c>
      <c r="BK224" s="232">
        <f>ROUND(I224*H224,2)</f>
        <v>0</v>
      </c>
      <c r="BL224" s="18" t="s">
        <v>172</v>
      </c>
      <c r="BM224" s="231" t="s">
        <v>1212</v>
      </c>
    </row>
    <row r="225" s="14" customFormat="1">
      <c r="A225" s="14"/>
      <c r="B225" s="244"/>
      <c r="C225" s="245"/>
      <c r="D225" s="235" t="s">
        <v>174</v>
      </c>
      <c r="E225" s="246" t="s">
        <v>1</v>
      </c>
      <c r="F225" s="247" t="s">
        <v>544</v>
      </c>
      <c r="G225" s="245"/>
      <c r="H225" s="248">
        <v>0.0080000000000000002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174</v>
      </c>
      <c r="AU225" s="254" t="s">
        <v>87</v>
      </c>
      <c r="AV225" s="14" t="s">
        <v>87</v>
      </c>
      <c r="AW225" s="14" t="s">
        <v>32</v>
      </c>
      <c r="AX225" s="14" t="s">
        <v>76</v>
      </c>
      <c r="AY225" s="254" t="s">
        <v>165</v>
      </c>
    </row>
    <row r="226" s="14" customFormat="1">
      <c r="A226" s="14"/>
      <c r="B226" s="244"/>
      <c r="C226" s="245"/>
      <c r="D226" s="235" t="s">
        <v>174</v>
      </c>
      <c r="E226" s="246" t="s">
        <v>1</v>
      </c>
      <c r="F226" s="247" t="s">
        <v>545</v>
      </c>
      <c r="G226" s="245"/>
      <c r="H226" s="248">
        <v>0.0080000000000000002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174</v>
      </c>
      <c r="AU226" s="254" t="s">
        <v>87</v>
      </c>
      <c r="AV226" s="14" t="s">
        <v>87</v>
      </c>
      <c r="AW226" s="14" t="s">
        <v>32</v>
      </c>
      <c r="AX226" s="14" t="s">
        <v>76</v>
      </c>
      <c r="AY226" s="254" t="s">
        <v>165</v>
      </c>
    </row>
    <row r="227" s="15" customFormat="1">
      <c r="A227" s="15"/>
      <c r="B227" s="255"/>
      <c r="C227" s="256"/>
      <c r="D227" s="235" t="s">
        <v>174</v>
      </c>
      <c r="E227" s="257" t="s">
        <v>1</v>
      </c>
      <c r="F227" s="258" t="s">
        <v>187</v>
      </c>
      <c r="G227" s="256"/>
      <c r="H227" s="259">
        <v>0.016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174</v>
      </c>
      <c r="AU227" s="265" t="s">
        <v>87</v>
      </c>
      <c r="AV227" s="15" t="s">
        <v>172</v>
      </c>
      <c r="AW227" s="15" t="s">
        <v>32</v>
      </c>
      <c r="AX227" s="15" t="s">
        <v>84</v>
      </c>
      <c r="AY227" s="265" t="s">
        <v>165</v>
      </c>
    </row>
    <row r="228" s="2" customFormat="1" ht="37.8" customHeight="1">
      <c r="A228" s="39"/>
      <c r="B228" s="40"/>
      <c r="C228" s="220" t="s">
        <v>313</v>
      </c>
      <c r="D228" s="220" t="s">
        <v>167</v>
      </c>
      <c r="E228" s="221" t="s">
        <v>547</v>
      </c>
      <c r="F228" s="222" t="s">
        <v>548</v>
      </c>
      <c r="G228" s="223" t="s">
        <v>310</v>
      </c>
      <c r="H228" s="224">
        <v>0.0080000000000000002</v>
      </c>
      <c r="I228" s="225"/>
      <c r="J228" s="226">
        <f>ROUND(I228*H228,2)</f>
        <v>0</v>
      </c>
      <c r="K228" s="222" t="s">
        <v>171</v>
      </c>
      <c r="L228" s="45"/>
      <c r="M228" s="227" t="s">
        <v>1</v>
      </c>
      <c r="N228" s="228" t="s">
        <v>41</v>
      </c>
      <c r="O228" s="92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172</v>
      </c>
      <c r="AT228" s="231" t="s">
        <v>167</v>
      </c>
      <c r="AU228" s="231" t="s">
        <v>87</v>
      </c>
      <c r="AY228" s="18" t="s">
        <v>165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84</v>
      </c>
      <c r="BK228" s="232">
        <f>ROUND(I228*H228,2)</f>
        <v>0</v>
      </c>
      <c r="BL228" s="18" t="s">
        <v>172</v>
      </c>
      <c r="BM228" s="231" t="s">
        <v>1213</v>
      </c>
    </row>
    <row r="229" s="14" customFormat="1">
      <c r="A229" s="14"/>
      <c r="B229" s="244"/>
      <c r="C229" s="245"/>
      <c r="D229" s="235" t="s">
        <v>174</v>
      </c>
      <c r="E229" s="246" t="s">
        <v>1</v>
      </c>
      <c r="F229" s="247" t="s">
        <v>551</v>
      </c>
      <c r="G229" s="245"/>
      <c r="H229" s="248">
        <v>0.0080000000000000002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174</v>
      </c>
      <c r="AU229" s="254" t="s">
        <v>87</v>
      </c>
      <c r="AV229" s="14" t="s">
        <v>87</v>
      </c>
      <c r="AW229" s="14" t="s">
        <v>32</v>
      </c>
      <c r="AX229" s="14" t="s">
        <v>84</v>
      </c>
      <c r="AY229" s="254" t="s">
        <v>165</v>
      </c>
    </row>
    <row r="230" s="12" customFormat="1" ht="25.92" customHeight="1">
      <c r="A230" s="12"/>
      <c r="B230" s="204"/>
      <c r="C230" s="205"/>
      <c r="D230" s="206" t="s">
        <v>75</v>
      </c>
      <c r="E230" s="207" t="s">
        <v>1214</v>
      </c>
      <c r="F230" s="207" t="s">
        <v>1215</v>
      </c>
      <c r="G230" s="205"/>
      <c r="H230" s="205"/>
      <c r="I230" s="208"/>
      <c r="J230" s="209">
        <f>BK230</f>
        <v>0</v>
      </c>
      <c r="K230" s="205"/>
      <c r="L230" s="210"/>
      <c r="M230" s="211"/>
      <c r="N230" s="212"/>
      <c r="O230" s="212"/>
      <c r="P230" s="213">
        <f>P231</f>
        <v>0</v>
      </c>
      <c r="Q230" s="212"/>
      <c r="R230" s="213">
        <f>R231</f>
        <v>0.012064500000000002</v>
      </c>
      <c r="S230" s="212"/>
      <c r="T230" s="214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5" t="s">
        <v>87</v>
      </c>
      <c r="AT230" s="216" t="s">
        <v>75</v>
      </c>
      <c r="AU230" s="216" t="s">
        <v>76</v>
      </c>
      <c r="AY230" s="215" t="s">
        <v>165</v>
      </c>
      <c r="BK230" s="217">
        <f>BK231</f>
        <v>0</v>
      </c>
    </row>
    <row r="231" s="12" customFormat="1" ht="22.8" customHeight="1">
      <c r="A231" s="12"/>
      <c r="B231" s="204"/>
      <c r="C231" s="205"/>
      <c r="D231" s="206" t="s">
        <v>75</v>
      </c>
      <c r="E231" s="218" t="s">
        <v>1216</v>
      </c>
      <c r="F231" s="218" t="s">
        <v>1217</v>
      </c>
      <c r="G231" s="205"/>
      <c r="H231" s="205"/>
      <c r="I231" s="208"/>
      <c r="J231" s="219">
        <f>BK231</f>
        <v>0</v>
      </c>
      <c r="K231" s="205"/>
      <c r="L231" s="210"/>
      <c r="M231" s="211"/>
      <c r="N231" s="212"/>
      <c r="O231" s="212"/>
      <c r="P231" s="213">
        <f>SUM(P232:P262)</f>
        <v>0</v>
      </c>
      <c r="Q231" s="212"/>
      <c r="R231" s="213">
        <f>SUM(R232:R262)</f>
        <v>0.012064500000000002</v>
      </c>
      <c r="S231" s="212"/>
      <c r="T231" s="214">
        <f>SUM(T232:T262)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5" t="s">
        <v>87</v>
      </c>
      <c r="AT231" s="216" t="s">
        <v>75</v>
      </c>
      <c r="AU231" s="216" t="s">
        <v>84</v>
      </c>
      <c r="AY231" s="215" t="s">
        <v>165</v>
      </c>
      <c r="BK231" s="217">
        <f>SUM(BK232:BK262)</f>
        <v>0</v>
      </c>
    </row>
    <row r="232" s="2" customFormat="1" ht="24.15" customHeight="1">
      <c r="A232" s="39"/>
      <c r="B232" s="40"/>
      <c r="C232" s="220" t="s">
        <v>319</v>
      </c>
      <c r="D232" s="220" t="s">
        <v>167</v>
      </c>
      <c r="E232" s="221" t="s">
        <v>1218</v>
      </c>
      <c r="F232" s="222" t="s">
        <v>1219</v>
      </c>
      <c r="G232" s="223" t="s">
        <v>190</v>
      </c>
      <c r="H232" s="224">
        <v>57</v>
      </c>
      <c r="I232" s="225"/>
      <c r="J232" s="226">
        <f>ROUND(I232*H232,2)</f>
        <v>0</v>
      </c>
      <c r="K232" s="222" t="s">
        <v>171</v>
      </c>
      <c r="L232" s="45"/>
      <c r="M232" s="227" t="s">
        <v>1</v>
      </c>
      <c r="N232" s="228" t="s">
        <v>41</v>
      </c>
      <c r="O232" s="92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255</v>
      </c>
      <c r="AT232" s="231" t="s">
        <v>167</v>
      </c>
      <c r="AU232" s="231" t="s">
        <v>87</v>
      </c>
      <c r="AY232" s="18" t="s">
        <v>165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84</v>
      </c>
      <c r="BK232" s="232">
        <f>ROUND(I232*H232,2)</f>
        <v>0</v>
      </c>
      <c r="BL232" s="18" t="s">
        <v>255</v>
      </c>
      <c r="BM232" s="231" t="s">
        <v>1220</v>
      </c>
    </row>
    <row r="233" s="13" customFormat="1">
      <c r="A233" s="13"/>
      <c r="B233" s="233"/>
      <c r="C233" s="234"/>
      <c r="D233" s="235" t="s">
        <v>174</v>
      </c>
      <c r="E233" s="236" t="s">
        <v>1</v>
      </c>
      <c r="F233" s="237" t="s">
        <v>1180</v>
      </c>
      <c r="G233" s="234"/>
      <c r="H233" s="236" t="s">
        <v>1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174</v>
      </c>
      <c r="AU233" s="243" t="s">
        <v>87</v>
      </c>
      <c r="AV233" s="13" t="s">
        <v>84</v>
      </c>
      <c r="AW233" s="13" t="s">
        <v>32</v>
      </c>
      <c r="AX233" s="13" t="s">
        <v>76</v>
      </c>
      <c r="AY233" s="243" t="s">
        <v>165</v>
      </c>
    </row>
    <row r="234" s="14" customFormat="1">
      <c r="A234" s="14"/>
      <c r="B234" s="244"/>
      <c r="C234" s="245"/>
      <c r="D234" s="235" t="s">
        <v>174</v>
      </c>
      <c r="E234" s="246" t="s">
        <v>1</v>
      </c>
      <c r="F234" s="247" t="s">
        <v>1221</v>
      </c>
      <c r="G234" s="245"/>
      <c r="H234" s="248">
        <v>57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174</v>
      </c>
      <c r="AU234" s="254" t="s">
        <v>87</v>
      </c>
      <c r="AV234" s="14" t="s">
        <v>87</v>
      </c>
      <c r="AW234" s="14" t="s">
        <v>32</v>
      </c>
      <c r="AX234" s="14" t="s">
        <v>84</v>
      </c>
      <c r="AY234" s="254" t="s">
        <v>165</v>
      </c>
    </row>
    <row r="235" s="2" customFormat="1" ht="24.15" customHeight="1">
      <c r="A235" s="39"/>
      <c r="B235" s="40"/>
      <c r="C235" s="277" t="s">
        <v>324</v>
      </c>
      <c r="D235" s="277" t="s">
        <v>332</v>
      </c>
      <c r="E235" s="278" t="s">
        <v>1222</v>
      </c>
      <c r="F235" s="279" t="s">
        <v>1223</v>
      </c>
      <c r="G235" s="280" t="s">
        <v>190</v>
      </c>
      <c r="H235" s="281">
        <v>59.850000000000001</v>
      </c>
      <c r="I235" s="282"/>
      <c r="J235" s="283">
        <f>ROUND(I235*H235,2)</f>
        <v>0</v>
      </c>
      <c r="K235" s="279" t="s">
        <v>171</v>
      </c>
      <c r="L235" s="284"/>
      <c r="M235" s="285" t="s">
        <v>1</v>
      </c>
      <c r="N235" s="286" t="s">
        <v>41</v>
      </c>
      <c r="O235" s="92"/>
      <c r="P235" s="229">
        <f>O235*H235</f>
        <v>0</v>
      </c>
      <c r="Q235" s="229">
        <v>0.00017000000000000001</v>
      </c>
      <c r="R235" s="229">
        <f>Q235*H235</f>
        <v>0.010174500000000001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346</v>
      </c>
      <c r="AT235" s="231" t="s">
        <v>332</v>
      </c>
      <c r="AU235" s="231" t="s">
        <v>87</v>
      </c>
      <c r="AY235" s="18" t="s">
        <v>165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84</v>
      </c>
      <c r="BK235" s="232">
        <f>ROUND(I235*H235,2)</f>
        <v>0</v>
      </c>
      <c r="BL235" s="18" t="s">
        <v>255</v>
      </c>
      <c r="BM235" s="231" t="s">
        <v>1224</v>
      </c>
    </row>
    <row r="236" s="13" customFormat="1">
      <c r="A236" s="13"/>
      <c r="B236" s="233"/>
      <c r="C236" s="234"/>
      <c r="D236" s="235" t="s">
        <v>174</v>
      </c>
      <c r="E236" s="236" t="s">
        <v>1</v>
      </c>
      <c r="F236" s="237" t="s">
        <v>1180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174</v>
      </c>
      <c r="AU236" s="243" t="s">
        <v>87</v>
      </c>
      <c r="AV236" s="13" t="s">
        <v>84</v>
      </c>
      <c r="AW236" s="13" t="s">
        <v>32</v>
      </c>
      <c r="AX236" s="13" t="s">
        <v>76</v>
      </c>
      <c r="AY236" s="243" t="s">
        <v>165</v>
      </c>
    </row>
    <row r="237" s="14" customFormat="1">
      <c r="A237" s="14"/>
      <c r="B237" s="244"/>
      <c r="C237" s="245"/>
      <c r="D237" s="235" t="s">
        <v>174</v>
      </c>
      <c r="E237" s="246" t="s">
        <v>1</v>
      </c>
      <c r="F237" s="247" t="s">
        <v>1225</v>
      </c>
      <c r="G237" s="245"/>
      <c r="H237" s="248">
        <v>59.850000000000001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174</v>
      </c>
      <c r="AU237" s="254" t="s">
        <v>87</v>
      </c>
      <c r="AV237" s="14" t="s">
        <v>87</v>
      </c>
      <c r="AW237" s="14" t="s">
        <v>32</v>
      </c>
      <c r="AX237" s="14" t="s">
        <v>84</v>
      </c>
      <c r="AY237" s="254" t="s">
        <v>165</v>
      </c>
    </row>
    <row r="238" s="2" customFormat="1" ht="16.5" customHeight="1">
      <c r="A238" s="39"/>
      <c r="B238" s="40"/>
      <c r="C238" s="220" t="s">
        <v>331</v>
      </c>
      <c r="D238" s="220" t="s">
        <v>167</v>
      </c>
      <c r="E238" s="221" t="s">
        <v>1226</v>
      </c>
      <c r="F238" s="222" t="s">
        <v>1227</v>
      </c>
      <c r="G238" s="223" t="s">
        <v>190</v>
      </c>
      <c r="H238" s="224">
        <v>10</v>
      </c>
      <c r="I238" s="225"/>
      <c r="J238" s="226">
        <f>ROUND(I238*H238,2)</f>
        <v>0</v>
      </c>
      <c r="K238" s="222" t="s">
        <v>416</v>
      </c>
      <c r="L238" s="45"/>
      <c r="M238" s="227" t="s">
        <v>1</v>
      </c>
      <c r="N238" s="228" t="s">
        <v>41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255</v>
      </c>
      <c r="AT238" s="231" t="s">
        <v>167</v>
      </c>
      <c r="AU238" s="231" t="s">
        <v>87</v>
      </c>
      <c r="AY238" s="18" t="s">
        <v>165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84</v>
      </c>
      <c r="BK238" s="232">
        <f>ROUND(I238*H238,2)</f>
        <v>0</v>
      </c>
      <c r="BL238" s="18" t="s">
        <v>255</v>
      </c>
      <c r="BM238" s="231" t="s">
        <v>1228</v>
      </c>
    </row>
    <row r="239" s="13" customFormat="1">
      <c r="A239" s="13"/>
      <c r="B239" s="233"/>
      <c r="C239" s="234"/>
      <c r="D239" s="235" t="s">
        <v>174</v>
      </c>
      <c r="E239" s="236" t="s">
        <v>1</v>
      </c>
      <c r="F239" s="237" t="s">
        <v>1180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174</v>
      </c>
      <c r="AU239" s="243" t="s">
        <v>87</v>
      </c>
      <c r="AV239" s="13" t="s">
        <v>84</v>
      </c>
      <c r="AW239" s="13" t="s">
        <v>32</v>
      </c>
      <c r="AX239" s="13" t="s">
        <v>76</v>
      </c>
      <c r="AY239" s="243" t="s">
        <v>165</v>
      </c>
    </row>
    <row r="240" s="13" customFormat="1">
      <c r="A240" s="13"/>
      <c r="B240" s="233"/>
      <c r="C240" s="234"/>
      <c r="D240" s="235" t="s">
        <v>174</v>
      </c>
      <c r="E240" s="236" t="s">
        <v>1</v>
      </c>
      <c r="F240" s="237" t="s">
        <v>1229</v>
      </c>
      <c r="G240" s="234"/>
      <c r="H240" s="236" t="s">
        <v>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174</v>
      </c>
      <c r="AU240" s="243" t="s">
        <v>87</v>
      </c>
      <c r="AV240" s="13" t="s">
        <v>84</v>
      </c>
      <c r="AW240" s="13" t="s">
        <v>32</v>
      </c>
      <c r="AX240" s="13" t="s">
        <v>76</v>
      </c>
      <c r="AY240" s="243" t="s">
        <v>165</v>
      </c>
    </row>
    <row r="241" s="13" customFormat="1">
      <c r="A241" s="13"/>
      <c r="B241" s="233"/>
      <c r="C241" s="234"/>
      <c r="D241" s="235" t="s">
        <v>174</v>
      </c>
      <c r="E241" s="236" t="s">
        <v>1</v>
      </c>
      <c r="F241" s="237" t="s">
        <v>1230</v>
      </c>
      <c r="G241" s="234"/>
      <c r="H241" s="236" t="s">
        <v>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174</v>
      </c>
      <c r="AU241" s="243" t="s">
        <v>87</v>
      </c>
      <c r="AV241" s="13" t="s">
        <v>84</v>
      </c>
      <c r="AW241" s="13" t="s">
        <v>32</v>
      </c>
      <c r="AX241" s="13" t="s">
        <v>76</v>
      </c>
      <c r="AY241" s="243" t="s">
        <v>165</v>
      </c>
    </row>
    <row r="242" s="14" customFormat="1">
      <c r="A242" s="14"/>
      <c r="B242" s="244"/>
      <c r="C242" s="245"/>
      <c r="D242" s="235" t="s">
        <v>174</v>
      </c>
      <c r="E242" s="246" t="s">
        <v>1</v>
      </c>
      <c r="F242" s="247" t="s">
        <v>986</v>
      </c>
      <c r="G242" s="245"/>
      <c r="H242" s="248">
        <v>10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174</v>
      </c>
      <c r="AU242" s="254" t="s">
        <v>87</v>
      </c>
      <c r="AV242" s="14" t="s">
        <v>87</v>
      </c>
      <c r="AW242" s="14" t="s">
        <v>32</v>
      </c>
      <c r="AX242" s="14" t="s">
        <v>84</v>
      </c>
      <c r="AY242" s="254" t="s">
        <v>165</v>
      </c>
    </row>
    <row r="243" s="2" customFormat="1" ht="24.15" customHeight="1">
      <c r="A243" s="39"/>
      <c r="B243" s="40"/>
      <c r="C243" s="220" t="s">
        <v>337</v>
      </c>
      <c r="D243" s="220" t="s">
        <v>167</v>
      </c>
      <c r="E243" s="221" t="s">
        <v>1231</v>
      </c>
      <c r="F243" s="222" t="s">
        <v>1232</v>
      </c>
      <c r="G243" s="223" t="s">
        <v>424</v>
      </c>
      <c r="H243" s="224">
        <v>1</v>
      </c>
      <c r="I243" s="225"/>
      <c r="J243" s="226">
        <f>ROUND(I243*H243,2)</f>
        <v>0</v>
      </c>
      <c r="K243" s="222" t="s">
        <v>171</v>
      </c>
      <c r="L243" s="45"/>
      <c r="M243" s="227" t="s">
        <v>1</v>
      </c>
      <c r="N243" s="228" t="s">
        <v>41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255</v>
      </c>
      <c r="AT243" s="231" t="s">
        <v>167</v>
      </c>
      <c r="AU243" s="231" t="s">
        <v>87</v>
      </c>
      <c r="AY243" s="18" t="s">
        <v>165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84</v>
      </c>
      <c r="BK243" s="232">
        <f>ROUND(I243*H243,2)</f>
        <v>0</v>
      </c>
      <c r="BL243" s="18" t="s">
        <v>255</v>
      </c>
      <c r="BM243" s="231" t="s">
        <v>1233</v>
      </c>
    </row>
    <row r="244" s="13" customFormat="1">
      <c r="A244" s="13"/>
      <c r="B244" s="233"/>
      <c r="C244" s="234"/>
      <c r="D244" s="235" t="s">
        <v>174</v>
      </c>
      <c r="E244" s="236" t="s">
        <v>1</v>
      </c>
      <c r="F244" s="237" t="s">
        <v>1180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174</v>
      </c>
      <c r="AU244" s="243" t="s">
        <v>87</v>
      </c>
      <c r="AV244" s="13" t="s">
        <v>84</v>
      </c>
      <c r="AW244" s="13" t="s">
        <v>32</v>
      </c>
      <c r="AX244" s="13" t="s">
        <v>76</v>
      </c>
      <c r="AY244" s="243" t="s">
        <v>165</v>
      </c>
    </row>
    <row r="245" s="13" customFormat="1">
      <c r="A245" s="13"/>
      <c r="B245" s="233"/>
      <c r="C245" s="234"/>
      <c r="D245" s="235" t="s">
        <v>174</v>
      </c>
      <c r="E245" s="236" t="s">
        <v>1</v>
      </c>
      <c r="F245" s="237" t="s">
        <v>1234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174</v>
      </c>
      <c r="AU245" s="243" t="s">
        <v>87</v>
      </c>
      <c r="AV245" s="13" t="s">
        <v>84</v>
      </c>
      <c r="AW245" s="13" t="s">
        <v>32</v>
      </c>
      <c r="AX245" s="13" t="s">
        <v>76</v>
      </c>
      <c r="AY245" s="243" t="s">
        <v>165</v>
      </c>
    </row>
    <row r="246" s="13" customFormat="1">
      <c r="A246" s="13"/>
      <c r="B246" s="233"/>
      <c r="C246" s="234"/>
      <c r="D246" s="235" t="s">
        <v>174</v>
      </c>
      <c r="E246" s="236" t="s">
        <v>1</v>
      </c>
      <c r="F246" s="237" t="s">
        <v>1235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174</v>
      </c>
      <c r="AU246" s="243" t="s">
        <v>87</v>
      </c>
      <c r="AV246" s="13" t="s">
        <v>84</v>
      </c>
      <c r="AW246" s="13" t="s">
        <v>32</v>
      </c>
      <c r="AX246" s="13" t="s">
        <v>76</v>
      </c>
      <c r="AY246" s="243" t="s">
        <v>165</v>
      </c>
    </row>
    <row r="247" s="13" customFormat="1">
      <c r="A247" s="13"/>
      <c r="B247" s="233"/>
      <c r="C247" s="234"/>
      <c r="D247" s="235" t="s">
        <v>174</v>
      </c>
      <c r="E247" s="236" t="s">
        <v>1</v>
      </c>
      <c r="F247" s="237" t="s">
        <v>1236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174</v>
      </c>
      <c r="AU247" s="243" t="s">
        <v>87</v>
      </c>
      <c r="AV247" s="13" t="s">
        <v>84</v>
      </c>
      <c r="AW247" s="13" t="s">
        <v>32</v>
      </c>
      <c r="AX247" s="13" t="s">
        <v>76</v>
      </c>
      <c r="AY247" s="243" t="s">
        <v>165</v>
      </c>
    </row>
    <row r="248" s="14" customFormat="1">
      <c r="A248" s="14"/>
      <c r="B248" s="244"/>
      <c r="C248" s="245"/>
      <c r="D248" s="235" t="s">
        <v>174</v>
      </c>
      <c r="E248" s="246" t="s">
        <v>1</v>
      </c>
      <c r="F248" s="247" t="s">
        <v>84</v>
      </c>
      <c r="G248" s="245"/>
      <c r="H248" s="248">
        <v>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174</v>
      </c>
      <c r="AU248" s="254" t="s">
        <v>87</v>
      </c>
      <c r="AV248" s="14" t="s">
        <v>87</v>
      </c>
      <c r="AW248" s="14" t="s">
        <v>32</v>
      </c>
      <c r="AX248" s="14" t="s">
        <v>84</v>
      </c>
      <c r="AY248" s="254" t="s">
        <v>165</v>
      </c>
    </row>
    <row r="249" s="2" customFormat="1" ht="16.5" customHeight="1">
      <c r="A249" s="39"/>
      <c r="B249" s="40"/>
      <c r="C249" s="220" t="s">
        <v>342</v>
      </c>
      <c r="D249" s="220" t="s">
        <v>167</v>
      </c>
      <c r="E249" s="221" t="s">
        <v>1237</v>
      </c>
      <c r="F249" s="222" t="s">
        <v>1238</v>
      </c>
      <c r="G249" s="223" t="s">
        <v>196</v>
      </c>
      <c r="H249" s="224">
        <v>3</v>
      </c>
      <c r="I249" s="225"/>
      <c r="J249" s="226">
        <f>ROUND(I249*H249,2)</f>
        <v>0</v>
      </c>
      <c r="K249" s="222" t="s">
        <v>416</v>
      </c>
      <c r="L249" s="45"/>
      <c r="M249" s="227" t="s">
        <v>1</v>
      </c>
      <c r="N249" s="228" t="s">
        <v>41</v>
      </c>
      <c r="O249" s="92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255</v>
      </c>
      <c r="AT249" s="231" t="s">
        <v>167</v>
      </c>
      <c r="AU249" s="231" t="s">
        <v>87</v>
      </c>
      <c r="AY249" s="18" t="s">
        <v>165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84</v>
      </c>
      <c r="BK249" s="232">
        <f>ROUND(I249*H249,2)</f>
        <v>0</v>
      </c>
      <c r="BL249" s="18" t="s">
        <v>255</v>
      </c>
      <c r="BM249" s="231" t="s">
        <v>1239</v>
      </c>
    </row>
    <row r="250" s="13" customFormat="1">
      <c r="A250" s="13"/>
      <c r="B250" s="233"/>
      <c r="C250" s="234"/>
      <c r="D250" s="235" t="s">
        <v>174</v>
      </c>
      <c r="E250" s="236" t="s">
        <v>1</v>
      </c>
      <c r="F250" s="237" t="s">
        <v>1180</v>
      </c>
      <c r="G250" s="234"/>
      <c r="H250" s="236" t="s">
        <v>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174</v>
      </c>
      <c r="AU250" s="243" t="s">
        <v>87</v>
      </c>
      <c r="AV250" s="13" t="s">
        <v>84</v>
      </c>
      <c r="AW250" s="13" t="s">
        <v>32</v>
      </c>
      <c r="AX250" s="13" t="s">
        <v>76</v>
      </c>
      <c r="AY250" s="243" t="s">
        <v>165</v>
      </c>
    </row>
    <row r="251" s="14" customFormat="1">
      <c r="A251" s="14"/>
      <c r="B251" s="244"/>
      <c r="C251" s="245"/>
      <c r="D251" s="235" t="s">
        <v>174</v>
      </c>
      <c r="E251" s="246" t="s">
        <v>1</v>
      </c>
      <c r="F251" s="247" t="s">
        <v>1240</v>
      </c>
      <c r="G251" s="245"/>
      <c r="H251" s="248">
        <v>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174</v>
      </c>
      <c r="AU251" s="254" t="s">
        <v>87</v>
      </c>
      <c r="AV251" s="14" t="s">
        <v>87</v>
      </c>
      <c r="AW251" s="14" t="s">
        <v>32</v>
      </c>
      <c r="AX251" s="14" t="s">
        <v>76</v>
      </c>
      <c r="AY251" s="254" t="s">
        <v>165</v>
      </c>
    </row>
    <row r="252" s="14" customFormat="1">
      <c r="A252" s="14"/>
      <c r="B252" s="244"/>
      <c r="C252" s="245"/>
      <c r="D252" s="235" t="s">
        <v>174</v>
      </c>
      <c r="E252" s="246" t="s">
        <v>1</v>
      </c>
      <c r="F252" s="247" t="s">
        <v>1241</v>
      </c>
      <c r="G252" s="245"/>
      <c r="H252" s="248">
        <v>1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174</v>
      </c>
      <c r="AU252" s="254" t="s">
        <v>87</v>
      </c>
      <c r="AV252" s="14" t="s">
        <v>87</v>
      </c>
      <c r="AW252" s="14" t="s">
        <v>32</v>
      </c>
      <c r="AX252" s="14" t="s">
        <v>76</v>
      </c>
      <c r="AY252" s="254" t="s">
        <v>165</v>
      </c>
    </row>
    <row r="253" s="14" customFormat="1">
      <c r="A253" s="14"/>
      <c r="B253" s="244"/>
      <c r="C253" s="245"/>
      <c r="D253" s="235" t="s">
        <v>174</v>
      </c>
      <c r="E253" s="246" t="s">
        <v>1</v>
      </c>
      <c r="F253" s="247" t="s">
        <v>1242</v>
      </c>
      <c r="G253" s="245"/>
      <c r="H253" s="248">
        <v>1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174</v>
      </c>
      <c r="AU253" s="254" t="s">
        <v>87</v>
      </c>
      <c r="AV253" s="14" t="s">
        <v>87</v>
      </c>
      <c r="AW253" s="14" t="s">
        <v>32</v>
      </c>
      <c r="AX253" s="14" t="s">
        <v>76</v>
      </c>
      <c r="AY253" s="254" t="s">
        <v>165</v>
      </c>
    </row>
    <row r="254" s="15" customFormat="1">
      <c r="A254" s="15"/>
      <c r="B254" s="255"/>
      <c r="C254" s="256"/>
      <c r="D254" s="235" t="s">
        <v>174</v>
      </c>
      <c r="E254" s="257" t="s">
        <v>1</v>
      </c>
      <c r="F254" s="258" t="s">
        <v>187</v>
      </c>
      <c r="G254" s="256"/>
      <c r="H254" s="259">
        <v>3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174</v>
      </c>
      <c r="AU254" s="265" t="s">
        <v>87</v>
      </c>
      <c r="AV254" s="15" t="s">
        <v>172</v>
      </c>
      <c r="AW254" s="15" t="s">
        <v>32</v>
      </c>
      <c r="AX254" s="15" t="s">
        <v>84</v>
      </c>
      <c r="AY254" s="265" t="s">
        <v>165</v>
      </c>
    </row>
    <row r="255" s="2" customFormat="1" ht="16.5" customHeight="1">
      <c r="A255" s="39"/>
      <c r="B255" s="40"/>
      <c r="C255" s="220" t="s">
        <v>346</v>
      </c>
      <c r="D255" s="220" t="s">
        <v>167</v>
      </c>
      <c r="E255" s="221" t="s">
        <v>1243</v>
      </c>
      <c r="F255" s="222" t="s">
        <v>1244</v>
      </c>
      <c r="G255" s="223" t="s">
        <v>190</v>
      </c>
      <c r="H255" s="224">
        <v>21</v>
      </c>
      <c r="I255" s="225"/>
      <c r="J255" s="226">
        <f>ROUND(I255*H255,2)</f>
        <v>0</v>
      </c>
      <c r="K255" s="222" t="s">
        <v>416</v>
      </c>
      <c r="L255" s="45"/>
      <c r="M255" s="227" t="s">
        <v>1</v>
      </c>
      <c r="N255" s="228" t="s">
        <v>41</v>
      </c>
      <c r="O255" s="92"/>
      <c r="P255" s="229">
        <f>O255*H255</f>
        <v>0</v>
      </c>
      <c r="Q255" s="229">
        <v>9.0000000000000006E-05</v>
      </c>
      <c r="R255" s="229">
        <f>Q255*H255</f>
        <v>0.0018900000000000002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172</v>
      </c>
      <c r="AT255" s="231" t="s">
        <v>167</v>
      </c>
      <c r="AU255" s="231" t="s">
        <v>87</v>
      </c>
      <c r="AY255" s="18" t="s">
        <v>165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84</v>
      </c>
      <c r="BK255" s="232">
        <f>ROUND(I255*H255,2)</f>
        <v>0</v>
      </c>
      <c r="BL255" s="18" t="s">
        <v>172</v>
      </c>
      <c r="BM255" s="231" t="s">
        <v>1245</v>
      </c>
    </row>
    <row r="256" s="13" customFormat="1">
      <c r="A256" s="13"/>
      <c r="B256" s="233"/>
      <c r="C256" s="234"/>
      <c r="D256" s="235" t="s">
        <v>174</v>
      </c>
      <c r="E256" s="236" t="s">
        <v>1</v>
      </c>
      <c r="F256" s="237" t="s">
        <v>1180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174</v>
      </c>
      <c r="AU256" s="243" t="s">
        <v>87</v>
      </c>
      <c r="AV256" s="13" t="s">
        <v>84</v>
      </c>
      <c r="AW256" s="13" t="s">
        <v>32</v>
      </c>
      <c r="AX256" s="13" t="s">
        <v>76</v>
      </c>
      <c r="AY256" s="243" t="s">
        <v>165</v>
      </c>
    </row>
    <row r="257" s="14" customFormat="1">
      <c r="A257" s="14"/>
      <c r="B257" s="244"/>
      <c r="C257" s="245"/>
      <c r="D257" s="235" t="s">
        <v>174</v>
      </c>
      <c r="E257" s="246" t="s">
        <v>1</v>
      </c>
      <c r="F257" s="247" t="s">
        <v>1246</v>
      </c>
      <c r="G257" s="245"/>
      <c r="H257" s="248">
        <v>21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174</v>
      </c>
      <c r="AU257" s="254" t="s">
        <v>87</v>
      </c>
      <c r="AV257" s="14" t="s">
        <v>87</v>
      </c>
      <c r="AW257" s="14" t="s">
        <v>32</v>
      </c>
      <c r="AX257" s="14" t="s">
        <v>84</v>
      </c>
      <c r="AY257" s="254" t="s">
        <v>165</v>
      </c>
    </row>
    <row r="258" s="2" customFormat="1" ht="16.5" customHeight="1">
      <c r="A258" s="39"/>
      <c r="B258" s="40"/>
      <c r="C258" s="277" t="s">
        <v>350</v>
      </c>
      <c r="D258" s="277" t="s">
        <v>332</v>
      </c>
      <c r="E258" s="278" t="s">
        <v>1247</v>
      </c>
      <c r="F258" s="279" t="s">
        <v>1248</v>
      </c>
      <c r="G258" s="280" t="s">
        <v>190</v>
      </c>
      <c r="H258" s="281">
        <v>30.449999999999999</v>
      </c>
      <c r="I258" s="282"/>
      <c r="J258" s="283">
        <f>ROUND(I258*H258,2)</f>
        <v>0</v>
      </c>
      <c r="K258" s="279" t="s">
        <v>416</v>
      </c>
      <c r="L258" s="284"/>
      <c r="M258" s="285" t="s">
        <v>1</v>
      </c>
      <c r="N258" s="286" t="s">
        <v>41</v>
      </c>
      <c r="O258" s="92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209</v>
      </c>
      <c r="AT258" s="231" t="s">
        <v>332</v>
      </c>
      <c r="AU258" s="231" t="s">
        <v>87</v>
      </c>
      <c r="AY258" s="18" t="s">
        <v>165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84</v>
      </c>
      <c r="BK258" s="232">
        <f>ROUND(I258*H258,2)</f>
        <v>0</v>
      </c>
      <c r="BL258" s="18" t="s">
        <v>172</v>
      </c>
      <c r="BM258" s="231" t="s">
        <v>1249</v>
      </c>
    </row>
    <row r="259" s="13" customFormat="1">
      <c r="A259" s="13"/>
      <c r="B259" s="233"/>
      <c r="C259" s="234"/>
      <c r="D259" s="235" t="s">
        <v>174</v>
      </c>
      <c r="E259" s="236" t="s">
        <v>1</v>
      </c>
      <c r="F259" s="237" t="s">
        <v>816</v>
      </c>
      <c r="G259" s="234"/>
      <c r="H259" s="236" t="s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174</v>
      </c>
      <c r="AU259" s="243" t="s">
        <v>87</v>
      </c>
      <c r="AV259" s="13" t="s">
        <v>84</v>
      </c>
      <c r="AW259" s="13" t="s">
        <v>32</v>
      </c>
      <c r="AX259" s="13" t="s">
        <v>76</v>
      </c>
      <c r="AY259" s="243" t="s">
        <v>165</v>
      </c>
    </row>
    <row r="260" s="14" customFormat="1">
      <c r="A260" s="14"/>
      <c r="B260" s="244"/>
      <c r="C260" s="245"/>
      <c r="D260" s="235" t="s">
        <v>174</v>
      </c>
      <c r="E260" s="246" t="s">
        <v>1</v>
      </c>
      <c r="F260" s="247" t="s">
        <v>1250</v>
      </c>
      <c r="G260" s="245"/>
      <c r="H260" s="248">
        <v>30.449999999999999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174</v>
      </c>
      <c r="AU260" s="254" t="s">
        <v>87</v>
      </c>
      <c r="AV260" s="14" t="s">
        <v>87</v>
      </c>
      <c r="AW260" s="14" t="s">
        <v>32</v>
      </c>
      <c r="AX260" s="14" t="s">
        <v>84</v>
      </c>
      <c r="AY260" s="254" t="s">
        <v>165</v>
      </c>
    </row>
    <row r="261" s="2" customFormat="1" ht="24.15" customHeight="1">
      <c r="A261" s="39"/>
      <c r="B261" s="40"/>
      <c r="C261" s="220" t="s">
        <v>356</v>
      </c>
      <c r="D261" s="220" t="s">
        <v>167</v>
      </c>
      <c r="E261" s="221" t="s">
        <v>1251</v>
      </c>
      <c r="F261" s="222" t="s">
        <v>1252</v>
      </c>
      <c r="G261" s="223" t="s">
        <v>310</v>
      </c>
      <c r="H261" s="224">
        <v>0.012</v>
      </c>
      <c r="I261" s="225"/>
      <c r="J261" s="226">
        <f>ROUND(I261*H261,2)</f>
        <v>0</v>
      </c>
      <c r="K261" s="222" t="s">
        <v>171</v>
      </c>
      <c r="L261" s="45"/>
      <c r="M261" s="227" t="s">
        <v>1</v>
      </c>
      <c r="N261" s="228" t="s">
        <v>41</v>
      </c>
      <c r="O261" s="92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255</v>
      </c>
      <c r="AT261" s="231" t="s">
        <v>167</v>
      </c>
      <c r="AU261" s="231" t="s">
        <v>87</v>
      </c>
      <c r="AY261" s="18" t="s">
        <v>165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84</v>
      </c>
      <c r="BK261" s="232">
        <f>ROUND(I261*H261,2)</f>
        <v>0</v>
      </c>
      <c r="BL261" s="18" t="s">
        <v>255</v>
      </c>
      <c r="BM261" s="231" t="s">
        <v>1253</v>
      </c>
    </row>
    <row r="262" s="14" customFormat="1">
      <c r="A262" s="14"/>
      <c r="B262" s="244"/>
      <c r="C262" s="245"/>
      <c r="D262" s="235" t="s">
        <v>174</v>
      </c>
      <c r="E262" s="246" t="s">
        <v>1</v>
      </c>
      <c r="F262" s="247" t="s">
        <v>1254</v>
      </c>
      <c r="G262" s="245"/>
      <c r="H262" s="248">
        <v>0.012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174</v>
      </c>
      <c r="AU262" s="254" t="s">
        <v>87</v>
      </c>
      <c r="AV262" s="14" t="s">
        <v>87</v>
      </c>
      <c r="AW262" s="14" t="s">
        <v>32</v>
      </c>
      <c r="AX262" s="14" t="s">
        <v>84</v>
      </c>
      <c r="AY262" s="254" t="s">
        <v>165</v>
      </c>
    </row>
    <row r="263" s="12" customFormat="1" ht="25.92" customHeight="1">
      <c r="A263" s="12"/>
      <c r="B263" s="204"/>
      <c r="C263" s="205"/>
      <c r="D263" s="206" t="s">
        <v>75</v>
      </c>
      <c r="E263" s="207" t="s">
        <v>332</v>
      </c>
      <c r="F263" s="207" t="s">
        <v>1255</v>
      </c>
      <c r="G263" s="205"/>
      <c r="H263" s="205"/>
      <c r="I263" s="208"/>
      <c r="J263" s="209">
        <f>BK263</f>
        <v>0</v>
      </c>
      <c r="K263" s="205"/>
      <c r="L263" s="210"/>
      <c r="M263" s="211"/>
      <c r="N263" s="212"/>
      <c r="O263" s="212"/>
      <c r="P263" s="213">
        <f>P264</f>
        <v>0</v>
      </c>
      <c r="Q263" s="212"/>
      <c r="R263" s="213">
        <f>R264</f>
        <v>2.8180000000000001</v>
      </c>
      <c r="S263" s="212"/>
      <c r="T263" s="214">
        <f>T264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5" t="s">
        <v>181</v>
      </c>
      <c r="AT263" s="216" t="s">
        <v>75</v>
      </c>
      <c r="AU263" s="216" t="s">
        <v>76</v>
      </c>
      <c r="AY263" s="215" t="s">
        <v>165</v>
      </c>
      <c r="BK263" s="217">
        <f>BK264</f>
        <v>0</v>
      </c>
    </row>
    <row r="264" s="12" customFormat="1" ht="22.8" customHeight="1">
      <c r="A264" s="12"/>
      <c r="B264" s="204"/>
      <c r="C264" s="205"/>
      <c r="D264" s="206" t="s">
        <v>75</v>
      </c>
      <c r="E264" s="218" t="s">
        <v>1256</v>
      </c>
      <c r="F264" s="218" t="s">
        <v>1257</v>
      </c>
      <c r="G264" s="205"/>
      <c r="H264" s="205"/>
      <c r="I264" s="208"/>
      <c r="J264" s="219">
        <f>BK264</f>
        <v>0</v>
      </c>
      <c r="K264" s="205"/>
      <c r="L264" s="210"/>
      <c r="M264" s="211"/>
      <c r="N264" s="212"/>
      <c r="O264" s="212"/>
      <c r="P264" s="213">
        <f>SUM(P265:P279)</f>
        <v>0</v>
      </c>
      <c r="Q264" s="212"/>
      <c r="R264" s="213">
        <f>SUM(R265:R279)</f>
        <v>2.8180000000000001</v>
      </c>
      <c r="S264" s="212"/>
      <c r="T264" s="214">
        <f>SUM(T265:T279)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5" t="s">
        <v>181</v>
      </c>
      <c r="AT264" s="216" t="s">
        <v>75</v>
      </c>
      <c r="AU264" s="216" t="s">
        <v>84</v>
      </c>
      <c r="AY264" s="215" t="s">
        <v>165</v>
      </c>
      <c r="BK264" s="217">
        <f>SUM(BK265:BK279)</f>
        <v>0</v>
      </c>
    </row>
    <row r="265" s="2" customFormat="1" ht="24.15" customHeight="1">
      <c r="A265" s="39"/>
      <c r="B265" s="40"/>
      <c r="C265" s="220" t="s">
        <v>362</v>
      </c>
      <c r="D265" s="220" t="s">
        <v>167</v>
      </c>
      <c r="E265" s="221" t="s">
        <v>1258</v>
      </c>
      <c r="F265" s="222" t="s">
        <v>1259</v>
      </c>
      <c r="G265" s="223" t="s">
        <v>190</v>
      </c>
      <c r="H265" s="224">
        <v>20</v>
      </c>
      <c r="I265" s="225"/>
      <c r="J265" s="226">
        <f>ROUND(I265*H265,2)</f>
        <v>0</v>
      </c>
      <c r="K265" s="222" t="s">
        <v>171</v>
      </c>
      <c r="L265" s="45"/>
      <c r="M265" s="227" t="s">
        <v>1</v>
      </c>
      <c r="N265" s="228" t="s">
        <v>41</v>
      </c>
      <c r="O265" s="92"/>
      <c r="P265" s="229">
        <f>O265*H265</f>
        <v>0</v>
      </c>
      <c r="Q265" s="229">
        <v>0.14000000000000001</v>
      </c>
      <c r="R265" s="229">
        <f>Q265*H265</f>
        <v>2.8000000000000003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504</v>
      </c>
      <c r="AT265" s="231" t="s">
        <v>167</v>
      </c>
      <c r="AU265" s="231" t="s">
        <v>87</v>
      </c>
      <c r="AY265" s="18" t="s">
        <v>165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84</v>
      </c>
      <c r="BK265" s="232">
        <f>ROUND(I265*H265,2)</f>
        <v>0</v>
      </c>
      <c r="BL265" s="18" t="s">
        <v>504</v>
      </c>
      <c r="BM265" s="231" t="s">
        <v>1260</v>
      </c>
    </row>
    <row r="266" s="13" customFormat="1">
      <c r="A266" s="13"/>
      <c r="B266" s="233"/>
      <c r="C266" s="234"/>
      <c r="D266" s="235" t="s">
        <v>174</v>
      </c>
      <c r="E266" s="236" t="s">
        <v>1</v>
      </c>
      <c r="F266" s="237" t="s">
        <v>508</v>
      </c>
      <c r="G266" s="234"/>
      <c r="H266" s="236" t="s">
        <v>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174</v>
      </c>
      <c r="AU266" s="243" t="s">
        <v>87</v>
      </c>
      <c r="AV266" s="13" t="s">
        <v>84</v>
      </c>
      <c r="AW266" s="13" t="s">
        <v>32</v>
      </c>
      <c r="AX266" s="13" t="s">
        <v>76</v>
      </c>
      <c r="AY266" s="243" t="s">
        <v>165</v>
      </c>
    </row>
    <row r="267" s="14" customFormat="1">
      <c r="A267" s="14"/>
      <c r="B267" s="244"/>
      <c r="C267" s="245"/>
      <c r="D267" s="235" t="s">
        <v>174</v>
      </c>
      <c r="E267" s="246" t="s">
        <v>1</v>
      </c>
      <c r="F267" s="247" t="s">
        <v>1261</v>
      </c>
      <c r="G267" s="245"/>
      <c r="H267" s="248">
        <v>20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174</v>
      </c>
      <c r="AU267" s="254" t="s">
        <v>87</v>
      </c>
      <c r="AV267" s="14" t="s">
        <v>87</v>
      </c>
      <c r="AW267" s="14" t="s">
        <v>32</v>
      </c>
      <c r="AX267" s="14" t="s">
        <v>84</v>
      </c>
      <c r="AY267" s="254" t="s">
        <v>165</v>
      </c>
    </row>
    <row r="268" s="2" customFormat="1" ht="16.5" customHeight="1">
      <c r="A268" s="39"/>
      <c r="B268" s="40"/>
      <c r="C268" s="220" t="s">
        <v>368</v>
      </c>
      <c r="D268" s="220" t="s">
        <v>167</v>
      </c>
      <c r="E268" s="221" t="s">
        <v>1262</v>
      </c>
      <c r="F268" s="222" t="s">
        <v>1263</v>
      </c>
      <c r="G268" s="223" t="s">
        <v>424</v>
      </c>
      <c r="H268" s="224">
        <v>1</v>
      </c>
      <c r="I268" s="225"/>
      <c r="J268" s="226">
        <f>ROUND(I268*H268,2)</f>
        <v>0</v>
      </c>
      <c r="K268" s="222" t="s">
        <v>416</v>
      </c>
      <c r="L268" s="45"/>
      <c r="M268" s="227" t="s">
        <v>1</v>
      </c>
      <c r="N268" s="228" t="s">
        <v>41</v>
      </c>
      <c r="O268" s="92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504</v>
      </c>
      <c r="AT268" s="231" t="s">
        <v>167</v>
      </c>
      <c r="AU268" s="231" t="s">
        <v>87</v>
      </c>
      <c r="AY268" s="18" t="s">
        <v>165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84</v>
      </c>
      <c r="BK268" s="232">
        <f>ROUND(I268*H268,2)</f>
        <v>0</v>
      </c>
      <c r="BL268" s="18" t="s">
        <v>504</v>
      </c>
      <c r="BM268" s="231" t="s">
        <v>1264</v>
      </c>
    </row>
    <row r="269" s="13" customFormat="1">
      <c r="A269" s="13"/>
      <c r="B269" s="233"/>
      <c r="C269" s="234"/>
      <c r="D269" s="235" t="s">
        <v>174</v>
      </c>
      <c r="E269" s="236" t="s">
        <v>1</v>
      </c>
      <c r="F269" s="237" t="s">
        <v>508</v>
      </c>
      <c r="G269" s="234"/>
      <c r="H269" s="236" t="s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174</v>
      </c>
      <c r="AU269" s="243" t="s">
        <v>87</v>
      </c>
      <c r="AV269" s="13" t="s">
        <v>84</v>
      </c>
      <c r="AW269" s="13" t="s">
        <v>32</v>
      </c>
      <c r="AX269" s="13" t="s">
        <v>76</v>
      </c>
      <c r="AY269" s="243" t="s">
        <v>165</v>
      </c>
    </row>
    <row r="270" s="14" customFormat="1">
      <c r="A270" s="14"/>
      <c r="B270" s="244"/>
      <c r="C270" s="245"/>
      <c r="D270" s="235" t="s">
        <v>174</v>
      </c>
      <c r="E270" s="246" t="s">
        <v>1</v>
      </c>
      <c r="F270" s="247" t="s">
        <v>84</v>
      </c>
      <c r="G270" s="245"/>
      <c r="H270" s="248">
        <v>1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174</v>
      </c>
      <c r="AU270" s="254" t="s">
        <v>87</v>
      </c>
      <c r="AV270" s="14" t="s">
        <v>87</v>
      </c>
      <c r="AW270" s="14" t="s">
        <v>32</v>
      </c>
      <c r="AX270" s="14" t="s">
        <v>84</v>
      </c>
      <c r="AY270" s="254" t="s">
        <v>165</v>
      </c>
    </row>
    <row r="271" s="2" customFormat="1" ht="16.5" customHeight="1">
      <c r="A271" s="39"/>
      <c r="B271" s="40"/>
      <c r="C271" s="277" t="s">
        <v>373</v>
      </c>
      <c r="D271" s="277" t="s">
        <v>332</v>
      </c>
      <c r="E271" s="278" t="s">
        <v>1265</v>
      </c>
      <c r="F271" s="279" t="s">
        <v>1266</v>
      </c>
      <c r="G271" s="280" t="s">
        <v>424</v>
      </c>
      <c r="H271" s="281">
        <v>1</v>
      </c>
      <c r="I271" s="282"/>
      <c r="J271" s="283">
        <f>ROUND(I271*H271,2)</f>
        <v>0</v>
      </c>
      <c r="K271" s="279" t="s">
        <v>416</v>
      </c>
      <c r="L271" s="284"/>
      <c r="M271" s="285" t="s">
        <v>1</v>
      </c>
      <c r="N271" s="286" t="s">
        <v>41</v>
      </c>
      <c r="O271" s="92"/>
      <c r="P271" s="229">
        <f>O271*H271</f>
        <v>0</v>
      </c>
      <c r="Q271" s="229">
        <v>0.017999999999999999</v>
      </c>
      <c r="R271" s="229">
        <f>Q271*H271</f>
        <v>0.017999999999999999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1267</v>
      </c>
      <c r="AT271" s="231" t="s">
        <v>332</v>
      </c>
      <c r="AU271" s="231" t="s">
        <v>87</v>
      </c>
      <c r="AY271" s="18" t="s">
        <v>165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84</v>
      </c>
      <c r="BK271" s="232">
        <f>ROUND(I271*H271,2)</f>
        <v>0</v>
      </c>
      <c r="BL271" s="18" t="s">
        <v>504</v>
      </c>
      <c r="BM271" s="231" t="s">
        <v>1268</v>
      </c>
    </row>
    <row r="272" s="13" customFormat="1">
      <c r="A272" s="13"/>
      <c r="B272" s="233"/>
      <c r="C272" s="234"/>
      <c r="D272" s="235" t="s">
        <v>174</v>
      </c>
      <c r="E272" s="236" t="s">
        <v>1</v>
      </c>
      <c r="F272" s="237" t="s">
        <v>508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174</v>
      </c>
      <c r="AU272" s="243" t="s">
        <v>87</v>
      </c>
      <c r="AV272" s="13" t="s">
        <v>84</v>
      </c>
      <c r="AW272" s="13" t="s">
        <v>32</v>
      </c>
      <c r="AX272" s="13" t="s">
        <v>76</v>
      </c>
      <c r="AY272" s="243" t="s">
        <v>165</v>
      </c>
    </row>
    <row r="273" s="13" customFormat="1">
      <c r="A273" s="13"/>
      <c r="B273" s="233"/>
      <c r="C273" s="234"/>
      <c r="D273" s="235" t="s">
        <v>174</v>
      </c>
      <c r="E273" s="236" t="s">
        <v>1</v>
      </c>
      <c r="F273" s="237" t="s">
        <v>1269</v>
      </c>
      <c r="G273" s="234"/>
      <c r="H273" s="236" t="s">
        <v>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174</v>
      </c>
      <c r="AU273" s="243" t="s">
        <v>87</v>
      </c>
      <c r="AV273" s="13" t="s">
        <v>84</v>
      </c>
      <c r="AW273" s="13" t="s">
        <v>32</v>
      </c>
      <c r="AX273" s="13" t="s">
        <v>76</v>
      </c>
      <c r="AY273" s="243" t="s">
        <v>165</v>
      </c>
    </row>
    <row r="274" s="14" customFormat="1">
      <c r="A274" s="14"/>
      <c r="B274" s="244"/>
      <c r="C274" s="245"/>
      <c r="D274" s="235" t="s">
        <v>174</v>
      </c>
      <c r="E274" s="246" t="s">
        <v>1</v>
      </c>
      <c r="F274" s="247" t="s">
        <v>84</v>
      </c>
      <c r="G274" s="245"/>
      <c r="H274" s="248">
        <v>1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174</v>
      </c>
      <c r="AU274" s="254" t="s">
        <v>87</v>
      </c>
      <c r="AV274" s="14" t="s">
        <v>87</v>
      </c>
      <c r="AW274" s="14" t="s">
        <v>32</v>
      </c>
      <c r="AX274" s="14" t="s">
        <v>84</v>
      </c>
      <c r="AY274" s="254" t="s">
        <v>165</v>
      </c>
    </row>
    <row r="275" s="2" customFormat="1" ht="16.5" customHeight="1">
      <c r="A275" s="39"/>
      <c r="B275" s="40"/>
      <c r="C275" s="220" t="s">
        <v>378</v>
      </c>
      <c r="D275" s="220" t="s">
        <v>167</v>
      </c>
      <c r="E275" s="221" t="s">
        <v>1270</v>
      </c>
      <c r="F275" s="222" t="s">
        <v>1271</v>
      </c>
      <c r="G275" s="223" t="s">
        <v>424</v>
      </c>
      <c r="H275" s="224">
        <v>1</v>
      </c>
      <c r="I275" s="225"/>
      <c r="J275" s="226">
        <f>ROUND(I275*H275,2)</f>
        <v>0</v>
      </c>
      <c r="K275" s="222" t="s">
        <v>416</v>
      </c>
      <c r="L275" s="45"/>
      <c r="M275" s="227" t="s">
        <v>1</v>
      </c>
      <c r="N275" s="228" t="s">
        <v>41</v>
      </c>
      <c r="O275" s="92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504</v>
      </c>
      <c r="AT275" s="231" t="s">
        <v>167</v>
      </c>
      <c r="AU275" s="231" t="s">
        <v>87</v>
      </c>
      <c r="AY275" s="18" t="s">
        <v>165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84</v>
      </c>
      <c r="BK275" s="232">
        <f>ROUND(I275*H275,2)</f>
        <v>0</v>
      </c>
      <c r="BL275" s="18" t="s">
        <v>504</v>
      </c>
      <c r="BM275" s="231" t="s">
        <v>1272</v>
      </c>
    </row>
    <row r="276" s="13" customFormat="1">
      <c r="A276" s="13"/>
      <c r="B276" s="233"/>
      <c r="C276" s="234"/>
      <c r="D276" s="235" t="s">
        <v>174</v>
      </c>
      <c r="E276" s="236" t="s">
        <v>1</v>
      </c>
      <c r="F276" s="237" t="s">
        <v>508</v>
      </c>
      <c r="G276" s="234"/>
      <c r="H276" s="236" t="s">
        <v>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174</v>
      </c>
      <c r="AU276" s="243" t="s">
        <v>87</v>
      </c>
      <c r="AV276" s="13" t="s">
        <v>84</v>
      </c>
      <c r="AW276" s="13" t="s">
        <v>32</v>
      </c>
      <c r="AX276" s="13" t="s">
        <v>76</v>
      </c>
      <c r="AY276" s="243" t="s">
        <v>165</v>
      </c>
    </row>
    <row r="277" s="14" customFormat="1">
      <c r="A277" s="14"/>
      <c r="B277" s="244"/>
      <c r="C277" s="245"/>
      <c r="D277" s="235" t="s">
        <v>174</v>
      </c>
      <c r="E277" s="246" t="s">
        <v>1</v>
      </c>
      <c r="F277" s="247" t="s">
        <v>84</v>
      </c>
      <c r="G277" s="245"/>
      <c r="H277" s="248">
        <v>1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174</v>
      </c>
      <c r="AU277" s="254" t="s">
        <v>87</v>
      </c>
      <c r="AV277" s="14" t="s">
        <v>87</v>
      </c>
      <c r="AW277" s="14" t="s">
        <v>32</v>
      </c>
      <c r="AX277" s="14" t="s">
        <v>84</v>
      </c>
      <c r="AY277" s="254" t="s">
        <v>165</v>
      </c>
    </row>
    <row r="278" s="2" customFormat="1" ht="24.15" customHeight="1">
      <c r="A278" s="39"/>
      <c r="B278" s="40"/>
      <c r="C278" s="220" t="s">
        <v>383</v>
      </c>
      <c r="D278" s="220" t="s">
        <v>167</v>
      </c>
      <c r="E278" s="221" t="s">
        <v>1273</v>
      </c>
      <c r="F278" s="222" t="s">
        <v>1274</v>
      </c>
      <c r="G278" s="223" t="s">
        <v>310</v>
      </c>
      <c r="H278" s="224">
        <v>2.9470000000000001</v>
      </c>
      <c r="I278" s="225"/>
      <c r="J278" s="226">
        <f>ROUND(I278*H278,2)</f>
        <v>0</v>
      </c>
      <c r="K278" s="222" t="s">
        <v>171</v>
      </c>
      <c r="L278" s="45"/>
      <c r="M278" s="227" t="s">
        <v>1</v>
      </c>
      <c r="N278" s="228" t="s">
        <v>41</v>
      </c>
      <c r="O278" s="92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504</v>
      </c>
      <c r="AT278" s="231" t="s">
        <v>167</v>
      </c>
      <c r="AU278" s="231" t="s">
        <v>87</v>
      </c>
      <c r="AY278" s="18" t="s">
        <v>165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84</v>
      </c>
      <c r="BK278" s="232">
        <f>ROUND(I278*H278,2)</f>
        <v>0</v>
      </c>
      <c r="BL278" s="18" t="s">
        <v>504</v>
      </c>
      <c r="BM278" s="231" t="s">
        <v>1275</v>
      </c>
    </row>
    <row r="279" s="14" customFormat="1">
      <c r="A279" s="14"/>
      <c r="B279" s="244"/>
      <c r="C279" s="245"/>
      <c r="D279" s="235" t="s">
        <v>174</v>
      </c>
      <c r="E279" s="246" t="s">
        <v>1</v>
      </c>
      <c r="F279" s="247" t="s">
        <v>1276</v>
      </c>
      <c r="G279" s="245"/>
      <c r="H279" s="248">
        <v>2.9470000000000001</v>
      </c>
      <c r="I279" s="249"/>
      <c r="J279" s="245"/>
      <c r="K279" s="245"/>
      <c r="L279" s="250"/>
      <c r="M279" s="287"/>
      <c r="N279" s="288"/>
      <c r="O279" s="288"/>
      <c r="P279" s="288"/>
      <c r="Q279" s="288"/>
      <c r="R279" s="288"/>
      <c r="S279" s="288"/>
      <c r="T279" s="28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174</v>
      </c>
      <c r="AU279" s="254" t="s">
        <v>87</v>
      </c>
      <c r="AV279" s="14" t="s">
        <v>87</v>
      </c>
      <c r="AW279" s="14" t="s">
        <v>32</v>
      </c>
      <c r="AX279" s="14" t="s">
        <v>84</v>
      </c>
      <c r="AY279" s="254" t="s">
        <v>165</v>
      </c>
    </row>
    <row r="280" s="2" customFormat="1" ht="6.96" customHeight="1">
      <c r="A280" s="39"/>
      <c r="B280" s="67"/>
      <c r="C280" s="68"/>
      <c r="D280" s="68"/>
      <c r="E280" s="68"/>
      <c r="F280" s="68"/>
      <c r="G280" s="68"/>
      <c r="H280" s="68"/>
      <c r="I280" s="68"/>
      <c r="J280" s="68"/>
      <c r="K280" s="68"/>
      <c r="L280" s="45"/>
      <c r="M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</row>
  </sheetData>
  <sheetProtection sheet="1" autoFilter="0" formatColumns="0" formatRows="0" objects="1" scenarios="1" spinCount="100000" saltValue="7jHX/Ai0yEmesn33KY4GjZ4XPKI6MvvBowOYMEyZjJrkdHVfBiCGQY9aXcfOxtNuYtxbgwmUut5CGRTP/qdpCw==" hashValue="bMxujSY1kY6gkkbi/7XI1PGSacjyGi22WEi4qVrZYXawV4oUNoHdg8TXcSRT83cdJ8aaPM/lE0OG63XQiYpmBw==" algorithmName="SHA-512" password="CC35"/>
  <autoFilter ref="C124:K27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107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>Rehabilitační ústav Brandýs nad Orlicí, akumulační podzemní nádrže na zachytávání srážkových vod a jejich opětovné využi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1277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16. 5. 2024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ROUND((SUM(BE120:BE157)),  2)</f>
        <v>0</v>
      </c>
      <c r="G33" s="39"/>
      <c r="H33" s="39"/>
      <c r="I33" s="157">
        <v>0.20999999999999999</v>
      </c>
      <c r="J33" s="156">
        <f>ROUND(((SUM(BE120:BE157))*I33),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ROUND((SUM(BF120:BF157)),  2)</f>
        <v>0</v>
      </c>
      <c r="G34" s="39"/>
      <c r="H34" s="39"/>
      <c r="I34" s="157">
        <v>0.12</v>
      </c>
      <c r="J34" s="156">
        <f>ROUND(((SUM(BF120:BF157))*I34),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ROUND((SUM(BG120:BG157)),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ROUND((SUM(BH120:BH157)),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ROUND((SUM(BI120:BI157)),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Rehabilitační ústav Brandýs nad Orlicí, akumulační podzemní nádrže na zachytávání srážkových vod a jejich opětovné využi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VRN -  Vedlejší náklady stavby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Brandýs nad Orlicí</v>
      </c>
      <c r="G89" s="41"/>
      <c r="H89" s="41"/>
      <c r="I89" s="33" t="s">
        <v>22</v>
      </c>
      <c r="J89" s="80" t="str">
        <f>IF(J12="","",J12)</f>
        <v>16. 5. 2024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136</v>
      </c>
      <c r="D94" s="178"/>
      <c r="E94" s="178"/>
      <c r="F94" s="178"/>
      <c r="G94" s="178"/>
      <c r="H94" s="178"/>
      <c r="I94" s="178"/>
      <c r="J94" s="179" t="s">
        <v>137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138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139</v>
      </c>
    </row>
    <row r="97" s="9" customFormat="1" ht="24.96" customHeight="1">
      <c r="A97" s="9"/>
      <c r="B97" s="181"/>
      <c r="C97" s="182"/>
      <c r="D97" s="183" t="s">
        <v>1278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1279</v>
      </c>
      <c r="E98" s="190"/>
      <c r="F98" s="190"/>
      <c r="G98" s="190"/>
      <c r="H98" s="190"/>
      <c r="I98" s="190"/>
      <c r="J98" s="191">
        <f>J122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1280</v>
      </c>
      <c r="E99" s="190"/>
      <c r="F99" s="190"/>
      <c r="G99" s="190"/>
      <c r="H99" s="190"/>
      <c r="I99" s="190"/>
      <c r="J99" s="191">
        <f>J146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1281</v>
      </c>
      <c r="E100" s="190"/>
      <c r="F100" s="190"/>
      <c r="G100" s="190"/>
      <c r="H100" s="190"/>
      <c r="I100" s="190"/>
      <c r="J100" s="191">
        <f>J153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150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6" t="str">
        <f>E7</f>
        <v>Rehabilitační ústav Brandýs nad Orlicí, akumulační podzemní nádrže na zachytávání srážkových vod a jejich opětovné využi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 xml:space="preserve">VRN -  Vedlejší náklady stavby 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Brandýs nad Orlicí</v>
      </c>
      <c r="G114" s="41"/>
      <c r="H114" s="41"/>
      <c r="I114" s="33" t="s">
        <v>22</v>
      </c>
      <c r="J114" s="80" t="str">
        <f>IF(J12="","",J12)</f>
        <v>16. 5. 2024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30</v>
      </c>
      <c r="J116" s="37" t="str">
        <f>E21</f>
        <v>Ing. Pravec František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Kašparová Věra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3"/>
      <c r="B119" s="194"/>
      <c r="C119" s="195" t="s">
        <v>151</v>
      </c>
      <c r="D119" s="196" t="s">
        <v>61</v>
      </c>
      <c r="E119" s="196" t="s">
        <v>57</v>
      </c>
      <c r="F119" s="196" t="s">
        <v>58</v>
      </c>
      <c r="G119" s="196" t="s">
        <v>152</v>
      </c>
      <c r="H119" s="196" t="s">
        <v>153</v>
      </c>
      <c r="I119" s="196" t="s">
        <v>154</v>
      </c>
      <c r="J119" s="196" t="s">
        <v>137</v>
      </c>
      <c r="K119" s="197" t="s">
        <v>155</v>
      </c>
      <c r="L119" s="198"/>
      <c r="M119" s="101" t="s">
        <v>1</v>
      </c>
      <c r="N119" s="102" t="s">
        <v>40</v>
      </c>
      <c r="O119" s="102" t="s">
        <v>156</v>
      </c>
      <c r="P119" s="102" t="s">
        <v>157</v>
      </c>
      <c r="Q119" s="102" t="s">
        <v>158</v>
      </c>
      <c r="R119" s="102" t="s">
        <v>159</v>
      </c>
      <c r="S119" s="102" t="s">
        <v>160</v>
      </c>
      <c r="T119" s="103" t="s">
        <v>161</v>
      </c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</row>
    <row r="120" s="2" customFormat="1" ht="22.8" customHeight="1">
      <c r="A120" s="39"/>
      <c r="B120" s="40"/>
      <c r="C120" s="108" t="s">
        <v>162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0</v>
      </c>
      <c r="S120" s="105"/>
      <c r="T120" s="202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139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75</v>
      </c>
      <c r="E121" s="207" t="s">
        <v>99</v>
      </c>
      <c r="F121" s="207" t="s">
        <v>1282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P122+P146+P153</f>
        <v>0</v>
      </c>
      <c r="Q121" s="212"/>
      <c r="R121" s="213">
        <f>R122+R146+R153</f>
        <v>0</v>
      </c>
      <c r="S121" s="212"/>
      <c r="T121" s="214">
        <f>T122+T146+T153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193</v>
      </c>
      <c r="AT121" s="216" t="s">
        <v>75</v>
      </c>
      <c r="AU121" s="216" t="s">
        <v>76</v>
      </c>
      <c r="AY121" s="215" t="s">
        <v>165</v>
      </c>
      <c r="BK121" s="217">
        <f>BK122+BK146+BK153</f>
        <v>0</v>
      </c>
    </row>
    <row r="122" s="12" customFormat="1" ht="22.8" customHeight="1">
      <c r="A122" s="12"/>
      <c r="B122" s="204"/>
      <c r="C122" s="205"/>
      <c r="D122" s="206" t="s">
        <v>75</v>
      </c>
      <c r="E122" s="218" t="s">
        <v>76</v>
      </c>
      <c r="F122" s="218" t="s">
        <v>1282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SUM(P123:P145)</f>
        <v>0</v>
      </c>
      <c r="Q122" s="212"/>
      <c r="R122" s="213">
        <f>SUM(R123:R145)</f>
        <v>0</v>
      </c>
      <c r="S122" s="212"/>
      <c r="T122" s="214">
        <f>SUM(T123:T145)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193</v>
      </c>
      <c r="AT122" s="216" t="s">
        <v>75</v>
      </c>
      <c r="AU122" s="216" t="s">
        <v>84</v>
      </c>
      <c r="AY122" s="215" t="s">
        <v>165</v>
      </c>
      <c r="BK122" s="217">
        <f>SUM(BK123:BK145)</f>
        <v>0</v>
      </c>
    </row>
    <row r="123" s="2" customFormat="1" ht="24.15" customHeight="1">
      <c r="A123" s="39"/>
      <c r="B123" s="40"/>
      <c r="C123" s="220" t="s">
        <v>84</v>
      </c>
      <c r="D123" s="220" t="s">
        <v>167</v>
      </c>
      <c r="E123" s="221" t="s">
        <v>1283</v>
      </c>
      <c r="F123" s="222" t="s">
        <v>1284</v>
      </c>
      <c r="G123" s="223" t="s">
        <v>190</v>
      </c>
      <c r="H123" s="224">
        <v>354</v>
      </c>
      <c r="I123" s="225"/>
      <c r="J123" s="226">
        <f>ROUND(I123*H123,2)</f>
        <v>0</v>
      </c>
      <c r="K123" s="222" t="s">
        <v>416</v>
      </c>
      <c r="L123" s="45"/>
      <c r="M123" s="227" t="s">
        <v>1</v>
      </c>
      <c r="N123" s="228" t="s">
        <v>41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1285</v>
      </c>
      <c r="AT123" s="231" t="s">
        <v>167</v>
      </c>
      <c r="AU123" s="231" t="s">
        <v>87</v>
      </c>
      <c r="AY123" s="18" t="s">
        <v>165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84</v>
      </c>
      <c r="BK123" s="232">
        <f>ROUND(I123*H123,2)</f>
        <v>0</v>
      </c>
      <c r="BL123" s="18" t="s">
        <v>1285</v>
      </c>
      <c r="BM123" s="231" t="s">
        <v>1286</v>
      </c>
    </row>
    <row r="124" s="13" customFormat="1">
      <c r="A124" s="13"/>
      <c r="B124" s="233"/>
      <c r="C124" s="234"/>
      <c r="D124" s="235" t="s">
        <v>174</v>
      </c>
      <c r="E124" s="236" t="s">
        <v>1</v>
      </c>
      <c r="F124" s="237" t="s">
        <v>1287</v>
      </c>
      <c r="G124" s="234"/>
      <c r="H124" s="236" t="s">
        <v>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174</v>
      </c>
      <c r="AU124" s="243" t="s">
        <v>87</v>
      </c>
      <c r="AV124" s="13" t="s">
        <v>84</v>
      </c>
      <c r="AW124" s="13" t="s">
        <v>32</v>
      </c>
      <c r="AX124" s="13" t="s">
        <v>76</v>
      </c>
      <c r="AY124" s="243" t="s">
        <v>165</v>
      </c>
    </row>
    <row r="125" s="14" customFormat="1">
      <c r="A125" s="14"/>
      <c r="B125" s="244"/>
      <c r="C125" s="245"/>
      <c r="D125" s="235" t="s">
        <v>174</v>
      </c>
      <c r="E125" s="246" t="s">
        <v>1</v>
      </c>
      <c r="F125" s="247" t="s">
        <v>1288</v>
      </c>
      <c r="G125" s="245"/>
      <c r="H125" s="248">
        <v>354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174</v>
      </c>
      <c r="AU125" s="254" t="s">
        <v>87</v>
      </c>
      <c r="AV125" s="14" t="s">
        <v>87</v>
      </c>
      <c r="AW125" s="14" t="s">
        <v>32</v>
      </c>
      <c r="AX125" s="14" t="s">
        <v>84</v>
      </c>
      <c r="AY125" s="254" t="s">
        <v>165</v>
      </c>
    </row>
    <row r="126" s="2" customFormat="1" ht="16.5" customHeight="1">
      <c r="A126" s="39"/>
      <c r="B126" s="40"/>
      <c r="C126" s="220" t="s">
        <v>87</v>
      </c>
      <c r="D126" s="220" t="s">
        <v>167</v>
      </c>
      <c r="E126" s="221" t="s">
        <v>1289</v>
      </c>
      <c r="F126" s="222" t="s">
        <v>1290</v>
      </c>
      <c r="G126" s="223" t="s">
        <v>1103</v>
      </c>
      <c r="H126" s="224">
        <v>1</v>
      </c>
      <c r="I126" s="225"/>
      <c r="J126" s="226">
        <f>ROUND(I126*H126,2)</f>
        <v>0</v>
      </c>
      <c r="K126" s="222" t="s">
        <v>416</v>
      </c>
      <c r="L126" s="45"/>
      <c r="M126" s="227" t="s">
        <v>1</v>
      </c>
      <c r="N126" s="228" t="s">
        <v>41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1285</v>
      </c>
      <c r="AT126" s="231" t="s">
        <v>167</v>
      </c>
      <c r="AU126" s="231" t="s">
        <v>87</v>
      </c>
      <c r="AY126" s="18" t="s">
        <v>165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84</v>
      </c>
      <c r="BK126" s="232">
        <f>ROUND(I126*H126,2)</f>
        <v>0</v>
      </c>
      <c r="BL126" s="18" t="s">
        <v>1285</v>
      </c>
      <c r="BM126" s="231" t="s">
        <v>1291</v>
      </c>
    </row>
    <row r="127" s="13" customFormat="1">
      <c r="A127" s="13"/>
      <c r="B127" s="233"/>
      <c r="C127" s="234"/>
      <c r="D127" s="235" t="s">
        <v>174</v>
      </c>
      <c r="E127" s="236" t="s">
        <v>1</v>
      </c>
      <c r="F127" s="237" t="s">
        <v>1292</v>
      </c>
      <c r="G127" s="234"/>
      <c r="H127" s="236" t="s">
        <v>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174</v>
      </c>
      <c r="AU127" s="243" t="s">
        <v>87</v>
      </c>
      <c r="AV127" s="13" t="s">
        <v>84</v>
      </c>
      <c r="AW127" s="13" t="s">
        <v>32</v>
      </c>
      <c r="AX127" s="13" t="s">
        <v>76</v>
      </c>
      <c r="AY127" s="243" t="s">
        <v>165</v>
      </c>
    </row>
    <row r="128" s="13" customFormat="1">
      <c r="A128" s="13"/>
      <c r="B128" s="233"/>
      <c r="C128" s="234"/>
      <c r="D128" s="235" t="s">
        <v>174</v>
      </c>
      <c r="E128" s="236" t="s">
        <v>1</v>
      </c>
      <c r="F128" s="237" t="s">
        <v>1293</v>
      </c>
      <c r="G128" s="234"/>
      <c r="H128" s="236" t="s">
        <v>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174</v>
      </c>
      <c r="AU128" s="243" t="s">
        <v>87</v>
      </c>
      <c r="AV128" s="13" t="s">
        <v>84</v>
      </c>
      <c r="AW128" s="13" t="s">
        <v>32</v>
      </c>
      <c r="AX128" s="13" t="s">
        <v>76</v>
      </c>
      <c r="AY128" s="243" t="s">
        <v>165</v>
      </c>
    </row>
    <row r="129" s="14" customFormat="1">
      <c r="A129" s="14"/>
      <c r="B129" s="244"/>
      <c r="C129" s="245"/>
      <c r="D129" s="235" t="s">
        <v>174</v>
      </c>
      <c r="E129" s="246" t="s">
        <v>1</v>
      </c>
      <c r="F129" s="247" t="s">
        <v>84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174</v>
      </c>
      <c r="AU129" s="254" t="s">
        <v>87</v>
      </c>
      <c r="AV129" s="14" t="s">
        <v>87</v>
      </c>
      <c r="AW129" s="14" t="s">
        <v>32</v>
      </c>
      <c r="AX129" s="14" t="s">
        <v>84</v>
      </c>
      <c r="AY129" s="254" t="s">
        <v>165</v>
      </c>
    </row>
    <row r="130" s="2" customFormat="1" ht="16.5" customHeight="1">
      <c r="A130" s="39"/>
      <c r="B130" s="40"/>
      <c r="C130" s="220" t="s">
        <v>181</v>
      </c>
      <c r="D130" s="220" t="s">
        <v>167</v>
      </c>
      <c r="E130" s="221" t="s">
        <v>1294</v>
      </c>
      <c r="F130" s="222" t="s">
        <v>1295</v>
      </c>
      <c r="G130" s="223" t="s">
        <v>190</v>
      </c>
      <c r="H130" s="224">
        <v>354</v>
      </c>
      <c r="I130" s="225"/>
      <c r="J130" s="226">
        <f>ROUND(I130*H130,2)</f>
        <v>0</v>
      </c>
      <c r="K130" s="222" t="s">
        <v>416</v>
      </c>
      <c r="L130" s="45"/>
      <c r="M130" s="227" t="s">
        <v>1</v>
      </c>
      <c r="N130" s="228" t="s">
        <v>41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1285</v>
      </c>
      <c r="AT130" s="231" t="s">
        <v>167</v>
      </c>
      <c r="AU130" s="231" t="s">
        <v>87</v>
      </c>
      <c r="AY130" s="18" t="s">
        <v>165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84</v>
      </c>
      <c r="BK130" s="232">
        <f>ROUND(I130*H130,2)</f>
        <v>0</v>
      </c>
      <c r="BL130" s="18" t="s">
        <v>1285</v>
      </c>
      <c r="BM130" s="231" t="s">
        <v>1296</v>
      </c>
    </row>
    <row r="131" s="13" customFormat="1">
      <c r="A131" s="13"/>
      <c r="B131" s="233"/>
      <c r="C131" s="234"/>
      <c r="D131" s="235" t="s">
        <v>174</v>
      </c>
      <c r="E131" s="236" t="s">
        <v>1</v>
      </c>
      <c r="F131" s="237" t="s">
        <v>1297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174</v>
      </c>
      <c r="AU131" s="243" t="s">
        <v>87</v>
      </c>
      <c r="AV131" s="13" t="s">
        <v>84</v>
      </c>
      <c r="AW131" s="13" t="s">
        <v>32</v>
      </c>
      <c r="AX131" s="13" t="s">
        <v>76</v>
      </c>
      <c r="AY131" s="243" t="s">
        <v>165</v>
      </c>
    </row>
    <row r="132" s="13" customFormat="1">
      <c r="A132" s="13"/>
      <c r="B132" s="233"/>
      <c r="C132" s="234"/>
      <c r="D132" s="235" t="s">
        <v>174</v>
      </c>
      <c r="E132" s="236" t="s">
        <v>1</v>
      </c>
      <c r="F132" s="237" t="s">
        <v>1298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174</v>
      </c>
      <c r="AU132" s="243" t="s">
        <v>87</v>
      </c>
      <c r="AV132" s="13" t="s">
        <v>84</v>
      </c>
      <c r="AW132" s="13" t="s">
        <v>32</v>
      </c>
      <c r="AX132" s="13" t="s">
        <v>76</v>
      </c>
      <c r="AY132" s="243" t="s">
        <v>165</v>
      </c>
    </row>
    <row r="133" s="13" customFormat="1">
      <c r="A133" s="13"/>
      <c r="B133" s="233"/>
      <c r="C133" s="234"/>
      <c r="D133" s="235" t="s">
        <v>174</v>
      </c>
      <c r="E133" s="236" t="s">
        <v>1</v>
      </c>
      <c r="F133" s="237" t="s">
        <v>1299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174</v>
      </c>
      <c r="AU133" s="243" t="s">
        <v>87</v>
      </c>
      <c r="AV133" s="13" t="s">
        <v>84</v>
      </c>
      <c r="AW133" s="13" t="s">
        <v>32</v>
      </c>
      <c r="AX133" s="13" t="s">
        <v>76</v>
      </c>
      <c r="AY133" s="243" t="s">
        <v>165</v>
      </c>
    </row>
    <row r="134" s="14" customFormat="1">
      <c r="A134" s="14"/>
      <c r="B134" s="244"/>
      <c r="C134" s="245"/>
      <c r="D134" s="235" t="s">
        <v>174</v>
      </c>
      <c r="E134" s="246" t="s">
        <v>1</v>
      </c>
      <c r="F134" s="247" t="s">
        <v>1288</v>
      </c>
      <c r="G134" s="245"/>
      <c r="H134" s="248">
        <v>354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174</v>
      </c>
      <c r="AU134" s="254" t="s">
        <v>87</v>
      </c>
      <c r="AV134" s="14" t="s">
        <v>87</v>
      </c>
      <c r="AW134" s="14" t="s">
        <v>32</v>
      </c>
      <c r="AX134" s="14" t="s">
        <v>84</v>
      </c>
      <c r="AY134" s="254" t="s">
        <v>165</v>
      </c>
    </row>
    <row r="135" s="2" customFormat="1" ht="44.25" customHeight="1">
      <c r="A135" s="39"/>
      <c r="B135" s="40"/>
      <c r="C135" s="220" t="s">
        <v>172</v>
      </c>
      <c r="D135" s="220" t="s">
        <v>167</v>
      </c>
      <c r="E135" s="221" t="s">
        <v>1300</v>
      </c>
      <c r="F135" s="222" t="s">
        <v>1301</v>
      </c>
      <c r="G135" s="223" t="s">
        <v>1302</v>
      </c>
      <c r="H135" s="224">
        <v>1</v>
      </c>
      <c r="I135" s="225"/>
      <c r="J135" s="226">
        <f>ROUND(I135*H135,2)</f>
        <v>0</v>
      </c>
      <c r="K135" s="222" t="s">
        <v>416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1285</v>
      </c>
      <c r="AT135" s="231" t="s">
        <v>167</v>
      </c>
      <c r="AU135" s="231" t="s">
        <v>87</v>
      </c>
      <c r="AY135" s="18" t="s">
        <v>165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84</v>
      </c>
      <c r="BK135" s="232">
        <f>ROUND(I135*H135,2)</f>
        <v>0</v>
      </c>
      <c r="BL135" s="18" t="s">
        <v>1285</v>
      </c>
      <c r="BM135" s="231" t="s">
        <v>1303</v>
      </c>
    </row>
    <row r="136" s="14" customFormat="1">
      <c r="A136" s="14"/>
      <c r="B136" s="244"/>
      <c r="C136" s="245"/>
      <c r="D136" s="235" t="s">
        <v>174</v>
      </c>
      <c r="E136" s="246" t="s">
        <v>1</v>
      </c>
      <c r="F136" s="247" t="s">
        <v>84</v>
      </c>
      <c r="G136" s="245"/>
      <c r="H136" s="248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174</v>
      </c>
      <c r="AU136" s="254" t="s">
        <v>87</v>
      </c>
      <c r="AV136" s="14" t="s">
        <v>87</v>
      </c>
      <c r="AW136" s="14" t="s">
        <v>32</v>
      </c>
      <c r="AX136" s="14" t="s">
        <v>84</v>
      </c>
      <c r="AY136" s="254" t="s">
        <v>165</v>
      </c>
    </row>
    <row r="137" s="2" customFormat="1" ht="16.5" customHeight="1">
      <c r="A137" s="39"/>
      <c r="B137" s="40"/>
      <c r="C137" s="220" t="s">
        <v>193</v>
      </c>
      <c r="D137" s="220" t="s">
        <v>167</v>
      </c>
      <c r="E137" s="221" t="s">
        <v>1304</v>
      </c>
      <c r="F137" s="222" t="s">
        <v>1305</v>
      </c>
      <c r="G137" s="223" t="s">
        <v>424</v>
      </c>
      <c r="H137" s="224">
        <v>3</v>
      </c>
      <c r="I137" s="225"/>
      <c r="J137" s="226">
        <f>ROUND(I137*H137,2)</f>
        <v>0</v>
      </c>
      <c r="K137" s="222" t="s">
        <v>416</v>
      </c>
      <c r="L137" s="45"/>
      <c r="M137" s="227" t="s">
        <v>1</v>
      </c>
      <c r="N137" s="228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1285</v>
      </c>
      <c r="AT137" s="231" t="s">
        <v>167</v>
      </c>
      <c r="AU137" s="231" t="s">
        <v>87</v>
      </c>
      <c r="AY137" s="18" t="s">
        <v>165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84</v>
      </c>
      <c r="BK137" s="232">
        <f>ROUND(I137*H137,2)</f>
        <v>0</v>
      </c>
      <c r="BL137" s="18" t="s">
        <v>1285</v>
      </c>
      <c r="BM137" s="231" t="s">
        <v>1306</v>
      </c>
    </row>
    <row r="138" s="13" customFormat="1">
      <c r="A138" s="13"/>
      <c r="B138" s="233"/>
      <c r="C138" s="234"/>
      <c r="D138" s="235" t="s">
        <v>174</v>
      </c>
      <c r="E138" s="236" t="s">
        <v>1</v>
      </c>
      <c r="F138" s="237" t="s">
        <v>1307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174</v>
      </c>
      <c r="AU138" s="243" t="s">
        <v>87</v>
      </c>
      <c r="AV138" s="13" t="s">
        <v>84</v>
      </c>
      <c r="AW138" s="13" t="s">
        <v>32</v>
      </c>
      <c r="AX138" s="13" t="s">
        <v>76</v>
      </c>
      <c r="AY138" s="243" t="s">
        <v>165</v>
      </c>
    </row>
    <row r="139" s="13" customFormat="1">
      <c r="A139" s="13"/>
      <c r="B139" s="233"/>
      <c r="C139" s="234"/>
      <c r="D139" s="235" t="s">
        <v>174</v>
      </c>
      <c r="E139" s="236" t="s">
        <v>1</v>
      </c>
      <c r="F139" s="237" t="s">
        <v>1308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174</v>
      </c>
      <c r="AU139" s="243" t="s">
        <v>87</v>
      </c>
      <c r="AV139" s="13" t="s">
        <v>84</v>
      </c>
      <c r="AW139" s="13" t="s">
        <v>32</v>
      </c>
      <c r="AX139" s="13" t="s">
        <v>76</v>
      </c>
      <c r="AY139" s="243" t="s">
        <v>165</v>
      </c>
    </row>
    <row r="140" s="14" customFormat="1">
      <c r="A140" s="14"/>
      <c r="B140" s="244"/>
      <c r="C140" s="245"/>
      <c r="D140" s="235" t="s">
        <v>174</v>
      </c>
      <c r="E140" s="246" t="s">
        <v>1</v>
      </c>
      <c r="F140" s="247" t="s">
        <v>181</v>
      </c>
      <c r="G140" s="245"/>
      <c r="H140" s="248">
        <v>3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174</v>
      </c>
      <c r="AU140" s="254" t="s">
        <v>87</v>
      </c>
      <c r="AV140" s="14" t="s">
        <v>87</v>
      </c>
      <c r="AW140" s="14" t="s">
        <v>32</v>
      </c>
      <c r="AX140" s="14" t="s">
        <v>84</v>
      </c>
      <c r="AY140" s="254" t="s">
        <v>165</v>
      </c>
    </row>
    <row r="141" s="2" customFormat="1" ht="16.5" customHeight="1">
      <c r="A141" s="39"/>
      <c r="B141" s="40"/>
      <c r="C141" s="220" t="s">
        <v>14</v>
      </c>
      <c r="D141" s="220" t="s">
        <v>167</v>
      </c>
      <c r="E141" s="221" t="s">
        <v>1309</v>
      </c>
      <c r="F141" s="222" t="s">
        <v>1310</v>
      </c>
      <c r="G141" s="223" t="s">
        <v>424</v>
      </c>
      <c r="H141" s="224">
        <v>6</v>
      </c>
      <c r="I141" s="225"/>
      <c r="J141" s="226">
        <f>ROUND(I141*H141,2)</f>
        <v>0</v>
      </c>
      <c r="K141" s="222" t="s">
        <v>416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1285</v>
      </c>
      <c r="AT141" s="231" t="s">
        <v>167</v>
      </c>
      <c r="AU141" s="231" t="s">
        <v>87</v>
      </c>
      <c r="AY141" s="18" t="s">
        <v>165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84</v>
      </c>
      <c r="BK141" s="232">
        <f>ROUND(I141*H141,2)</f>
        <v>0</v>
      </c>
      <c r="BL141" s="18" t="s">
        <v>1285</v>
      </c>
      <c r="BM141" s="231" t="s">
        <v>1311</v>
      </c>
    </row>
    <row r="142" s="13" customFormat="1">
      <c r="A142" s="13"/>
      <c r="B142" s="233"/>
      <c r="C142" s="234"/>
      <c r="D142" s="235" t="s">
        <v>174</v>
      </c>
      <c r="E142" s="236" t="s">
        <v>1</v>
      </c>
      <c r="F142" s="237" t="s">
        <v>1312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174</v>
      </c>
      <c r="AU142" s="243" t="s">
        <v>87</v>
      </c>
      <c r="AV142" s="13" t="s">
        <v>84</v>
      </c>
      <c r="AW142" s="13" t="s">
        <v>32</v>
      </c>
      <c r="AX142" s="13" t="s">
        <v>76</v>
      </c>
      <c r="AY142" s="243" t="s">
        <v>165</v>
      </c>
    </row>
    <row r="143" s="14" customFormat="1">
      <c r="A143" s="14"/>
      <c r="B143" s="244"/>
      <c r="C143" s="245"/>
      <c r="D143" s="235" t="s">
        <v>174</v>
      </c>
      <c r="E143" s="246" t="s">
        <v>1</v>
      </c>
      <c r="F143" s="247" t="s">
        <v>14</v>
      </c>
      <c r="G143" s="245"/>
      <c r="H143" s="248">
        <v>6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174</v>
      </c>
      <c r="AU143" s="254" t="s">
        <v>87</v>
      </c>
      <c r="AV143" s="14" t="s">
        <v>87</v>
      </c>
      <c r="AW143" s="14" t="s">
        <v>32</v>
      </c>
      <c r="AX143" s="14" t="s">
        <v>84</v>
      </c>
      <c r="AY143" s="254" t="s">
        <v>165</v>
      </c>
    </row>
    <row r="144" s="2" customFormat="1" ht="16.5" customHeight="1">
      <c r="A144" s="39"/>
      <c r="B144" s="40"/>
      <c r="C144" s="220" t="s">
        <v>204</v>
      </c>
      <c r="D144" s="220" t="s">
        <v>167</v>
      </c>
      <c r="E144" s="221" t="s">
        <v>1313</v>
      </c>
      <c r="F144" s="222" t="s">
        <v>1314</v>
      </c>
      <c r="G144" s="223" t="s">
        <v>1302</v>
      </c>
      <c r="H144" s="224">
        <v>1</v>
      </c>
      <c r="I144" s="225"/>
      <c r="J144" s="226">
        <f>ROUND(I144*H144,2)</f>
        <v>0</v>
      </c>
      <c r="K144" s="222" t="s">
        <v>416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1285</v>
      </c>
      <c r="AT144" s="231" t="s">
        <v>167</v>
      </c>
      <c r="AU144" s="231" t="s">
        <v>87</v>
      </c>
      <c r="AY144" s="18" t="s">
        <v>165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84</v>
      </c>
      <c r="BK144" s="232">
        <f>ROUND(I144*H144,2)</f>
        <v>0</v>
      </c>
      <c r="BL144" s="18" t="s">
        <v>1285</v>
      </c>
      <c r="BM144" s="231" t="s">
        <v>1315</v>
      </c>
    </row>
    <row r="145" s="14" customFormat="1">
      <c r="A145" s="14"/>
      <c r="B145" s="244"/>
      <c r="C145" s="245"/>
      <c r="D145" s="235" t="s">
        <v>174</v>
      </c>
      <c r="E145" s="246" t="s">
        <v>1</v>
      </c>
      <c r="F145" s="247" t="s">
        <v>84</v>
      </c>
      <c r="G145" s="245"/>
      <c r="H145" s="248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174</v>
      </c>
      <c r="AU145" s="254" t="s">
        <v>87</v>
      </c>
      <c r="AV145" s="14" t="s">
        <v>87</v>
      </c>
      <c r="AW145" s="14" t="s">
        <v>32</v>
      </c>
      <c r="AX145" s="14" t="s">
        <v>84</v>
      </c>
      <c r="AY145" s="254" t="s">
        <v>165</v>
      </c>
    </row>
    <row r="146" s="12" customFormat="1" ht="22.8" customHeight="1">
      <c r="A146" s="12"/>
      <c r="B146" s="204"/>
      <c r="C146" s="205"/>
      <c r="D146" s="206" t="s">
        <v>75</v>
      </c>
      <c r="E146" s="218" t="s">
        <v>1316</v>
      </c>
      <c r="F146" s="218" t="s">
        <v>1317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SUM(P147:P152)</f>
        <v>0</v>
      </c>
      <c r="Q146" s="212"/>
      <c r="R146" s="213">
        <f>SUM(R147:R152)</f>
        <v>0</v>
      </c>
      <c r="S146" s="212"/>
      <c r="T146" s="214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193</v>
      </c>
      <c r="AT146" s="216" t="s">
        <v>75</v>
      </c>
      <c r="AU146" s="216" t="s">
        <v>84</v>
      </c>
      <c r="AY146" s="215" t="s">
        <v>165</v>
      </c>
      <c r="BK146" s="217">
        <f>SUM(BK147:BK152)</f>
        <v>0</v>
      </c>
    </row>
    <row r="147" s="2" customFormat="1" ht="24.15" customHeight="1">
      <c r="A147" s="39"/>
      <c r="B147" s="40"/>
      <c r="C147" s="220" t="s">
        <v>209</v>
      </c>
      <c r="D147" s="220" t="s">
        <v>167</v>
      </c>
      <c r="E147" s="221" t="s">
        <v>1318</v>
      </c>
      <c r="F147" s="222" t="s">
        <v>1319</v>
      </c>
      <c r="G147" s="223" t="s">
        <v>1302</v>
      </c>
      <c r="H147" s="224">
        <v>1</v>
      </c>
      <c r="I147" s="225"/>
      <c r="J147" s="226">
        <f>ROUND(I147*H147,2)</f>
        <v>0</v>
      </c>
      <c r="K147" s="222" t="s">
        <v>416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1285</v>
      </c>
      <c r="AT147" s="231" t="s">
        <v>167</v>
      </c>
      <c r="AU147" s="231" t="s">
        <v>87</v>
      </c>
      <c r="AY147" s="18" t="s">
        <v>165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84</v>
      </c>
      <c r="BK147" s="232">
        <f>ROUND(I147*H147,2)</f>
        <v>0</v>
      </c>
      <c r="BL147" s="18" t="s">
        <v>1285</v>
      </c>
      <c r="BM147" s="231" t="s">
        <v>1320</v>
      </c>
    </row>
    <row r="148" s="14" customFormat="1">
      <c r="A148" s="14"/>
      <c r="B148" s="244"/>
      <c r="C148" s="245"/>
      <c r="D148" s="235" t="s">
        <v>174</v>
      </c>
      <c r="E148" s="246" t="s">
        <v>1</v>
      </c>
      <c r="F148" s="247" t="s">
        <v>84</v>
      </c>
      <c r="G148" s="245"/>
      <c r="H148" s="248">
        <v>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174</v>
      </c>
      <c r="AU148" s="254" t="s">
        <v>87</v>
      </c>
      <c r="AV148" s="14" t="s">
        <v>87</v>
      </c>
      <c r="AW148" s="14" t="s">
        <v>32</v>
      </c>
      <c r="AX148" s="14" t="s">
        <v>84</v>
      </c>
      <c r="AY148" s="254" t="s">
        <v>165</v>
      </c>
    </row>
    <row r="149" s="2" customFormat="1" ht="16.5" customHeight="1">
      <c r="A149" s="39"/>
      <c r="B149" s="40"/>
      <c r="C149" s="220" t="s">
        <v>213</v>
      </c>
      <c r="D149" s="220" t="s">
        <v>167</v>
      </c>
      <c r="E149" s="221" t="s">
        <v>1321</v>
      </c>
      <c r="F149" s="222" t="s">
        <v>1322</v>
      </c>
      <c r="G149" s="223" t="s">
        <v>1302</v>
      </c>
      <c r="H149" s="224">
        <v>1</v>
      </c>
      <c r="I149" s="225"/>
      <c r="J149" s="226">
        <f>ROUND(I149*H149,2)</f>
        <v>0</v>
      </c>
      <c r="K149" s="222" t="s">
        <v>416</v>
      </c>
      <c r="L149" s="45"/>
      <c r="M149" s="227" t="s">
        <v>1</v>
      </c>
      <c r="N149" s="228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1285</v>
      </c>
      <c r="AT149" s="231" t="s">
        <v>167</v>
      </c>
      <c r="AU149" s="231" t="s">
        <v>87</v>
      </c>
      <c r="AY149" s="18" t="s">
        <v>165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84</v>
      </c>
      <c r="BK149" s="232">
        <f>ROUND(I149*H149,2)</f>
        <v>0</v>
      </c>
      <c r="BL149" s="18" t="s">
        <v>1285</v>
      </c>
      <c r="BM149" s="231" t="s">
        <v>1323</v>
      </c>
    </row>
    <row r="150" s="13" customFormat="1">
      <c r="A150" s="13"/>
      <c r="B150" s="233"/>
      <c r="C150" s="234"/>
      <c r="D150" s="235" t="s">
        <v>174</v>
      </c>
      <c r="E150" s="236" t="s">
        <v>1</v>
      </c>
      <c r="F150" s="237" t="s">
        <v>1324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174</v>
      </c>
      <c r="AU150" s="243" t="s">
        <v>87</v>
      </c>
      <c r="AV150" s="13" t="s">
        <v>84</v>
      </c>
      <c r="AW150" s="13" t="s">
        <v>32</v>
      </c>
      <c r="AX150" s="13" t="s">
        <v>76</v>
      </c>
      <c r="AY150" s="243" t="s">
        <v>165</v>
      </c>
    </row>
    <row r="151" s="13" customFormat="1">
      <c r="A151" s="13"/>
      <c r="B151" s="233"/>
      <c r="C151" s="234"/>
      <c r="D151" s="235" t="s">
        <v>174</v>
      </c>
      <c r="E151" s="236" t="s">
        <v>1</v>
      </c>
      <c r="F151" s="237" t="s">
        <v>1325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174</v>
      </c>
      <c r="AU151" s="243" t="s">
        <v>87</v>
      </c>
      <c r="AV151" s="13" t="s">
        <v>84</v>
      </c>
      <c r="AW151" s="13" t="s">
        <v>32</v>
      </c>
      <c r="AX151" s="13" t="s">
        <v>76</v>
      </c>
      <c r="AY151" s="243" t="s">
        <v>165</v>
      </c>
    </row>
    <row r="152" s="14" customFormat="1">
      <c r="A152" s="14"/>
      <c r="B152" s="244"/>
      <c r="C152" s="245"/>
      <c r="D152" s="235" t="s">
        <v>174</v>
      </c>
      <c r="E152" s="246" t="s">
        <v>1</v>
      </c>
      <c r="F152" s="247" t="s">
        <v>84</v>
      </c>
      <c r="G152" s="245"/>
      <c r="H152" s="248">
        <v>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174</v>
      </c>
      <c r="AU152" s="254" t="s">
        <v>87</v>
      </c>
      <c r="AV152" s="14" t="s">
        <v>87</v>
      </c>
      <c r="AW152" s="14" t="s">
        <v>32</v>
      </c>
      <c r="AX152" s="14" t="s">
        <v>84</v>
      </c>
      <c r="AY152" s="254" t="s">
        <v>165</v>
      </c>
    </row>
    <row r="153" s="12" customFormat="1" ht="22.8" customHeight="1">
      <c r="A153" s="12"/>
      <c r="B153" s="204"/>
      <c r="C153" s="205"/>
      <c r="D153" s="206" t="s">
        <v>75</v>
      </c>
      <c r="E153" s="218" t="s">
        <v>1326</v>
      </c>
      <c r="F153" s="218" t="s">
        <v>1327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SUM(P154:P157)</f>
        <v>0</v>
      </c>
      <c r="Q153" s="212"/>
      <c r="R153" s="213">
        <f>SUM(R154:R157)</f>
        <v>0</v>
      </c>
      <c r="S153" s="212"/>
      <c r="T153" s="214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193</v>
      </c>
      <c r="AT153" s="216" t="s">
        <v>75</v>
      </c>
      <c r="AU153" s="216" t="s">
        <v>84</v>
      </c>
      <c r="AY153" s="215" t="s">
        <v>165</v>
      </c>
      <c r="BK153" s="217">
        <f>SUM(BK154:BK157)</f>
        <v>0</v>
      </c>
    </row>
    <row r="154" s="2" customFormat="1" ht="24.15" customHeight="1">
      <c r="A154" s="39"/>
      <c r="B154" s="40"/>
      <c r="C154" s="220" t="s">
        <v>217</v>
      </c>
      <c r="D154" s="220" t="s">
        <v>167</v>
      </c>
      <c r="E154" s="221" t="s">
        <v>1328</v>
      </c>
      <c r="F154" s="222" t="s">
        <v>1329</v>
      </c>
      <c r="G154" s="223" t="s">
        <v>1103</v>
      </c>
      <c r="H154" s="224">
        <v>1</v>
      </c>
      <c r="I154" s="225"/>
      <c r="J154" s="226">
        <f>ROUND(I154*H154,2)</f>
        <v>0</v>
      </c>
      <c r="K154" s="222" t="s">
        <v>416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1285</v>
      </c>
      <c r="AT154" s="231" t="s">
        <v>167</v>
      </c>
      <c r="AU154" s="231" t="s">
        <v>87</v>
      </c>
      <c r="AY154" s="18" t="s">
        <v>165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84</v>
      </c>
      <c r="BK154" s="232">
        <f>ROUND(I154*H154,2)</f>
        <v>0</v>
      </c>
      <c r="BL154" s="18" t="s">
        <v>1285</v>
      </c>
      <c r="BM154" s="231" t="s">
        <v>1330</v>
      </c>
    </row>
    <row r="155" s="14" customFormat="1">
      <c r="A155" s="14"/>
      <c r="B155" s="244"/>
      <c r="C155" s="245"/>
      <c r="D155" s="235" t="s">
        <v>174</v>
      </c>
      <c r="E155" s="246" t="s">
        <v>1</v>
      </c>
      <c r="F155" s="247" t="s">
        <v>84</v>
      </c>
      <c r="G155" s="245"/>
      <c r="H155" s="248">
        <v>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174</v>
      </c>
      <c r="AU155" s="254" t="s">
        <v>87</v>
      </c>
      <c r="AV155" s="14" t="s">
        <v>87</v>
      </c>
      <c r="AW155" s="14" t="s">
        <v>32</v>
      </c>
      <c r="AX155" s="14" t="s">
        <v>84</v>
      </c>
      <c r="AY155" s="254" t="s">
        <v>165</v>
      </c>
    </row>
    <row r="156" s="2" customFormat="1" ht="33" customHeight="1">
      <c r="A156" s="39"/>
      <c r="B156" s="40"/>
      <c r="C156" s="220" t="s">
        <v>221</v>
      </c>
      <c r="D156" s="220" t="s">
        <v>167</v>
      </c>
      <c r="E156" s="221" t="s">
        <v>1331</v>
      </c>
      <c r="F156" s="222" t="s">
        <v>1332</v>
      </c>
      <c r="G156" s="223" t="s">
        <v>1103</v>
      </c>
      <c r="H156" s="224">
        <v>1</v>
      </c>
      <c r="I156" s="225"/>
      <c r="J156" s="226">
        <f>ROUND(I156*H156,2)</f>
        <v>0</v>
      </c>
      <c r="K156" s="222" t="s">
        <v>416</v>
      </c>
      <c r="L156" s="45"/>
      <c r="M156" s="227" t="s">
        <v>1</v>
      </c>
      <c r="N156" s="228" t="s">
        <v>41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1285</v>
      </c>
      <c r="AT156" s="231" t="s">
        <v>167</v>
      </c>
      <c r="AU156" s="231" t="s">
        <v>87</v>
      </c>
      <c r="AY156" s="18" t="s">
        <v>165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84</v>
      </c>
      <c r="BK156" s="232">
        <f>ROUND(I156*H156,2)</f>
        <v>0</v>
      </c>
      <c r="BL156" s="18" t="s">
        <v>1285</v>
      </c>
      <c r="BM156" s="231" t="s">
        <v>1333</v>
      </c>
    </row>
    <row r="157" s="14" customFormat="1">
      <c r="A157" s="14"/>
      <c r="B157" s="244"/>
      <c r="C157" s="245"/>
      <c r="D157" s="235" t="s">
        <v>174</v>
      </c>
      <c r="E157" s="246" t="s">
        <v>1</v>
      </c>
      <c r="F157" s="247" t="s">
        <v>84</v>
      </c>
      <c r="G157" s="245"/>
      <c r="H157" s="248">
        <v>1</v>
      </c>
      <c r="I157" s="249"/>
      <c r="J157" s="245"/>
      <c r="K157" s="245"/>
      <c r="L157" s="250"/>
      <c r="M157" s="287"/>
      <c r="N157" s="288"/>
      <c r="O157" s="288"/>
      <c r="P157" s="288"/>
      <c r="Q157" s="288"/>
      <c r="R157" s="288"/>
      <c r="S157" s="288"/>
      <c r="T157" s="28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174</v>
      </c>
      <c r="AU157" s="254" t="s">
        <v>87</v>
      </c>
      <c r="AV157" s="14" t="s">
        <v>87</v>
      </c>
      <c r="AW157" s="14" t="s">
        <v>32</v>
      </c>
      <c r="AX157" s="14" t="s">
        <v>84</v>
      </c>
      <c r="AY157" s="254" t="s">
        <v>165</v>
      </c>
    </row>
    <row r="158" s="2" customFormat="1" ht="6.96" customHeight="1">
      <c r="A158" s="39"/>
      <c r="B158" s="67"/>
      <c r="C158" s="68"/>
      <c r="D158" s="68"/>
      <c r="E158" s="68"/>
      <c r="F158" s="68"/>
      <c r="G158" s="68"/>
      <c r="H158" s="68"/>
      <c r="I158" s="68"/>
      <c r="J158" s="68"/>
      <c r="K158" s="68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hNqb6Khn6xgbSdZc23uwBZuCrL/XZtWDUpBapziAmCEpfg2Z3g0ZNCnuLREaudqd2ckjn6/bzKjl1gM4euV36g==" hashValue="mIV0lNUzRKb57O0HPVZQWB32ZW6BEQwPmwnRHLV80dmNl2J7SN3IVCfiGzFhmff1nGQRYyayEOqWCtenyf12aw==" algorithmName="SHA-512" password="CC35"/>
  <autoFilter ref="C119:K15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1334</v>
      </c>
      <c r="H4" s="21"/>
    </row>
    <row r="5" s="1" customFormat="1" ht="12" customHeight="1">
      <c r="B5" s="21"/>
      <c r="C5" s="290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1" t="s">
        <v>16</v>
      </c>
      <c r="D6" s="292" t="s">
        <v>17</v>
      </c>
      <c r="E6" s="1"/>
      <c r="F6" s="1"/>
      <c r="H6" s="21"/>
    </row>
    <row r="7" s="1" customFormat="1" ht="24.75" customHeight="1">
      <c r="B7" s="21"/>
      <c r="C7" s="142" t="s">
        <v>22</v>
      </c>
      <c r="D7" s="146" t="str">
        <f>'Rekapitulace stavby'!AN8</f>
        <v>16. 5. 2024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93"/>
      <c r="C9" s="294" t="s">
        <v>57</v>
      </c>
      <c r="D9" s="295" t="s">
        <v>58</v>
      </c>
      <c r="E9" s="295" t="s">
        <v>152</v>
      </c>
      <c r="F9" s="296" t="s">
        <v>1335</v>
      </c>
      <c r="G9" s="193"/>
      <c r="H9" s="293"/>
    </row>
    <row r="10" s="2" customFormat="1" ht="26.4" customHeight="1">
      <c r="A10" s="39"/>
      <c r="B10" s="45"/>
      <c r="C10" s="297" t="s">
        <v>1336</v>
      </c>
      <c r="D10" s="297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298" t="s">
        <v>103</v>
      </c>
      <c r="D11" s="299" t="s">
        <v>1</v>
      </c>
      <c r="E11" s="300" t="s">
        <v>1</v>
      </c>
      <c r="F11" s="301">
        <v>8.0999999999999996</v>
      </c>
      <c r="G11" s="39"/>
      <c r="H11" s="45"/>
    </row>
    <row r="12" s="2" customFormat="1" ht="16.8" customHeight="1">
      <c r="A12" s="39"/>
      <c r="B12" s="45"/>
      <c r="C12" s="302" t="s">
        <v>1</v>
      </c>
      <c r="D12" s="302" t="s">
        <v>175</v>
      </c>
      <c r="E12" s="18" t="s">
        <v>1</v>
      </c>
      <c r="F12" s="303">
        <v>0</v>
      </c>
      <c r="G12" s="39"/>
      <c r="H12" s="45"/>
    </row>
    <row r="13" s="2" customFormat="1" ht="16.8" customHeight="1">
      <c r="A13" s="39"/>
      <c r="B13" s="45"/>
      <c r="C13" s="302" t="s">
        <v>103</v>
      </c>
      <c r="D13" s="302" t="s">
        <v>176</v>
      </c>
      <c r="E13" s="18" t="s">
        <v>1</v>
      </c>
      <c r="F13" s="303">
        <v>8.0999999999999996</v>
      </c>
      <c r="G13" s="39"/>
      <c r="H13" s="45"/>
    </row>
    <row r="14" s="2" customFormat="1" ht="16.8" customHeight="1">
      <c r="A14" s="39"/>
      <c r="B14" s="45"/>
      <c r="C14" s="304" t="s">
        <v>1337</v>
      </c>
      <c r="D14" s="39"/>
      <c r="E14" s="39"/>
      <c r="F14" s="39"/>
      <c r="G14" s="39"/>
      <c r="H14" s="45"/>
    </row>
    <row r="15" s="2" customFormat="1">
      <c r="A15" s="39"/>
      <c r="B15" s="45"/>
      <c r="C15" s="302" t="s">
        <v>168</v>
      </c>
      <c r="D15" s="302" t="s">
        <v>169</v>
      </c>
      <c r="E15" s="18" t="s">
        <v>170</v>
      </c>
      <c r="F15" s="303">
        <v>8.0999999999999996</v>
      </c>
      <c r="G15" s="39"/>
      <c r="H15" s="45"/>
    </row>
    <row r="16" s="2" customFormat="1">
      <c r="A16" s="39"/>
      <c r="B16" s="45"/>
      <c r="C16" s="302" t="s">
        <v>398</v>
      </c>
      <c r="D16" s="302" t="s">
        <v>399</v>
      </c>
      <c r="E16" s="18" t="s">
        <v>170</v>
      </c>
      <c r="F16" s="303">
        <v>8.0999999999999996</v>
      </c>
      <c r="G16" s="39"/>
      <c r="H16" s="45"/>
    </row>
    <row r="17" s="2" customFormat="1" ht="16.8" customHeight="1">
      <c r="A17" s="39"/>
      <c r="B17" s="45"/>
      <c r="C17" s="302" t="s">
        <v>511</v>
      </c>
      <c r="D17" s="302" t="s">
        <v>512</v>
      </c>
      <c r="E17" s="18" t="s">
        <v>170</v>
      </c>
      <c r="F17" s="303">
        <v>8.0999999999999996</v>
      </c>
      <c r="G17" s="39"/>
      <c r="H17" s="45"/>
    </row>
    <row r="18" s="2" customFormat="1" ht="16.8" customHeight="1">
      <c r="A18" s="39"/>
      <c r="B18" s="45"/>
      <c r="C18" s="298" t="s">
        <v>105</v>
      </c>
      <c r="D18" s="299" t="s">
        <v>1</v>
      </c>
      <c r="E18" s="300" t="s">
        <v>1</v>
      </c>
      <c r="F18" s="301">
        <v>37.619999999999997</v>
      </c>
      <c r="G18" s="39"/>
      <c r="H18" s="45"/>
    </row>
    <row r="19" s="2" customFormat="1" ht="16.8" customHeight="1">
      <c r="A19" s="39"/>
      <c r="B19" s="45"/>
      <c r="C19" s="302" t="s">
        <v>1</v>
      </c>
      <c r="D19" s="302" t="s">
        <v>175</v>
      </c>
      <c r="E19" s="18" t="s">
        <v>1</v>
      </c>
      <c r="F19" s="303">
        <v>0</v>
      </c>
      <c r="G19" s="39"/>
      <c r="H19" s="45"/>
    </row>
    <row r="20" s="2" customFormat="1" ht="16.8" customHeight="1">
      <c r="A20" s="39"/>
      <c r="B20" s="45"/>
      <c r="C20" s="302" t="s">
        <v>105</v>
      </c>
      <c r="D20" s="302" t="s">
        <v>180</v>
      </c>
      <c r="E20" s="18" t="s">
        <v>1</v>
      </c>
      <c r="F20" s="303">
        <v>37.619999999999997</v>
      </c>
      <c r="G20" s="39"/>
      <c r="H20" s="45"/>
    </row>
    <row r="21" s="2" customFormat="1" ht="16.8" customHeight="1">
      <c r="A21" s="39"/>
      <c r="B21" s="45"/>
      <c r="C21" s="304" t="s">
        <v>1337</v>
      </c>
      <c r="D21" s="39"/>
      <c r="E21" s="39"/>
      <c r="F21" s="39"/>
      <c r="G21" s="39"/>
      <c r="H21" s="45"/>
    </row>
    <row r="22" s="2" customFormat="1">
      <c r="A22" s="39"/>
      <c r="B22" s="45"/>
      <c r="C22" s="302" t="s">
        <v>177</v>
      </c>
      <c r="D22" s="302" t="s">
        <v>178</v>
      </c>
      <c r="E22" s="18" t="s">
        <v>170</v>
      </c>
      <c r="F22" s="303">
        <v>37.619999999999997</v>
      </c>
      <c r="G22" s="39"/>
      <c r="H22" s="45"/>
    </row>
    <row r="23" s="2" customFormat="1" ht="16.8" customHeight="1">
      <c r="A23" s="39"/>
      <c r="B23" s="45"/>
      <c r="C23" s="302" t="s">
        <v>394</v>
      </c>
      <c r="D23" s="302" t="s">
        <v>395</v>
      </c>
      <c r="E23" s="18" t="s">
        <v>170</v>
      </c>
      <c r="F23" s="303">
        <v>37.619999999999997</v>
      </c>
      <c r="G23" s="39"/>
      <c r="H23" s="45"/>
    </row>
    <row r="24" s="2" customFormat="1" ht="16.8" customHeight="1">
      <c r="A24" s="39"/>
      <c r="B24" s="45"/>
      <c r="C24" s="302" t="s">
        <v>515</v>
      </c>
      <c r="D24" s="302" t="s">
        <v>516</v>
      </c>
      <c r="E24" s="18" t="s">
        <v>170</v>
      </c>
      <c r="F24" s="303">
        <v>39.82</v>
      </c>
      <c r="G24" s="39"/>
      <c r="H24" s="45"/>
    </row>
    <row r="25" s="2" customFormat="1" ht="16.8" customHeight="1">
      <c r="A25" s="39"/>
      <c r="B25" s="45"/>
      <c r="C25" s="298" t="s">
        <v>108</v>
      </c>
      <c r="D25" s="299" t="s">
        <v>1</v>
      </c>
      <c r="E25" s="300" t="s">
        <v>1</v>
      </c>
      <c r="F25" s="301">
        <v>4.6799999999999997</v>
      </c>
      <c r="G25" s="39"/>
      <c r="H25" s="45"/>
    </row>
    <row r="26" s="2" customFormat="1" ht="16.8" customHeight="1">
      <c r="A26" s="39"/>
      <c r="B26" s="45"/>
      <c r="C26" s="302" t="s">
        <v>1</v>
      </c>
      <c r="D26" s="302" t="s">
        <v>175</v>
      </c>
      <c r="E26" s="18" t="s">
        <v>1</v>
      </c>
      <c r="F26" s="303">
        <v>0</v>
      </c>
      <c r="G26" s="39"/>
      <c r="H26" s="45"/>
    </row>
    <row r="27" s="2" customFormat="1" ht="16.8" customHeight="1">
      <c r="A27" s="39"/>
      <c r="B27" s="45"/>
      <c r="C27" s="302" t="s">
        <v>1</v>
      </c>
      <c r="D27" s="302" t="s">
        <v>263</v>
      </c>
      <c r="E27" s="18" t="s">
        <v>1</v>
      </c>
      <c r="F27" s="303">
        <v>0</v>
      </c>
      <c r="G27" s="39"/>
      <c r="H27" s="45"/>
    </row>
    <row r="28" s="2" customFormat="1" ht="16.8" customHeight="1">
      <c r="A28" s="39"/>
      <c r="B28" s="45"/>
      <c r="C28" s="302" t="s">
        <v>1</v>
      </c>
      <c r="D28" s="302" t="s">
        <v>264</v>
      </c>
      <c r="E28" s="18" t="s">
        <v>1</v>
      </c>
      <c r="F28" s="303">
        <v>0</v>
      </c>
      <c r="G28" s="39"/>
      <c r="H28" s="45"/>
    </row>
    <row r="29" s="2" customFormat="1" ht="16.8" customHeight="1">
      <c r="A29" s="39"/>
      <c r="B29" s="45"/>
      <c r="C29" s="302" t="s">
        <v>1</v>
      </c>
      <c r="D29" s="302" t="s">
        <v>265</v>
      </c>
      <c r="E29" s="18" t="s">
        <v>1</v>
      </c>
      <c r="F29" s="303">
        <v>2.8799999999999999</v>
      </c>
      <c r="G29" s="39"/>
      <c r="H29" s="45"/>
    </row>
    <row r="30" s="2" customFormat="1" ht="16.8" customHeight="1">
      <c r="A30" s="39"/>
      <c r="B30" s="45"/>
      <c r="C30" s="302" t="s">
        <v>1</v>
      </c>
      <c r="D30" s="302" t="s">
        <v>266</v>
      </c>
      <c r="E30" s="18" t="s">
        <v>1</v>
      </c>
      <c r="F30" s="303">
        <v>0.59999999999999998</v>
      </c>
      <c r="G30" s="39"/>
      <c r="H30" s="45"/>
    </row>
    <row r="31" s="2" customFormat="1" ht="16.8" customHeight="1">
      <c r="A31" s="39"/>
      <c r="B31" s="45"/>
      <c r="C31" s="302" t="s">
        <v>1</v>
      </c>
      <c r="D31" s="302" t="s">
        <v>267</v>
      </c>
      <c r="E31" s="18" t="s">
        <v>1</v>
      </c>
      <c r="F31" s="303">
        <v>1.2</v>
      </c>
      <c r="G31" s="39"/>
      <c r="H31" s="45"/>
    </row>
    <row r="32" s="2" customFormat="1" ht="16.8" customHeight="1">
      <c r="A32" s="39"/>
      <c r="B32" s="45"/>
      <c r="C32" s="302" t="s">
        <v>108</v>
      </c>
      <c r="D32" s="302" t="s">
        <v>268</v>
      </c>
      <c r="E32" s="18" t="s">
        <v>1</v>
      </c>
      <c r="F32" s="303">
        <v>4.6799999999999997</v>
      </c>
      <c r="G32" s="39"/>
      <c r="H32" s="45"/>
    </row>
    <row r="33" s="2" customFormat="1" ht="16.8" customHeight="1">
      <c r="A33" s="39"/>
      <c r="B33" s="45"/>
      <c r="C33" s="304" t="s">
        <v>1337</v>
      </c>
      <c r="D33" s="39"/>
      <c r="E33" s="39"/>
      <c r="F33" s="39"/>
      <c r="G33" s="39"/>
      <c r="H33" s="45"/>
    </row>
    <row r="34" s="2" customFormat="1">
      <c r="A34" s="39"/>
      <c r="B34" s="45"/>
      <c r="C34" s="302" t="s">
        <v>260</v>
      </c>
      <c r="D34" s="302" t="s">
        <v>261</v>
      </c>
      <c r="E34" s="18" t="s">
        <v>232</v>
      </c>
      <c r="F34" s="303">
        <v>10.414</v>
      </c>
      <c r="G34" s="39"/>
      <c r="H34" s="45"/>
    </row>
    <row r="35" s="2" customFormat="1" ht="16.8" customHeight="1">
      <c r="A35" s="39"/>
      <c r="B35" s="45"/>
      <c r="C35" s="302" t="s">
        <v>298</v>
      </c>
      <c r="D35" s="302" t="s">
        <v>299</v>
      </c>
      <c r="E35" s="18" t="s">
        <v>232</v>
      </c>
      <c r="F35" s="303">
        <v>20.084</v>
      </c>
      <c r="G35" s="39"/>
      <c r="H35" s="45"/>
    </row>
    <row r="36" s="2" customFormat="1" ht="16.8" customHeight="1">
      <c r="A36" s="39"/>
      <c r="B36" s="45"/>
      <c r="C36" s="302" t="s">
        <v>379</v>
      </c>
      <c r="D36" s="302" t="s">
        <v>380</v>
      </c>
      <c r="E36" s="18" t="s">
        <v>232</v>
      </c>
      <c r="F36" s="303">
        <v>4.6799999999999997</v>
      </c>
      <c r="G36" s="39"/>
      <c r="H36" s="45"/>
    </row>
    <row r="37" s="2" customFormat="1" ht="16.8" customHeight="1">
      <c r="A37" s="39"/>
      <c r="B37" s="45"/>
      <c r="C37" s="298" t="s">
        <v>110</v>
      </c>
      <c r="D37" s="299" t="s">
        <v>1</v>
      </c>
      <c r="E37" s="300" t="s">
        <v>1</v>
      </c>
      <c r="F37" s="301">
        <v>14.039999999999999</v>
      </c>
      <c r="G37" s="39"/>
      <c r="H37" s="45"/>
    </row>
    <row r="38" s="2" customFormat="1" ht="16.8" customHeight="1">
      <c r="A38" s="39"/>
      <c r="B38" s="45"/>
      <c r="C38" s="302" t="s">
        <v>1</v>
      </c>
      <c r="D38" s="302" t="s">
        <v>269</v>
      </c>
      <c r="E38" s="18" t="s">
        <v>1</v>
      </c>
      <c r="F38" s="303">
        <v>0</v>
      </c>
      <c r="G38" s="39"/>
      <c r="H38" s="45"/>
    </row>
    <row r="39" s="2" customFormat="1" ht="16.8" customHeight="1">
      <c r="A39" s="39"/>
      <c r="B39" s="45"/>
      <c r="C39" s="302" t="s">
        <v>1</v>
      </c>
      <c r="D39" s="302" t="s">
        <v>270</v>
      </c>
      <c r="E39" s="18" t="s">
        <v>1</v>
      </c>
      <c r="F39" s="303">
        <v>8.6400000000000006</v>
      </c>
      <c r="G39" s="39"/>
      <c r="H39" s="45"/>
    </row>
    <row r="40" s="2" customFormat="1" ht="16.8" customHeight="1">
      <c r="A40" s="39"/>
      <c r="B40" s="45"/>
      <c r="C40" s="302" t="s">
        <v>1</v>
      </c>
      <c r="D40" s="302" t="s">
        <v>271</v>
      </c>
      <c r="E40" s="18" t="s">
        <v>1</v>
      </c>
      <c r="F40" s="303">
        <v>1.8</v>
      </c>
      <c r="G40" s="39"/>
      <c r="H40" s="45"/>
    </row>
    <row r="41" s="2" customFormat="1" ht="16.8" customHeight="1">
      <c r="A41" s="39"/>
      <c r="B41" s="45"/>
      <c r="C41" s="302" t="s">
        <v>1</v>
      </c>
      <c r="D41" s="302" t="s">
        <v>272</v>
      </c>
      <c r="E41" s="18" t="s">
        <v>1</v>
      </c>
      <c r="F41" s="303">
        <v>3.6000000000000001</v>
      </c>
      <c r="G41" s="39"/>
      <c r="H41" s="45"/>
    </row>
    <row r="42" s="2" customFormat="1" ht="16.8" customHeight="1">
      <c r="A42" s="39"/>
      <c r="B42" s="45"/>
      <c r="C42" s="302" t="s">
        <v>110</v>
      </c>
      <c r="D42" s="302" t="s">
        <v>268</v>
      </c>
      <c r="E42" s="18" t="s">
        <v>1</v>
      </c>
      <c r="F42" s="303">
        <v>14.039999999999999</v>
      </c>
      <c r="G42" s="39"/>
      <c r="H42" s="45"/>
    </row>
    <row r="43" s="2" customFormat="1" ht="16.8" customHeight="1">
      <c r="A43" s="39"/>
      <c r="B43" s="45"/>
      <c r="C43" s="304" t="s">
        <v>1337</v>
      </c>
      <c r="D43" s="39"/>
      <c r="E43" s="39"/>
      <c r="F43" s="39"/>
      <c r="G43" s="39"/>
      <c r="H43" s="45"/>
    </row>
    <row r="44" s="2" customFormat="1">
      <c r="A44" s="39"/>
      <c r="B44" s="45"/>
      <c r="C44" s="302" t="s">
        <v>260</v>
      </c>
      <c r="D44" s="302" t="s">
        <v>261</v>
      </c>
      <c r="E44" s="18" t="s">
        <v>232</v>
      </c>
      <c r="F44" s="303">
        <v>10.414</v>
      </c>
      <c r="G44" s="39"/>
      <c r="H44" s="45"/>
    </row>
    <row r="45" s="2" customFormat="1" ht="16.8" customHeight="1">
      <c r="A45" s="39"/>
      <c r="B45" s="45"/>
      <c r="C45" s="302" t="s">
        <v>325</v>
      </c>
      <c r="D45" s="302" t="s">
        <v>326</v>
      </c>
      <c r="E45" s="18" t="s">
        <v>232</v>
      </c>
      <c r="F45" s="303">
        <v>13.295999999999999</v>
      </c>
      <c r="G45" s="39"/>
      <c r="H45" s="45"/>
    </row>
    <row r="46" s="2" customFormat="1" ht="16.8" customHeight="1">
      <c r="A46" s="39"/>
      <c r="B46" s="45"/>
      <c r="C46" s="298" t="s">
        <v>112</v>
      </c>
      <c r="D46" s="299" t="s">
        <v>1</v>
      </c>
      <c r="E46" s="300" t="s">
        <v>1</v>
      </c>
      <c r="F46" s="301">
        <v>8.9489999999999998</v>
      </c>
      <c r="G46" s="39"/>
      <c r="H46" s="45"/>
    </row>
    <row r="47" s="2" customFormat="1" ht="16.8" customHeight="1">
      <c r="A47" s="39"/>
      <c r="B47" s="45"/>
      <c r="C47" s="302" t="s">
        <v>112</v>
      </c>
      <c r="D47" s="302" t="s">
        <v>532</v>
      </c>
      <c r="E47" s="18" t="s">
        <v>1</v>
      </c>
      <c r="F47" s="303">
        <v>8.9489999999999998</v>
      </c>
      <c r="G47" s="39"/>
      <c r="H47" s="45"/>
    </row>
    <row r="48" s="2" customFormat="1" ht="16.8" customHeight="1">
      <c r="A48" s="39"/>
      <c r="B48" s="45"/>
      <c r="C48" s="304" t="s">
        <v>1337</v>
      </c>
      <c r="D48" s="39"/>
      <c r="E48" s="39"/>
      <c r="F48" s="39"/>
      <c r="G48" s="39"/>
      <c r="H48" s="45"/>
    </row>
    <row r="49" s="2" customFormat="1" ht="16.8" customHeight="1">
      <c r="A49" s="39"/>
      <c r="B49" s="45"/>
      <c r="C49" s="302" t="s">
        <v>529</v>
      </c>
      <c r="D49" s="302" t="s">
        <v>530</v>
      </c>
      <c r="E49" s="18" t="s">
        <v>310</v>
      </c>
      <c r="F49" s="303">
        <v>17.898</v>
      </c>
      <c r="G49" s="39"/>
      <c r="H49" s="45"/>
    </row>
    <row r="50" s="2" customFormat="1" ht="16.8" customHeight="1">
      <c r="A50" s="39"/>
      <c r="B50" s="45"/>
      <c r="C50" s="302" t="s">
        <v>535</v>
      </c>
      <c r="D50" s="302" t="s">
        <v>536</v>
      </c>
      <c r="E50" s="18" t="s">
        <v>310</v>
      </c>
      <c r="F50" s="303">
        <v>125.286</v>
      </c>
      <c r="G50" s="39"/>
      <c r="H50" s="45"/>
    </row>
    <row r="51" s="2" customFormat="1" ht="16.8" customHeight="1">
      <c r="A51" s="39"/>
      <c r="B51" s="45"/>
      <c r="C51" s="302" t="s">
        <v>541</v>
      </c>
      <c r="D51" s="302" t="s">
        <v>542</v>
      </c>
      <c r="E51" s="18" t="s">
        <v>310</v>
      </c>
      <c r="F51" s="303">
        <v>17.898</v>
      </c>
      <c r="G51" s="39"/>
      <c r="H51" s="45"/>
    </row>
    <row r="52" s="2" customFormat="1" ht="16.8" customHeight="1">
      <c r="A52" s="39"/>
      <c r="B52" s="45"/>
      <c r="C52" s="298" t="s">
        <v>114</v>
      </c>
      <c r="D52" s="299" t="s">
        <v>1</v>
      </c>
      <c r="E52" s="300" t="s">
        <v>1</v>
      </c>
      <c r="F52" s="301">
        <v>117</v>
      </c>
      <c r="G52" s="39"/>
      <c r="H52" s="45"/>
    </row>
    <row r="53" s="2" customFormat="1" ht="16.8" customHeight="1">
      <c r="A53" s="39"/>
      <c r="B53" s="45"/>
      <c r="C53" s="302" t="s">
        <v>1</v>
      </c>
      <c r="D53" s="302" t="s">
        <v>175</v>
      </c>
      <c r="E53" s="18" t="s">
        <v>1</v>
      </c>
      <c r="F53" s="303">
        <v>0</v>
      </c>
      <c r="G53" s="39"/>
      <c r="H53" s="45"/>
    </row>
    <row r="54" s="2" customFormat="1" ht="16.8" customHeight="1">
      <c r="A54" s="39"/>
      <c r="B54" s="45"/>
      <c r="C54" s="302" t="s">
        <v>1</v>
      </c>
      <c r="D54" s="302" t="s">
        <v>234</v>
      </c>
      <c r="E54" s="18" t="s">
        <v>1</v>
      </c>
      <c r="F54" s="303">
        <v>0</v>
      </c>
      <c r="G54" s="39"/>
      <c r="H54" s="45"/>
    </row>
    <row r="55" s="2" customFormat="1" ht="16.8" customHeight="1">
      <c r="A55" s="39"/>
      <c r="B55" s="45"/>
      <c r="C55" s="302" t="s">
        <v>1</v>
      </c>
      <c r="D55" s="302" t="s">
        <v>252</v>
      </c>
      <c r="E55" s="18" t="s">
        <v>1</v>
      </c>
      <c r="F55" s="303">
        <v>72</v>
      </c>
      <c r="G55" s="39"/>
      <c r="H55" s="45"/>
    </row>
    <row r="56" s="2" customFormat="1" ht="16.8" customHeight="1">
      <c r="A56" s="39"/>
      <c r="B56" s="45"/>
      <c r="C56" s="302" t="s">
        <v>1</v>
      </c>
      <c r="D56" s="302" t="s">
        <v>253</v>
      </c>
      <c r="E56" s="18" t="s">
        <v>1</v>
      </c>
      <c r="F56" s="303">
        <v>15</v>
      </c>
      <c r="G56" s="39"/>
      <c r="H56" s="45"/>
    </row>
    <row r="57" s="2" customFormat="1" ht="16.8" customHeight="1">
      <c r="A57" s="39"/>
      <c r="B57" s="45"/>
      <c r="C57" s="302" t="s">
        <v>1</v>
      </c>
      <c r="D57" s="302" t="s">
        <v>254</v>
      </c>
      <c r="E57" s="18" t="s">
        <v>1</v>
      </c>
      <c r="F57" s="303">
        <v>30</v>
      </c>
      <c r="G57" s="39"/>
      <c r="H57" s="45"/>
    </row>
    <row r="58" s="2" customFormat="1" ht="16.8" customHeight="1">
      <c r="A58" s="39"/>
      <c r="B58" s="45"/>
      <c r="C58" s="302" t="s">
        <v>114</v>
      </c>
      <c r="D58" s="302" t="s">
        <v>187</v>
      </c>
      <c r="E58" s="18" t="s">
        <v>1</v>
      </c>
      <c r="F58" s="303">
        <v>117</v>
      </c>
      <c r="G58" s="39"/>
      <c r="H58" s="45"/>
    </row>
    <row r="59" s="2" customFormat="1" ht="16.8" customHeight="1">
      <c r="A59" s="39"/>
      <c r="B59" s="45"/>
      <c r="C59" s="304" t="s">
        <v>1337</v>
      </c>
      <c r="D59" s="39"/>
      <c r="E59" s="39"/>
      <c r="F59" s="39"/>
      <c r="G59" s="39"/>
      <c r="H59" s="45"/>
    </row>
    <row r="60" s="2" customFormat="1" ht="16.8" customHeight="1">
      <c r="A60" s="39"/>
      <c r="B60" s="45"/>
      <c r="C60" s="302" t="s">
        <v>249</v>
      </c>
      <c r="D60" s="302" t="s">
        <v>250</v>
      </c>
      <c r="E60" s="18" t="s">
        <v>170</v>
      </c>
      <c r="F60" s="303">
        <v>117</v>
      </c>
      <c r="G60" s="39"/>
      <c r="H60" s="45"/>
    </row>
    <row r="61" s="2" customFormat="1" ht="16.8" customHeight="1">
      <c r="A61" s="39"/>
      <c r="B61" s="45"/>
      <c r="C61" s="302" t="s">
        <v>256</v>
      </c>
      <c r="D61" s="302" t="s">
        <v>257</v>
      </c>
      <c r="E61" s="18" t="s">
        <v>170</v>
      </c>
      <c r="F61" s="303">
        <v>117</v>
      </c>
      <c r="G61" s="39"/>
      <c r="H61" s="45"/>
    </row>
    <row r="62" s="2" customFormat="1" ht="16.8" customHeight="1">
      <c r="A62" s="39"/>
      <c r="B62" s="45"/>
      <c r="C62" s="298" t="s">
        <v>117</v>
      </c>
      <c r="D62" s="299" t="s">
        <v>1</v>
      </c>
      <c r="E62" s="300" t="s">
        <v>1</v>
      </c>
      <c r="F62" s="301">
        <v>20.084</v>
      </c>
      <c r="G62" s="39"/>
      <c r="H62" s="45"/>
    </row>
    <row r="63" s="2" customFormat="1" ht="16.8" customHeight="1">
      <c r="A63" s="39"/>
      <c r="B63" s="45"/>
      <c r="C63" s="302" t="s">
        <v>1</v>
      </c>
      <c r="D63" s="302" t="s">
        <v>175</v>
      </c>
      <c r="E63" s="18" t="s">
        <v>1</v>
      </c>
      <c r="F63" s="303">
        <v>0</v>
      </c>
      <c r="G63" s="39"/>
      <c r="H63" s="45"/>
    </row>
    <row r="64" s="2" customFormat="1" ht="16.8" customHeight="1">
      <c r="A64" s="39"/>
      <c r="B64" s="45"/>
      <c r="C64" s="302" t="s">
        <v>1</v>
      </c>
      <c r="D64" s="302" t="s">
        <v>344</v>
      </c>
      <c r="E64" s="18" t="s">
        <v>1</v>
      </c>
      <c r="F64" s="303">
        <v>0</v>
      </c>
      <c r="G64" s="39"/>
      <c r="H64" s="45"/>
    </row>
    <row r="65" s="2" customFormat="1" ht="16.8" customHeight="1">
      <c r="A65" s="39"/>
      <c r="B65" s="45"/>
      <c r="C65" s="302" t="s">
        <v>1</v>
      </c>
      <c r="D65" s="302" t="s">
        <v>345</v>
      </c>
      <c r="E65" s="18" t="s">
        <v>1</v>
      </c>
      <c r="F65" s="303">
        <v>20.084</v>
      </c>
      <c r="G65" s="39"/>
      <c r="H65" s="45"/>
    </row>
    <row r="66" s="2" customFormat="1" ht="16.8" customHeight="1">
      <c r="A66" s="39"/>
      <c r="B66" s="45"/>
      <c r="C66" s="302" t="s">
        <v>117</v>
      </c>
      <c r="D66" s="302" t="s">
        <v>187</v>
      </c>
      <c r="E66" s="18" t="s">
        <v>1</v>
      </c>
      <c r="F66" s="303">
        <v>20.084</v>
      </c>
      <c r="G66" s="39"/>
      <c r="H66" s="45"/>
    </row>
    <row r="67" s="2" customFormat="1" ht="16.8" customHeight="1">
      <c r="A67" s="39"/>
      <c r="B67" s="45"/>
      <c r="C67" s="304" t="s">
        <v>1337</v>
      </c>
      <c r="D67" s="39"/>
      <c r="E67" s="39"/>
      <c r="F67" s="39"/>
      <c r="G67" s="39"/>
      <c r="H67" s="45"/>
    </row>
    <row r="68" s="2" customFormat="1" ht="16.8" customHeight="1">
      <c r="A68" s="39"/>
      <c r="B68" s="45"/>
      <c r="C68" s="302" t="s">
        <v>298</v>
      </c>
      <c r="D68" s="302" t="s">
        <v>299</v>
      </c>
      <c r="E68" s="18" t="s">
        <v>232</v>
      </c>
      <c r="F68" s="303">
        <v>20.084</v>
      </c>
      <c r="G68" s="39"/>
      <c r="H68" s="45"/>
    </row>
    <row r="69" s="2" customFormat="1" ht="16.8" customHeight="1">
      <c r="A69" s="39"/>
      <c r="B69" s="45"/>
      <c r="C69" s="302" t="s">
        <v>347</v>
      </c>
      <c r="D69" s="302" t="s">
        <v>348</v>
      </c>
      <c r="E69" s="18" t="s">
        <v>232</v>
      </c>
      <c r="F69" s="303">
        <v>20.084</v>
      </c>
      <c r="G69" s="39"/>
      <c r="H69" s="45"/>
    </row>
    <row r="70" s="2" customFormat="1" ht="16.8" customHeight="1">
      <c r="A70" s="39"/>
      <c r="B70" s="45"/>
      <c r="C70" s="298" t="s">
        <v>120</v>
      </c>
      <c r="D70" s="299" t="s">
        <v>1</v>
      </c>
      <c r="E70" s="300" t="s">
        <v>1</v>
      </c>
      <c r="F70" s="301">
        <v>13.295999999999999</v>
      </c>
      <c r="G70" s="39"/>
      <c r="H70" s="45"/>
    </row>
    <row r="71" s="2" customFormat="1" ht="16.8" customHeight="1">
      <c r="A71" s="39"/>
      <c r="B71" s="45"/>
      <c r="C71" s="302" t="s">
        <v>120</v>
      </c>
      <c r="D71" s="302" t="s">
        <v>330</v>
      </c>
      <c r="E71" s="18" t="s">
        <v>1</v>
      </c>
      <c r="F71" s="303">
        <v>13.295999999999999</v>
      </c>
      <c r="G71" s="39"/>
      <c r="H71" s="45"/>
    </row>
    <row r="72" s="2" customFormat="1" ht="16.8" customHeight="1">
      <c r="A72" s="39"/>
      <c r="B72" s="45"/>
      <c r="C72" s="304" t="s">
        <v>1337</v>
      </c>
      <c r="D72" s="39"/>
      <c r="E72" s="39"/>
      <c r="F72" s="39"/>
      <c r="G72" s="39"/>
      <c r="H72" s="45"/>
    </row>
    <row r="73" s="2" customFormat="1" ht="16.8" customHeight="1">
      <c r="A73" s="39"/>
      <c r="B73" s="45"/>
      <c r="C73" s="302" t="s">
        <v>325</v>
      </c>
      <c r="D73" s="302" t="s">
        <v>326</v>
      </c>
      <c r="E73" s="18" t="s">
        <v>232</v>
      </c>
      <c r="F73" s="303">
        <v>13.295999999999999</v>
      </c>
      <c r="G73" s="39"/>
      <c r="H73" s="45"/>
    </row>
    <row r="74" s="2" customFormat="1" ht="16.8" customHeight="1">
      <c r="A74" s="39"/>
      <c r="B74" s="45"/>
      <c r="C74" s="302" t="s">
        <v>298</v>
      </c>
      <c r="D74" s="302" t="s">
        <v>299</v>
      </c>
      <c r="E74" s="18" t="s">
        <v>232</v>
      </c>
      <c r="F74" s="303">
        <v>20.084</v>
      </c>
      <c r="G74" s="39"/>
      <c r="H74" s="45"/>
    </row>
    <row r="75" s="2" customFormat="1" ht="16.8" customHeight="1">
      <c r="A75" s="39"/>
      <c r="B75" s="45"/>
      <c r="C75" s="302" t="s">
        <v>338</v>
      </c>
      <c r="D75" s="302" t="s">
        <v>339</v>
      </c>
      <c r="E75" s="18" t="s">
        <v>310</v>
      </c>
      <c r="F75" s="303">
        <v>23.933</v>
      </c>
      <c r="G75" s="39"/>
      <c r="H75" s="45"/>
    </row>
    <row r="76" s="2" customFormat="1" ht="16.8" customHeight="1">
      <c r="A76" s="39"/>
      <c r="B76" s="45"/>
      <c r="C76" s="298" t="s">
        <v>122</v>
      </c>
      <c r="D76" s="299" t="s">
        <v>1</v>
      </c>
      <c r="E76" s="300" t="s">
        <v>1</v>
      </c>
      <c r="F76" s="301">
        <v>2.1080000000000001</v>
      </c>
      <c r="G76" s="39"/>
      <c r="H76" s="45"/>
    </row>
    <row r="77" s="2" customFormat="1" ht="16.8" customHeight="1">
      <c r="A77" s="39"/>
      <c r="B77" s="45"/>
      <c r="C77" s="302" t="s">
        <v>122</v>
      </c>
      <c r="D77" s="302" t="s">
        <v>274</v>
      </c>
      <c r="E77" s="18" t="s">
        <v>1</v>
      </c>
      <c r="F77" s="303">
        <v>2.1080000000000001</v>
      </c>
      <c r="G77" s="39"/>
      <c r="H77" s="45"/>
    </row>
    <row r="78" s="2" customFormat="1" ht="16.8" customHeight="1">
      <c r="A78" s="39"/>
      <c r="B78" s="45"/>
      <c r="C78" s="304" t="s">
        <v>1337</v>
      </c>
      <c r="D78" s="39"/>
      <c r="E78" s="39"/>
      <c r="F78" s="39"/>
      <c r="G78" s="39"/>
      <c r="H78" s="45"/>
    </row>
    <row r="79" s="2" customFormat="1">
      <c r="A79" s="39"/>
      <c r="B79" s="45"/>
      <c r="C79" s="302" t="s">
        <v>260</v>
      </c>
      <c r="D79" s="302" t="s">
        <v>261</v>
      </c>
      <c r="E79" s="18" t="s">
        <v>232</v>
      </c>
      <c r="F79" s="303">
        <v>10.414</v>
      </c>
      <c r="G79" s="39"/>
      <c r="H79" s="45"/>
    </row>
    <row r="80" s="2" customFormat="1" ht="16.8" customHeight="1">
      <c r="A80" s="39"/>
      <c r="B80" s="45"/>
      <c r="C80" s="302" t="s">
        <v>298</v>
      </c>
      <c r="D80" s="302" t="s">
        <v>299</v>
      </c>
      <c r="E80" s="18" t="s">
        <v>232</v>
      </c>
      <c r="F80" s="303">
        <v>20.084</v>
      </c>
      <c r="G80" s="39"/>
      <c r="H80" s="45"/>
    </row>
    <row r="81" s="2" customFormat="1" ht="16.8" customHeight="1">
      <c r="A81" s="39"/>
      <c r="B81" s="45"/>
      <c r="C81" s="302" t="s">
        <v>333</v>
      </c>
      <c r="D81" s="302" t="s">
        <v>334</v>
      </c>
      <c r="E81" s="18" t="s">
        <v>310</v>
      </c>
      <c r="F81" s="303">
        <v>3.794</v>
      </c>
      <c r="G81" s="39"/>
      <c r="H81" s="45"/>
    </row>
    <row r="82" s="2" customFormat="1" ht="16.8" customHeight="1">
      <c r="A82" s="39"/>
      <c r="B82" s="45"/>
      <c r="C82" s="298" t="s">
        <v>125</v>
      </c>
      <c r="D82" s="299" t="s">
        <v>1</v>
      </c>
      <c r="E82" s="300" t="s">
        <v>1</v>
      </c>
      <c r="F82" s="301">
        <v>3.52</v>
      </c>
      <c r="G82" s="39"/>
      <c r="H82" s="45"/>
    </row>
    <row r="83" s="2" customFormat="1" ht="16.8" customHeight="1">
      <c r="A83" s="39"/>
      <c r="B83" s="45"/>
      <c r="C83" s="302" t="s">
        <v>1</v>
      </c>
      <c r="D83" s="302" t="s">
        <v>175</v>
      </c>
      <c r="E83" s="18" t="s">
        <v>1</v>
      </c>
      <c r="F83" s="303">
        <v>0</v>
      </c>
      <c r="G83" s="39"/>
      <c r="H83" s="45"/>
    </row>
    <row r="84" s="2" customFormat="1" ht="16.8" customHeight="1">
      <c r="A84" s="39"/>
      <c r="B84" s="45"/>
      <c r="C84" s="302" t="s">
        <v>1</v>
      </c>
      <c r="D84" s="302" t="s">
        <v>360</v>
      </c>
      <c r="E84" s="18" t="s">
        <v>1</v>
      </c>
      <c r="F84" s="303">
        <v>0</v>
      </c>
      <c r="G84" s="39"/>
      <c r="H84" s="45"/>
    </row>
    <row r="85" s="2" customFormat="1" ht="16.8" customHeight="1">
      <c r="A85" s="39"/>
      <c r="B85" s="45"/>
      <c r="C85" s="302" t="s">
        <v>1</v>
      </c>
      <c r="D85" s="302" t="s">
        <v>361</v>
      </c>
      <c r="E85" s="18" t="s">
        <v>1</v>
      </c>
      <c r="F85" s="303">
        <v>3.52</v>
      </c>
      <c r="G85" s="39"/>
      <c r="H85" s="45"/>
    </row>
    <row r="86" s="2" customFormat="1" ht="16.8" customHeight="1">
      <c r="A86" s="39"/>
      <c r="B86" s="45"/>
      <c r="C86" s="302" t="s">
        <v>125</v>
      </c>
      <c r="D86" s="302" t="s">
        <v>187</v>
      </c>
      <c r="E86" s="18" t="s">
        <v>1</v>
      </c>
      <c r="F86" s="303">
        <v>3.52</v>
      </c>
      <c r="G86" s="39"/>
      <c r="H86" s="45"/>
    </row>
    <row r="87" s="2" customFormat="1" ht="16.8" customHeight="1">
      <c r="A87" s="39"/>
      <c r="B87" s="45"/>
      <c r="C87" s="304" t="s">
        <v>1337</v>
      </c>
      <c r="D87" s="39"/>
      <c r="E87" s="39"/>
      <c r="F87" s="39"/>
      <c r="G87" s="39"/>
      <c r="H87" s="45"/>
    </row>
    <row r="88" s="2" customFormat="1">
      <c r="A88" s="39"/>
      <c r="B88" s="45"/>
      <c r="C88" s="302" t="s">
        <v>357</v>
      </c>
      <c r="D88" s="302" t="s">
        <v>358</v>
      </c>
      <c r="E88" s="18" t="s">
        <v>170</v>
      </c>
      <c r="F88" s="303">
        <v>3.52</v>
      </c>
      <c r="G88" s="39"/>
      <c r="H88" s="45"/>
    </row>
    <row r="89" s="2" customFormat="1" ht="16.8" customHeight="1">
      <c r="A89" s="39"/>
      <c r="B89" s="45"/>
      <c r="C89" s="302" t="s">
        <v>369</v>
      </c>
      <c r="D89" s="302" t="s">
        <v>370</v>
      </c>
      <c r="E89" s="18" t="s">
        <v>170</v>
      </c>
      <c r="F89" s="303">
        <v>3.52</v>
      </c>
      <c r="G89" s="39"/>
      <c r="H89" s="45"/>
    </row>
    <row r="90" s="2" customFormat="1" ht="16.8" customHeight="1">
      <c r="A90" s="39"/>
      <c r="B90" s="45"/>
      <c r="C90" s="302" t="s">
        <v>363</v>
      </c>
      <c r="D90" s="302" t="s">
        <v>364</v>
      </c>
      <c r="E90" s="18" t="s">
        <v>365</v>
      </c>
      <c r="F90" s="303">
        <v>0.106</v>
      </c>
      <c r="G90" s="39"/>
      <c r="H90" s="45"/>
    </row>
    <row r="91" s="2" customFormat="1" ht="16.8" customHeight="1">
      <c r="A91" s="39"/>
      <c r="B91" s="45"/>
      <c r="C91" s="298" t="s">
        <v>127</v>
      </c>
      <c r="D91" s="299" t="s">
        <v>1</v>
      </c>
      <c r="E91" s="300" t="s">
        <v>1</v>
      </c>
      <c r="F91" s="301">
        <v>20.827999999999999</v>
      </c>
      <c r="G91" s="39"/>
      <c r="H91" s="45"/>
    </row>
    <row r="92" s="2" customFormat="1" ht="16.8" customHeight="1">
      <c r="A92" s="39"/>
      <c r="B92" s="45"/>
      <c r="C92" s="302" t="s">
        <v>127</v>
      </c>
      <c r="D92" s="302" t="s">
        <v>275</v>
      </c>
      <c r="E92" s="18" t="s">
        <v>1</v>
      </c>
      <c r="F92" s="303">
        <v>20.827999999999999</v>
      </c>
      <c r="G92" s="39"/>
      <c r="H92" s="45"/>
    </row>
    <row r="93" s="2" customFormat="1" ht="16.8" customHeight="1">
      <c r="A93" s="39"/>
      <c r="B93" s="45"/>
      <c r="C93" s="304" t="s">
        <v>1337</v>
      </c>
      <c r="D93" s="39"/>
      <c r="E93" s="39"/>
      <c r="F93" s="39"/>
      <c r="G93" s="39"/>
      <c r="H93" s="45"/>
    </row>
    <row r="94" s="2" customFormat="1">
      <c r="A94" s="39"/>
      <c r="B94" s="45"/>
      <c r="C94" s="302" t="s">
        <v>260</v>
      </c>
      <c r="D94" s="302" t="s">
        <v>261</v>
      </c>
      <c r="E94" s="18" t="s">
        <v>232</v>
      </c>
      <c r="F94" s="303">
        <v>10.414</v>
      </c>
      <c r="G94" s="39"/>
      <c r="H94" s="45"/>
    </row>
    <row r="95" s="2" customFormat="1">
      <c r="A95" s="39"/>
      <c r="B95" s="45"/>
      <c r="C95" s="302" t="s">
        <v>278</v>
      </c>
      <c r="D95" s="302" t="s">
        <v>279</v>
      </c>
      <c r="E95" s="18" t="s">
        <v>232</v>
      </c>
      <c r="F95" s="303">
        <v>10.414</v>
      </c>
      <c r="G95" s="39"/>
      <c r="H95" s="45"/>
    </row>
    <row r="96" s="2" customFormat="1">
      <c r="A96" s="39"/>
      <c r="B96" s="45"/>
      <c r="C96" s="302" t="s">
        <v>282</v>
      </c>
      <c r="D96" s="302" t="s">
        <v>283</v>
      </c>
      <c r="E96" s="18" t="s">
        <v>232</v>
      </c>
      <c r="F96" s="303">
        <v>10.414</v>
      </c>
      <c r="G96" s="39"/>
      <c r="H96" s="45"/>
    </row>
    <row r="97" s="2" customFormat="1">
      <c r="A97" s="39"/>
      <c r="B97" s="45"/>
      <c r="C97" s="302" t="s">
        <v>286</v>
      </c>
      <c r="D97" s="302" t="s">
        <v>287</v>
      </c>
      <c r="E97" s="18" t="s">
        <v>232</v>
      </c>
      <c r="F97" s="303">
        <v>52.07</v>
      </c>
      <c r="G97" s="39"/>
      <c r="H97" s="45"/>
    </row>
    <row r="98" s="2" customFormat="1">
      <c r="A98" s="39"/>
      <c r="B98" s="45"/>
      <c r="C98" s="302" t="s">
        <v>290</v>
      </c>
      <c r="D98" s="302" t="s">
        <v>291</v>
      </c>
      <c r="E98" s="18" t="s">
        <v>232</v>
      </c>
      <c r="F98" s="303">
        <v>10.414</v>
      </c>
      <c r="G98" s="39"/>
      <c r="H98" s="45"/>
    </row>
    <row r="99" s="2" customFormat="1">
      <c r="A99" s="39"/>
      <c r="B99" s="45"/>
      <c r="C99" s="302" t="s">
        <v>294</v>
      </c>
      <c r="D99" s="302" t="s">
        <v>295</v>
      </c>
      <c r="E99" s="18" t="s">
        <v>232</v>
      </c>
      <c r="F99" s="303">
        <v>52.07</v>
      </c>
      <c r="G99" s="39"/>
      <c r="H99" s="45"/>
    </row>
    <row r="100" s="2" customFormat="1" ht="16.8" customHeight="1">
      <c r="A100" s="39"/>
      <c r="B100" s="45"/>
      <c r="C100" s="302" t="s">
        <v>298</v>
      </c>
      <c r="D100" s="302" t="s">
        <v>299</v>
      </c>
      <c r="E100" s="18" t="s">
        <v>232</v>
      </c>
      <c r="F100" s="303">
        <v>20.827999999999999</v>
      </c>
      <c r="G100" s="39"/>
      <c r="H100" s="45"/>
    </row>
    <row r="101" s="2" customFormat="1" ht="16.8" customHeight="1">
      <c r="A101" s="39"/>
      <c r="B101" s="45"/>
      <c r="C101" s="302" t="s">
        <v>304</v>
      </c>
      <c r="D101" s="302" t="s">
        <v>305</v>
      </c>
      <c r="E101" s="18" t="s">
        <v>232</v>
      </c>
      <c r="F101" s="303">
        <v>20.827999999999999</v>
      </c>
      <c r="G101" s="39"/>
      <c r="H101" s="45"/>
    </row>
    <row r="102" s="2" customFormat="1">
      <c r="A102" s="39"/>
      <c r="B102" s="45"/>
      <c r="C102" s="302" t="s">
        <v>308</v>
      </c>
      <c r="D102" s="302" t="s">
        <v>309</v>
      </c>
      <c r="E102" s="18" t="s">
        <v>310</v>
      </c>
      <c r="F102" s="303">
        <v>37.490000000000002</v>
      </c>
      <c r="G102" s="39"/>
      <c r="H102" s="45"/>
    </row>
    <row r="103" s="2" customFormat="1" ht="16.8" customHeight="1">
      <c r="A103" s="39"/>
      <c r="B103" s="45"/>
      <c r="C103" s="302" t="s">
        <v>314</v>
      </c>
      <c r="D103" s="302" t="s">
        <v>315</v>
      </c>
      <c r="E103" s="18" t="s">
        <v>232</v>
      </c>
      <c r="F103" s="303">
        <v>41.655999999999999</v>
      </c>
      <c r="G103" s="39"/>
      <c r="H103" s="45"/>
    </row>
    <row r="104" s="2" customFormat="1" ht="16.8" customHeight="1">
      <c r="A104" s="39"/>
      <c r="B104" s="45"/>
      <c r="C104" s="298" t="s">
        <v>129</v>
      </c>
      <c r="D104" s="299" t="s">
        <v>1</v>
      </c>
      <c r="E104" s="300" t="s">
        <v>1</v>
      </c>
      <c r="F104" s="301">
        <v>18.719999999999999</v>
      </c>
      <c r="G104" s="39"/>
      <c r="H104" s="45"/>
    </row>
    <row r="105" s="2" customFormat="1" ht="16.8" customHeight="1">
      <c r="A105" s="39"/>
      <c r="B105" s="45"/>
      <c r="C105" s="302" t="s">
        <v>1</v>
      </c>
      <c r="D105" s="302" t="s">
        <v>175</v>
      </c>
      <c r="E105" s="18" t="s">
        <v>1</v>
      </c>
      <c r="F105" s="303">
        <v>0</v>
      </c>
      <c r="G105" s="39"/>
      <c r="H105" s="45"/>
    </row>
    <row r="106" s="2" customFormat="1" ht="16.8" customHeight="1">
      <c r="A106" s="39"/>
      <c r="B106" s="45"/>
      <c r="C106" s="302" t="s">
        <v>1</v>
      </c>
      <c r="D106" s="302" t="s">
        <v>263</v>
      </c>
      <c r="E106" s="18" t="s">
        <v>1</v>
      </c>
      <c r="F106" s="303">
        <v>0</v>
      </c>
      <c r="G106" s="39"/>
      <c r="H106" s="45"/>
    </row>
    <row r="107" s="2" customFormat="1" ht="16.8" customHeight="1">
      <c r="A107" s="39"/>
      <c r="B107" s="45"/>
      <c r="C107" s="302" t="s">
        <v>1</v>
      </c>
      <c r="D107" s="302" t="s">
        <v>264</v>
      </c>
      <c r="E107" s="18" t="s">
        <v>1</v>
      </c>
      <c r="F107" s="303">
        <v>0</v>
      </c>
      <c r="G107" s="39"/>
      <c r="H107" s="45"/>
    </row>
    <row r="108" s="2" customFormat="1" ht="16.8" customHeight="1">
      <c r="A108" s="39"/>
      <c r="B108" s="45"/>
      <c r="C108" s="302" t="s">
        <v>1</v>
      </c>
      <c r="D108" s="302" t="s">
        <v>265</v>
      </c>
      <c r="E108" s="18" t="s">
        <v>1</v>
      </c>
      <c r="F108" s="303">
        <v>2.8799999999999999</v>
      </c>
      <c r="G108" s="39"/>
      <c r="H108" s="45"/>
    </row>
    <row r="109" s="2" customFormat="1" ht="16.8" customHeight="1">
      <c r="A109" s="39"/>
      <c r="B109" s="45"/>
      <c r="C109" s="302" t="s">
        <v>1</v>
      </c>
      <c r="D109" s="302" t="s">
        <v>266</v>
      </c>
      <c r="E109" s="18" t="s">
        <v>1</v>
      </c>
      <c r="F109" s="303">
        <v>0.59999999999999998</v>
      </c>
      <c r="G109" s="39"/>
      <c r="H109" s="45"/>
    </row>
    <row r="110" s="2" customFormat="1" ht="16.8" customHeight="1">
      <c r="A110" s="39"/>
      <c r="B110" s="45"/>
      <c r="C110" s="302" t="s">
        <v>1</v>
      </c>
      <c r="D110" s="302" t="s">
        <v>267</v>
      </c>
      <c r="E110" s="18" t="s">
        <v>1</v>
      </c>
      <c r="F110" s="303">
        <v>1.2</v>
      </c>
      <c r="G110" s="39"/>
      <c r="H110" s="45"/>
    </row>
    <row r="111" s="2" customFormat="1" ht="16.8" customHeight="1">
      <c r="A111" s="39"/>
      <c r="B111" s="45"/>
      <c r="C111" s="302" t="s">
        <v>1</v>
      </c>
      <c r="D111" s="302" t="s">
        <v>269</v>
      </c>
      <c r="E111" s="18" t="s">
        <v>1</v>
      </c>
      <c r="F111" s="303">
        <v>0</v>
      </c>
      <c r="G111" s="39"/>
      <c r="H111" s="45"/>
    </row>
    <row r="112" s="2" customFormat="1" ht="16.8" customHeight="1">
      <c r="A112" s="39"/>
      <c r="B112" s="45"/>
      <c r="C112" s="302" t="s">
        <v>1</v>
      </c>
      <c r="D112" s="302" t="s">
        <v>270</v>
      </c>
      <c r="E112" s="18" t="s">
        <v>1</v>
      </c>
      <c r="F112" s="303">
        <v>8.6400000000000006</v>
      </c>
      <c r="G112" s="39"/>
      <c r="H112" s="45"/>
    </row>
    <row r="113" s="2" customFormat="1" ht="16.8" customHeight="1">
      <c r="A113" s="39"/>
      <c r="B113" s="45"/>
      <c r="C113" s="302" t="s">
        <v>1</v>
      </c>
      <c r="D113" s="302" t="s">
        <v>271</v>
      </c>
      <c r="E113" s="18" t="s">
        <v>1</v>
      </c>
      <c r="F113" s="303">
        <v>1.8</v>
      </c>
      <c r="G113" s="39"/>
      <c r="H113" s="45"/>
    </row>
    <row r="114" s="2" customFormat="1" ht="16.8" customHeight="1">
      <c r="A114" s="39"/>
      <c r="B114" s="45"/>
      <c r="C114" s="302" t="s">
        <v>1</v>
      </c>
      <c r="D114" s="302" t="s">
        <v>272</v>
      </c>
      <c r="E114" s="18" t="s">
        <v>1</v>
      </c>
      <c r="F114" s="303">
        <v>3.6000000000000001</v>
      </c>
      <c r="G114" s="39"/>
      <c r="H114" s="45"/>
    </row>
    <row r="115" s="2" customFormat="1" ht="16.8" customHeight="1">
      <c r="A115" s="39"/>
      <c r="B115" s="45"/>
      <c r="C115" s="302" t="s">
        <v>129</v>
      </c>
      <c r="D115" s="302" t="s">
        <v>187</v>
      </c>
      <c r="E115" s="18" t="s">
        <v>1</v>
      </c>
      <c r="F115" s="303">
        <v>18.719999999999999</v>
      </c>
      <c r="G115" s="39"/>
      <c r="H115" s="45"/>
    </row>
    <row r="116" s="2" customFormat="1" ht="16.8" customHeight="1">
      <c r="A116" s="39"/>
      <c r="B116" s="45"/>
      <c r="C116" s="304" t="s">
        <v>1337</v>
      </c>
      <c r="D116" s="39"/>
      <c r="E116" s="39"/>
      <c r="F116" s="39"/>
      <c r="G116" s="39"/>
      <c r="H116" s="45"/>
    </row>
    <row r="117" s="2" customFormat="1">
      <c r="A117" s="39"/>
      <c r="B117" s="45"/>
      <c r="C117" s="302" t="s">
        <v>260</v>
      </c>
      <c r="D117" s="302" t="s">
        <v>261</v>
      </c>
      <c r="E117" s="18" t="s">
        <v>232</v>
      </c>
      <c r="F117" s="303">
        <v>10.414</v>
      </c>
      <c r="G117" s="39"/>
      <c r="H117" s="45"/>
    </row>
    <row r="118" s="2" customFormat="1" ht="16.8" customHeight="1">
      <c r="A118" s="39"/>
      <c r="B118" s="45"/>
      <c r="C118" s="302" t="s">
        <v>320</v>
      </c>
      <c r="D118" s="302" t="s">
        <v>321</v>
      </c>
      <c r="E118" s="18" t="s">
        <v>232</v>
      </c>
      <c r="F118" s="303">
        <v>7.8760000000000003</v>
      </c>
      <c r="G118" s="39"/>
      <c r="H118" s="45"/>
    </row>
    <row r="119" s="2" customFormat="1" ht="16.8" customHeight="1">
      <c r="A119" s="39"/>
      <c r="B119" s="45"/>
      <c r="C119" s="298" t="s">
        <v>131</v>
      </c>
      <c r="D119" s="299" t="s">
        <v>1</v>
      </c>
      <c r="E119" s="300" t="s">
        <v>1</v>
      </c>
      <c r="F119" s="301">
        <v>5.7679999999999998</v>
      </c>
      <c r="G119" s="39"/>
      <c r="H119" s="45"/>
    </row>
    <row r="120" s="2" customFormat="1" ht="16.8" customHeight="1">
      <c r="A120" s="39"/>
      <c r="B120" s="45"/>
      <c r="C120" s="302" t="s">
        <v>131</v>
      </c>
      <c r="D120" s="302" t="s">
        <v>273</v>
      </c>
      <c r="E120" s="18" t="s">
        <v>1</v>
      </c>
      <c r="F120" s="303">
        <v>5.7679999999999998</v>
      </c>
      <c r="G120" s="39"/>
      <c r="H120" s="45"/>
    </row>
    <row r="121" s="2" customFormat="1" ht="16.8" customHeight="1">
      <c r="A121" s="39"/>
      <c r="B121" s="45"/>
      <c r="C121" s="304" t="s">
        <v>1337</v>
      </c>
      <c r="D121" s="39"/>
      <c r="E121" s="39"/>
      <c r="F121" s="39"/>
      <c r="G121" s="39"/>
      <c r="H121" s="45"/>
    </row>
    <row r="122" s="2" customFormat="1">
      <c r="A122" s="39"/>
      <c r="B122" s="45"/>
      <c r="C122" s="302" t="s">
        <v>260</v>
      </c>
      <c r="D122" s="302" t="s">
        <v>261</v>
      </c>
      <c r="E122" s="18" t="s">
        <v>232</v>
      </c>
      <c r="F122" s="303">
        <v>10.414</v>
      </c>
      <c r="G122" s="39"/>
      <c r="H122" s="45"/>
    </row>
    <row r="123" s="2" customFormat="1" ht="16.8" customHeight="1">
      <c r="A123" s="39"/>
      <c r="B123" s="45"/>
      <c r="C123" s="298" t="s">
        <v>133</v>
      </c>
      <c r="D123" s="299" t="s">
        <v>1</v>
      </c>
      <c r="E123" s="300" t="s">
        <v>1</v>
      </c>
      <c r="F123" s="301">
        <v>26.596</v>
      </c>
      <c r="G123" s="39"/>
      <c r="H123" s="45"/>
    </row>
    <row r="124" s="2" customFormat="1" ht="16.8" customHeight="1">
      <c r="A124" s="39"/>
      <c r="B124" s="45"/>
      <c r="C124" s="302" t="s">
        <v>1</v>
      </c>
      <c r="D124" s="302" t="s">
        <v>175</v>
      </c>
      <c r="E124" s="18" t="s">
        <v>1</v>
      </c>
      <c r="F124" s="303">
        <v>0</v>
      </c>
      <c r="G124" s="39"/>
      <c r="H124" s="45"/>
    </row>
    <row r="125" s="2" customFormat="1" ht="16.8" customHeight="1">
      <c r="A125" s="39"/>
      <c r="B125" s="45"/>
      <c r="C125" s="302" t="s">
        <v>1</v>
      </c>
      <c r="D125" s="302" t="s">
        <v>234</v>
      </c>
      <c r="E125" s="18" t="s">
        <v>1</v>
      </c>
      <c r="F125" s="303">
        <v>0</v>
      </c>
      <c r="G125" s="39"/>
      <c r="H125" s="45"/>
    </row>
    <row r="126" s="2" customFormat="1" ht="16.8" customHeight="1">
      <c r="A126" s="39"/>
      <c r="B126" s="45"/>
      <c r="C126" s="302" t="s">
        <v>1</v>
      </c>
      <c r="D126" s="302" t="s">
        <v>235</v>
      </c>
      <c r="E126" s="18" t="s">
        <v>1</v>
      </c>
      <c r="F126" s="303">
        <v>28.800000000000001</v>
      </c>
      <c r="G126" s="39"/>
      <c r="H126" s="45"/>
    </row>
    <row r="127" s="2" customFormat="1" ht="16.8" customHeight="1">
      <c r="A127" s="39"/>
      <c r="B127" s="45"/>
      <c r="C127" s="302" t="s">
        <v>1</v>
      </c>
      <c r="D127" s="302" t="s">
        <v>236</v>
      </c>
      <c r="E127" s="18" t="s">
        <v>1</v>
      </c>
      <c r="F127" s="303">
        <v>-2.1600000000000001</v>
      </c>
      <c r="G127" s="39"/>
      <c r="H127" s="45"/>
    </row>
    <row r="128" s="2" customFormat="1" ht="16.8" customHeight="1">
      <c r="A128" s="39"/>
      <c r="B128" s="45"/>
      <c r="C128" s="302" t="s">
        <v>1</v>
      </c>
      <c r="D128" s="302" t="s">
        <v>237</v>
      </c>
      <c r="E128" s="18" t="s">
        <v>1</v>
      </c>
      <c r="F128" s="303">
        <v>6</v>
      </c>
      <c r="G128" s="39"/>
      <c r="H128" s="45"/>
    </row>
    <row r="129" s="2" customFormat="1" ht="16.8" customHeight="1">
      <c r="A129" s="39"/>
      <c r="B129" s="45"/>
      <c r="C129" s="302" t="s">
        <v>1</v>
      </c>
      <c r="D129" s="302" t="s">
        <v>238</v>
      </c>
      <c r="E129" s="18" t="s">
        <v>1</v>
      </c>
      <c r="F129" s="303">
        <v>12</v>
      </c>
      <c r="G129" s="39"/>
      <c r="H129" s="45"/>
    </row>
    <row r="130" s="2" customFormat="1" ht="16.8" customHeight="1">
      <c r="A130" s="39"/>
      <c r="B130" s="45"/>
      <c r="C130" s="302" t="s">
        <v>1</v>
      </c>
      <c r="D130" s="302" t="s">
        <v>239</v>
      </c>
      <c r="E130" s="18" t="s">
        <v>1</v>
      </c>
      <c r="F130" s="303">
        <v>-7.9199999999999999</v>
      </c>
      <c r="G130" s="39"/>
      <c r="H130" s="45"/>
    </row>
    <row r="131" s="2" customFormat="1" ht="16.8" customHeight="1">
      <c r="A131" s="39"/>
      <c r="B131" s="45"/>
      <c r="C131" s="302" t="s">
        <v>1</v>
      </c>
      <c r="D131" s="302" t="s">
        <v>240</v>
      </c>
      <c r="E131" s="18" t="s">
        <v>1</v>
      </c>
      <c r="F131" s="303">
        <v>-2.1760000000000002</v>
      </c>
      <c r="G131" s="39"/>
      <c r="H131" s="45"/>
    </row>
    <row r="132" s="2" customFormat="1" ht="16.8" customHeight="1">
      <c r="A132" s="39"/>
      <c r="B132" s="45"/>
      <c r="C132" s="302" t="s">
        <v>1</v>
      </c>
      <c r="D132" s="302" t="s">
        <v>241</v>
      </c>
      <c r="E132" s="18" t="s">
        <v>1</v>
      </c>
      <c r="F132" s="303">
        <v>-6.6879999999999997</v>
      </c>
      <c r="G132" s="39"/>
      <c r="H132" s="45"/>
    </row>
    <row r="133" s="2" customFormat="1" ht="16.8" customHeight="1">
      <c r="A133" s="39"/>
      <c r="B133" s="45"/>
      <c r="C133" s="302" t="s">
        <v>1</v>
      </c>
      <c r="D133" s="302" t="s">
        <v>242</v>
      </c>
      <c r="E133" s="18" t="s">
        <v>1</v>
      </c>
      <c r="F133" s="303">
        <v>-1.26</v>
      </c>
      <c r="G133" s="39"/>
      <c r="H133" s="45"/>
    </row>
    <row r="134" s="2" customFormat="1" ht="16.8" customHeight="1">
      <c r="A134" s="39"/>
      <c r="B134" s="45"/>
      <c r="C134" s="302" t="s">
        <v>133</v>
      </c>
      <c r="D134" s="302" t="s">
        <v>187</v>
      </c>
      <c r="E134" s="18" t="s">
        <v>1</v>
      </c>
      <c r="F134" s="303">
        <v>26.596</v>
      </c>
      <c r="G134" s="39"/>
      <c r="H134" s="45"/>
    </row>
    <row r="135" s="2" customFormat="1" ht="16.8" customHeight="1">
      <c r="A135" s="39"/>
      <c r="B135" s="45"/>
      <c r="C135" s="304" t="s">
        <v>1337</v>
      </c>
      <c r="D135" s="39"/>
      <c r="E135" s="39"/>
      <c r="F135" s="39"/>
      <c r="G135" s="39"/>
      <c r="H135" s="45"/>
    </row>
    <row r="136" s="2" customFormat="1">
      <c r="A136" s="39"/>
      <c r="B136" s="45"/>
      <c r="C136" s="302" t="s">
        <v>230</v>
      </c>
      <c r="D136" s="302" t="s">
        <v>231</v>
      </c>
      <c r="E136" s="18" t="s">
        <v>232</v>
      </c>
      <c r="F136" s="303">
        <v>13.298</v>
      </c>
      <c r="G136" s="39"/>
      <c r="H136" s="45"/>
    </row>
    <row r="137" s="2" customFormat="1">
      <c r="A137" s="39"/>
      <c r="B137" s="45"/>
      <c r="C137" s="302" t="s">
        <v>245</v>
      </c>
      <c r="D137" s="302" t="s">
        <v>246</v>
      </c>
      <c r="E137" s="18" t="s">
        <v>232</v>
      </c>
      <c r="F137" s="303">
        <v>13.298</v>
      </c>
      <c r="G137" s="39"/>
      <c r="H137" s="45"/>
    </row>
    <row r="138" s="2" customFormat="1">
      <c r="A138" s="39"/>
      <c r="B138" s="45"/>
      <c r="C138" s="302" t="s">
        <v>260</v>
      </c>
      <c r="D138" s="302" t="s">
        <v>261</v>
      </c>
      <c r="E138" s="18" t="s">
        <v>232</v>
      </c>
      <c r="F138" s="303">
        <v>10.414</v>
      </c>
      <c r="G138" s="39"/>
      <c r="H138" s="45"/>
    </row>
    <row r="139" s="2" customFormat="1" ht="16.8" customHeight="1">
      <c r="A139" s="39"/>
      <c r="B139" s="45"/>
      <c r="C139" s="302" t="s">
        <v>320</v>
      </c>
      <c r="D139" s="302" t="s">
        <v>321</v>
      </c>
      <c r="E139" s="18" t="s">
        <v>232</v>
      </c>
      <c r="F139" s="303">
        <v>7.8760000000000003</v>
      </c>
      <c r="G139" s="39"/>
      <c r="H139" s="45"/>
    </row>
    <row r="140" s="2" customFormat="1" ht="26.4" customHeight="1">
      <c r="A140" s="39"/>
      <c r="B140" s="45"/>
      <c r="C140" s="297" t="s">
        <v>1338</v>
      </c>
      <c r="D140" s="297" t="s">
        <v>89</v>
      </c>
      <c r="E140" s="39"/>
      <c r="F140" s="39"/>
      <c r="G140" s="39"/>
      <c r="H140" s="45"/>
    </row>
    <row r="141" s="2" customFormat="1" ht="16.8" customHeight="1">
      <c r="A141" s="39"/>
      <c r="B141" s="45"/>
      <c r="C141" s="298" t="s">
        <v>563</v>
      </c>
      <c r="D141" s="299" t="s">
        <v>1</v>
      </c>
      <c r="E141" s="300" t="s">
        <v>1</v>
      </c>
      <c r="F141" s="301">
        <v>7.5</v>
      </c>
      <c r="G141" s="39"/>
      <c r="H141" s="45"/>
    </row>
    <row r="142" s="2" customFormat="1" ht="16.8" customHeight="1">
      <c r="A142" s="39"/>
      <c r="B142" s="45"/>
      <c r="C142" s="302" t="s">
        <v>1</v>
      </c>
      <c r="D142" s="302" t="s">
        <v>577</v>
      </c>
      <c r="E142" s="18" t="s">
        <v>1</v>
      </c>
      <c r="F142" s="303">
        <v>0</v>
      </c>
      <c r="G142" s="39"/>
      <c r="H142" s="45"/>
    </row>
    <row r="143" s="2" customFormat="1" ht="16.8" customHeight="1">
      <c r="A143" s="39"/>
      <c r="B143" s="45"/>
      <c r="C143" s="302" t="s">
        <v>563</v>
      </c>
      <c r="D143" s="302" t="s">
        <v>689</v>
      </c>
      <c r="E143" s="18" t="s">
        <v>1</v>
      </c>
      <c r="F143" s="303">
        <v>7.5</v>
      </c>
      <c r="G143" s="39"/>
      <c r="H143" s="45"/>
    </row>
    <row r="144" s="2" customFormat="1" ht="16.8" customHeight="1">
      <c r="A144" s="39"/>
      <c r="B144" s="45"/>
      <c r="C144" s="304" t="s">
        <v>1337</v>
      </c>
      <c r="D144" s="39"/>
      <c r="E144" s="39"/>
      <c r="F144" s="39"/>
      <c r="G144" s="39"/>
      <c r="H144" s="45"/>
    </row>
    <row r="145" s="2" customFormat="1" ht="16.8" customHeight="1">
      <c r="A145" s="39"/>
      <c r="B145" s="45"/>
      <c r="C145" s="302" t="s">
        <v>379</v>
      </c>
      <c r="D145" s="302" t="s">
        <v>380</v>
      </c>
      <c r="E145" s="18" t="s">
        <v>232</v>
      </c>
      <c r="F145" s="303">
        <v>7.5</v>
      </c>
      <c r="G145" s="39"/>
      <c r="H145" s="45"/>
    </row>
    <row r="146" s="2" customFormat="1" ht="16.8" customHeight="1">
      <c r="A146" s="39"/>
      <c r="B146" s="45"/>
      <c r="C146" s="302" t="s">
        <v>298</v>
      </c>
      <c r="D146" s="302" t="s">
        <v>299</v>
      </c>
      <c r="E146" s="18" t="s">
        <v>232</v>
      </c>
      <c r="F146" s="303">
        <v>7.5</v>
      </c>
      <c r="G146" s="39"/>
      <c r="H146" s="45"/>
    </row>
    <row r="147" s="2" customFormat="1" ht="16.8" customHeight="1">
      <c r="A147" s="39"/>
      <c r="B147" s="45"/>
      <c r="C147" s="298" t="s">
        <v>565</v>
      </c>
      <c r="D147" s="299" t="s">
        <v>1</v>
      </c>
      <c r="E147" s="300" t="s">
        <v>1</v>
      </c>
      <c r="F147" s="301">
        <v>118.43000000000001</v>
      </c>
      <c r="G147" s="39"/>
      <c r="H147" s="45"/>
    </row>
    <row r="148" s="2" customFormat="1" ht="16.8" customHeight="1">
      <c r="A148" s="39"/>
      <c r="B148" s="45"/>
      <c r="C148" s="302" t="s">
        <v>1</v>
      </c>
      <c r="D148" s="302" t="s">
        <v>577</v>
      </c>
      <c r="E148" s="18" t="s">
        <v>1</v>
      </c>
      <c r="F148" s="303">
        <v>0</v>
      </c>
      <c r="G148" s="39"/>
      <c r="H148" s="45"/>
    </row>
    <row r="149" s="2" customFormat="1" ht="16.8" customHeight="1">
      <c r="A149" s="39"/>
      <c r="B149" s="45"/>
      <c r="C149" s="302" t="s">
        <v>1</v>
      </c>
      <c r="D149" s="302" t="s">
        <v>578</v>
      </c>
      <c r="E149" s="18" t="s">
        <v>1</v>
      </c>
      <c r="F149" s="303">
        <v>120</v>
      </c>
      <c r="G149" s="39"/>
      <c r="H149" s="45"/>
    </row>
    <row r="150" s="2" customFormat="1" ht="16.8" customHeight="1">
      <c r="A150" s="39"/>
      <c r="B150" s="45"/>
      <c r="C150" s="302" t="s">
        <v>1</v>
      </c>
      <c r="D150" s="302" t="s">
        <v>620</v>
      </c>
      <c r="E150" s="18" t="s">
        <v>1</v>
      </c>
      <c r="F150" s="303">
        <v>-1.5700000000000001</v>
      </c>
      <c r="G150" s="39"/>
      <c r="H150" s="45"/>
    </row>
    <row r="151" s="2" customFormat="1" ht="16.8" customHeight="1">
      <c r="A151" s="39"/>
      <c r="B151" s="45"/>
      <c r="C151" s="302" t="s">
        <v>565</v>
      </c>
      <c r="D151" s="302" t="s">
        <v>187</v>
      </c>
      <c r="E151" s="18" t="s">
        <v>1</v>
      </c>
      <c r="F151" s="303">
        <v>118.43000000000001</v>
      </c>
      <c r="G151" s="39"/>
      <c r="H151" s="45"/>
    </row>
    <row r="152" s="2" customFormat="1" ht="16.8" customHeight="1">
      <c r="A152" s="39"/>
      <c r="B152" s="45"/>
      <c r="C152" s="304" t="s">
        <v>1337</v>
      </c>
      <c r="D152" s="39"/>
      <c r="E152" s="39"/>
      <c r="F152" s="39"/>
      <c r="G152" s="39"/>
      <c r="H152" s="45"/>
    </row>
    <row r="153" s="2" customFormat="1" ht="16.8" customHeight="1">
      <c r="A153" s="39"/>
      <c r="B153" s="45"/>
      <c r="C153" s="302" t="s">
        <v>632</v>
      </c>
      <c r="D153" s="302" t="s">
        <v>633</v>
      </c>
      <c r="E153" s="18" t="s">
        <v>170</v>
      </c>
      <c r="F153" s="303">
        <v>118.43000000000001</v>
      </c>
      <c r="G153" s="39"/>
      <c r="H153" s="45"/>
    </row>
    <row r="154" s="2" customFormat="1" ht="16.8" customHeight="1">
      <c r="A154" s="39"/>
      <c r="B154" s="45"/>
      <c r="C154" s="302" t="s">
        <v>639</v>
      </c>
      <c r="D154" s="302" t="s">
        <v>640</v>
      </c>
      <c r="E154" s="18" t="s">
        <v>170</v>
      </c>
      <c r="F154" s="303">
        <v>118.43000000000001</v>
      </c>
      <c r="G154" s="39"/>
      <c r="H154" s="45"/>
    </row>
    <row r="155" s="2" customFormat="1" ht="16.8" customHeight="1">
      <c r="A155" s="39"/>
      <c r="B155" s="45"/>
      <c r="C155" s="302" t="s">
        <v>642</v>
      </c>
      <c r="D155" s="302" t="s">
        <v>643</v>
      </c>
      <c r="E155" s="18" t="s">
        <v>232</v>
      </c>
      <c r="F155" s="303">
        <v>0.60999999999999999</v>
      </c>
      <c r="G155" s="39"/>
      <c r="H155" s="45"/>
    </row>
    <row r="156" s="2" customFormat="1" ht="16.8" customHeight="1">
      <c r="A156" s="39"/>
      <c r="B156" s="45"/>
      <c r="C156" s="302" t="s">
        <v>635</v>
      </c>
      <c r="D156" s="302" t="s">
        <v>636</v>
      </c>
      <c r="E156" s="18" t="s">
        <v>170</v>
      </c>
      <c r="F156" s="303">
        <v>142.11600000000001</v>
      </c>
      <c r="G156" s="39"/>
      <c r="H156" s="45"/>
    </row>
    <row r="157" s="2" customFormat="1" ht="16.8" customHeight="1">
      <c r="A157" s="39"/>
      <c r="B157" s="45"/>
      <c r="C157" s="298" t="s">
        <v>567</v>
      </c>
      <c r="D157" s="299" t="s">
        <v>1</v>
      </c>
      <c r="E157" s="300" t="s">
        <v>1</v>
      </c>
      <c r="F157" s="301">
        <v>54</v>
      </c>
      <c r="G157" s="39"/>
      <c r="H157" s="45"/>
    </row>
    <row r="158" s="2" customFormat="1" ht="16.8" customHeight="1">
      <c r="A158" s="39"/>
      <c r="B158" s="45"/>
      <c r="C158" s="302" t="s">
        <v>1</v>
      </c>
      <c r="D158" s="302" t="s">
        <v>175</v>
      </c>
      <c r="E158" s="18" t="s">
        <v>1</v>
      </c>
      <c r="F158" s="303">
        <v>0</v>
      </c>
      <c r="G158" s="39"/>
      <c r="H158" s="45"/>
    </row>
    <row r="159" s="2" customFormat="1" ht="16.8" customHeight="1">
      <c r="A159" s="39"/>
      <c r="B159" s="45"/>
      <c r="C159" s="302" t="s">
        <v>567</v>
      </c>
      <c r="D159" s="302" t="s">
        <v>600</v>
      </c>
      <c r="E159" s="18" t="s">
        <v>1</v>
      </c>
      <c r="F159" s="303">
        <v>54</v>
      </c>
      <c r="G159" s="39"/>
      <c r="H159" s="45"/>
    </row>
    <row r="160" s="2" customFormat="1" ht="16.8" customHeight="1">
      <c r="A160" s="39"/>
      <c r="B160" s="45"/>
      <c r="C160" s="304" t="s">
        <v>1337</v>
      </c>
      <c r="D160" s="39"/>
      <c r="E160" s="39"/>
      <c r="F160" s="39"/>
      <c r="G160" s="39"/>
      <c r="H160" s="45"/>
    </row>
    <row r="161" s="2" customFormat="1" ht="16.8" customHeight="1">
      <c r="A161" s="39"/>
      <c r="B161" s="45"/>
      <c r="C161" s="302" t="s">
        <v>597</v>
      </c>
      <c r="D161" s="302" t="s">
        <v>598</v>
      </c>
      <c r="E161" s="18" t="s">
        <v>170</v>
      </c>
      <c r="F161" s="303">
        <v>54</v>
      </c>
      <c r="G161" s="39"/>
      <c r="H161" s="45"/>
    </row>
    <row r="162" s="2" customFormat="1" ht="16.8" customHeight="1">
      <c r="A162" s="39"/>
      <c r="B162" s="45"/>
      <c r="C162" s="302" t="s">
        <v>601</v>
      </c>
      <c r="D162" s="302" t="s">
        <v>602</v>
      </c>
      <c r="E162" s="18" t="s">
        <v>170</v>
      </c>
      <c r="F162" s="303">
        <v>54</v>
      </c>
      <c r="G162" s="39"/>
      <c r="H162" s="45"/>
    </row>
    <row r="163" s="2" customFormat="1" ht="16.8" customHeight="1">
      <c r="A163" s="39"/>
      <c r="B163" s="45"/>
      <c r="C163" s="298" t="s">
        <v>117</v>
      </c>
      <c r="D163" s="299" t="s">
        <v>1</v>
      </c>
      <c r="E163" s="300" t="s">
        <v>1</v>
      </c>
      <c r="F163" s="301">
        <v>7.5</v>
      </c>
      <c r="G163" s="39"/>
      <c r="H163" s="45"/>
    </row>
    <row r="164" s="2" customFormat="1" ht="16.8" customHeight="1">
      <c r="A164" s="39"/>
      <c r="B164" s="45"/>
      <c r="C164" s="302" t="s">
        <v>1</v>
      </c>
      <c r="D164" s="302" t="s">
        <v>175</v>
      </c>
      <c r="E164" s="18" t="s">
        <v>1</v>
      </c>
      <c r="F164" s="303">
        <v>0</v>
      </c>
      <c r="G164" s="39"/>
      <c r="H164" s="45"/>
    </row>
    <row r="165" s="2" customFormat="1" ht="16.8" customHeight="1">
      <c r="A165" s="39"/>
      <c r="B165" s="45"/>
      <c r="C165" s="302" t="s">
        <v>1</v>
      </c>
      <c r="D165" s="302" t="s">
        <v>344</v>
      </c>
      <c r="E165" s="18" t="s">
        <v>1</v>
      </c>
      <c r="F165" s="303">
        <v>0</v>
      </c>
      <c r="G165" s="39"/>
      <c r="H165" s="45"/>
    </row>
    <row r="166" s="2" customFormat="1" ht="16.8" customHeight="1">
      <c r="A166" s="39"/>
      <c r="B166" s="45"/>
      <c r="C166" s="302" t="s">
        <v>1</v>
      </c>
      <c r="D166" s="302" t="s">
        <v>563</v>
      </c>
      <c r="E166" s="18" t="s">
        <v>1</v>
      </c>
      <c r="F166" s="303">
        <v>7.5</v>
      </c>
      <c r="G166" s="39"/>
      <c r="H166" s="45"/>
    </row>
    <row r="167" s="2" customFormat="1" ht="16.8" customHeight="1">
      <c r="A167" s="39"/>
      <c r="B167" s="45"/>
      <c r="C167" s="302" t="s">
        <v>117</v>
      </c>
      <c r="D167" s="302" t="s">
        <v>187</v>
      </c>
      <c r="E167" s="18" t="s">
        <v>1</v>
      </c>
      <c r="F167" s="303">
        <v>7.5</v>
      </c>
      <c r="G167" s="39"/>
      <c r="H167" s="45"/>
    </row>
    <row r="168" s="2" customFormat="1" ht="16.8" customHeight="1">
      <c r="A168" s="39"/>
      <c r="B168" s="45"/>
      <c r="C168" s="304" t="s">
        <v>1337</v>
      </c>
      <c r="D168" s="39"/>
      <c r="E168" s="39"/>
      <c r="F168" s="39"/>
      <c r="G168" s="39"/>
      <c r="H168" s="45"/>
    </row>
    <row r="169" s="2" customFormat="1" ht="16.8" customHeight="1">
      <c r="A169" s="39"/>
      <c r="B169" s="45"/>
      <c r="C169" s="302" t="s">
        <v>298</v>
      </c>
      <c r="D169" s="302" t="s">
        <v>299</v>
      </c>
      <c r="E169" s="18" t="s">
        <v>232</v>
      </c>
      <c r="F169" s="303">
        <v>7.5</v>
      </c>
      <c r="G169" s="39"/>
      <c r="H169" s="45"/>
    </row>
    <row r="170" s="2" customFormat="1" ht="16.8" customHeight="1">
      <c r="A170" s="39"/>
      <c r="B170" s="45"/>
      <c r="C170" s="302" t="s">
        <v>347</v>
      </c>
      <c r="D170" s="302" t="s">
        <v>348</v>
      </c>
      <c r="E170" s="18" t="s">
        <v>232</v>
      </c>
      <c r="F170" s="303">
        <v>7.5</v>
      </c>
      <c r="G170" s="39"/>
      <c r="H170" s="45"/>
    </row>
    <row r="171" s="2" customFormat="1" ht="16.8" customHeight="1">
      <c r="A171" s="39"/>
      <c r="B171" s="45"/>
      <c r="C171" s="298" t="s">
        <v>127</v>
      </c>
      <c r="D171" s="299" t="s">
        <v>1</v>
      </c>
      <c r="E171" s="300" t="s">
        <v>1</v>
      </c>
      <c r="F171" s="301">
        <v>55.994</v>
      </c>
      <c r="G171" s="39"/>
      <c r="H171" s="45"/>
    </row>
    <row r="172" s="2" customFormat="1" ht="16.8" customHeight="1">
      <c r="A172" s="39"/>
      <c r="B172" s="45"/>
      <c r="C172" s="302" t="s">
        <v>127</v>
      </c>
      <c r="D172" s="302" t="s">
        <v>129</v>
      </c>
      <c r="E172" s="18" t="s">
        <v>1</v>
      </c>
      <c r="F172" s="303">
        <v>55.994</v>
      </c>
      <c r="G172" s="39"/>
      <c r="H172" s="45"/>
    </row>
    <row r="173" s="2" customFormat="1" ht="16.8" customHeight="1">
      <c r="A173" s="39"/>
      <c r="B173" s="45"/>
      <c r="C173" s="304" t="s">
        <v>1337</v>
      </c>
      <c r="D173" s="39"/>
      <c r="E173" s="39"/>
      <c r="F173" s="39"/>
      <c r="G173" s="39"/>
      <c r="H173" s="45"/>
    </row>
    <row r="174" s="2" customFormat="1">
      <c r="A174" s="39"/>
      <c r="B174" s="45"/>
      <c r="C174" s="302" t="s">
        <v>260</v>
      </c>
      <c r="D174" s="302" t="s">
        <v>261</v>
      </c>
      <c r="E174" s="18" t="s">
        <v>232</v>
      </c>
      <c r="F174" s="303">
        <v>27.997</v>
      </c>
      <c r="G174" s="39"/>
      <c r="H174" s="45"/>
    </row>
    <row r="175" s="2" customFormat="1">
      <c r="A175" s="39"/>
      <c r="B175" s="45"/>
      <c r="C175" s="302" t="s">
        <v>278</v>
      </c>
      <c r="D175" s="302" t="s">
        <v>279</v>
      </c>
      <c r="E175" s="18" t="s">
        <v>232</v>
      </c>
      <c r="F175" s="303">
        <v>27.997</v>
      </c>
      <c r="G175" s="39"/>
      <c r="H175" s="45"/>
    </row>
    <row r="176" s="2" customFormat="1">
      <c r="A176" s="39"/>
      <c r="B176" s="45"/>
      <c r="C176" s="302" t="s">
        <v>282</v>
      </c>
      <c r="D176" s="302" t="s">
        <v>283</v>
      </c>
      <c r="E176" s="18" t="s">
        <v>232</v>
      </c>
      <c r="F176" s="303">
        <v>27.997</v>
      </c>
      <c r="G176" s="39"/>
      <c r="H176" s="45"/>
    </row>
    <row r="177" s="2" customFormat="1">
      <c r="A177" s="39"/>
      <c r="B177" s="45"/>
      <c r="C177" s="302" t="s">
        <v>286</v>
      </c>
      <c r="D177" s="302" t="s">
        <v>287</v>
      </c>
      <c r="E177" s="18" t="s">
        <v>232</v>
      </c>
      <c r="F177" s="303">
        <v>139.98500000000001</v>
      </c>
      <c r="G177" s="39"/>
      <c r="H177" s="45"/>
    </row>
    <row r="178" s="2" customFormat="1">
      <c r="A178" s="39"/>
      <c r="B178" s="45"/>
      <c r="C178" s="302" t="s">
        <v>290</v>
      </c>
      <c r="D178" s="302" t="s">
        <v>291</v>
      </c>
      <c r="E178" s="18" t="s">
        <v>232</v>
      </c>
      <c r="F178" s="303">
        <v>27.997</v>
      </c>
      <c r="G178" s="39"/>
      <c r="H178" s="45"/>
    </row>
    <row r="179" s="2" customFormat="1">
      <c r="A179" s="39"/>
      <c r="B179" s="45"/>
      <c r="C179" s="302" t="s">
        <v>294</v>
      </c>
      <c r="D179" s="302" t="s">
        <v>295</v>
      </c>
      <c r="E179" s="18" t="s">
        <v>232</v>
      </c>
      <c r="F179" s="303">
        <v>139.98500000000001</v>
      </c>
      <c r="G179" s="39"/>
      <c r="H179" s="45"/>
    </row>
    <row r="180" s="2" customFormat="1" ht="16.8" customHeight="1">
      <c r="A180" s="39"/>
      <c r="B180" s="45"/>
      <c r="C180" s="302" t="s">
        <v>298</v>
      </c>
      <c r="D180" s="302" t="s">
        <v>299</v>
      </c>
      <c r="E180" s="18" t="s">
        <v>232</v>
      </c>
      <c r="F180" s="303">
        <v>55.994</v>
      </c>
      <c r="G180" s="39"/>
      <c r="H180" s="45"/>
    </row>
    <row r="181" s="2" customFormat="1" ht="16.8" customHeight="1">
      <c r="A181" s="39"/>
      <c r="B181" s="45"/>
      <c r="C181" s="302" t="s">
        <v>304</v>
      </c>
      <c r="D181" s="302" t="s">
        <v>305</v>
      </c>
      <c r="E181" s="18" t="s">
        <v>232</v>
      </c>
      <c r="F181" s="303">
        <v>55.994</v>
      </c>
      <c r="G181" s="39"/>
      <c r="H181" s="45"/>
    </row>
    <row r="182" s="2" customFormat="1">
      <c r="A182" s="39"/>
      <c r="B182" s="45"/>
      <c r="C182" s="302" t="s">
        <v>308</v>
      </c>
      <c r="D182" s="302" t="s">
        <v>309</v>
      </c>
      <c r="E182" s="18" t="s">
        <v>310</v>
      </c>
      <c r="F182" s="303">
        <v>100.789</v>
      </c>
      <c r="G182" s="39"/>
      <c r="H182" s="45"/>
    </row>
    <row r="183" s="2" customFormat="1" ht="16.8" customHeight="1">
      <c r="A183" s="39"/>
      <c r="B183" s="45"/>
      <c r="C183" s="302" t="s">
        <v>314</v>
      </c>
      <c r="D183" s="302" t="s">
        <v>315</v>
      </c>
      <c r="E183" s="18" t="s">
        <v>232</v>
      </c>
      <c r="F183" s="303">
        <v>111.988</v>
      </c>
      <c r="G183" s="39"/>
      <c r="H183" s="45"/>
    </row>
    <row r="184" s="2" customFormat="1" ht="16.8" customHeight="1">
      <c r="A184" s="39"/>
      <c r="B184" s="45"/>
      <c r="C184" s="298" t="s">
        <v>129</v>
      </c>
      <c r="D184" s="299" t="s">
        <v>1</v>
      </c>
      <c r="E184" s="300" t="s">
        <v>1</v>
      </c>
      <c r="F184" s="301">
        <v>55.994</v>
      </c>
      <c r="G184" s="39"/>
      <c r="H184" s="45"/>
    </row>
    <row r="185" s="2" customFormat="1" ht="16.8" customHeight="1">
      <c r="A185" s="39"/>
      <c r="B185" s="45"/>
      <c r="C185" s="302" t="s">
        <v>1</v>
      </c>
      <c r="D185" s="302" t="s">
        <v>175</v>
      </c>
      <c r="E185" s="18" t="s">
        <v>1</v>
      </c>
      <c r="F185" s="303">
        <v>0</v>
      </c>
      <c r="G185" s="39"/>
      <c r="H185" s="45"/>
    </row>
    <row r="186" s="2" customFormat="1" ht="16.8" customHeight="1">
      <c r="A186" s="39"/>
      <c r="B186" s="45"/>
      <c r="C186" s="302" t="s">
        <v>1</v>
      </c>
      <c r="D186" s="302" t="s">
        <v>263</v>
      </c>
      <c r="E186" s="18" t="s">
        <v>1</v>
      </c>
      <c r="F186" s="303">
        <v>0</v>
      </c>
      <c r="G186" s="39"/>
      <c r="H186" s="45"/>
    </row>
    <row r="187" s="2" customFormat="1" ht="16.8" customHeight="1">
      <c r="A187" s="39"/>
      <c r="B187" s="45"/>
      <c r="C187" s="302" t="s">
        <v>1</v>
      </c>
      <c r="D187" s="302" t="s">
        <v>604</v>
      </c>
      <c r="E187" s="18" t="s">
        <v>1</v>
      </c>
      <c r="F187" s="303">
        <v>25.058</v>
      </c>
      <c r="G187" s="39"/>
      <c r="H187" s="45"/>
    </row>
    <row r="188" s="2" customFormat="1" ht="16.8" customHeight="1">
      <c r="A188" s="39"/>
      <c r="B188" s="45"/>
      <c r="C188" s="302" t="s">
        <v>1</v>
      </c>
      <c r="D188" s="302" t="s">
        <v>605</v>
      </c>
      <c r="E188" s="18" t="s">
        <v>1</v>
      </c>
      <c r="F188" s="303">
        <v>8.5079999999999991</v>
      </c>
      <c r="G188" s="39"/>
      <c r="H188" s="45"/>
    </row>
    <row r="189" s="2" customFormat="1" ht="16.8" customHeight="1">
      <c r="A189" s="39"/>
      <c r="B189" s="45"/>
      <c r="C189" s="302" t="s">
        <v>1</v>
      </c>
      <c r="D189" s="302" t="s">
        <v>606</v>
      </c>
      <c r="E189" s="18" t="s">
        <v>1</v>
      </c>
      <c r="F189" s="303">
        <v>7.5</v>
      </c>
      <c r="G189" s="39"/>
      <c r="H189" s="45"/>
    </row>
    <row r="190" s="2" customFormat="1" ht="16.8" customHeight="1">
      <c r="A190" s="39"/>
      <c r="B190" s="45"/>
      <c r="C190" s="302" t="s">
        <v>1</v>
      </c>
      <c r="D190" s="302" t="s">
        <v>607</v>
      </c>
      <c r="E190" s="18" t="s">
        <v>1</v>
      </c>
      <c r="F190" s="303">
        <v>1.764</v>
      </c>
      <c r="G190" s="39"/>
      <c r="H190" s="45"/>
    </row>
    <row r="191" s="2" customFormat="1" ht="16.8" customHeight="1">
      <c r="A191" s="39"/>
      <c r="B191" s="45"/>
      <c r="C191" s="302" t="s">
        <v>1</v>
      </c>
      <c r="D191" s="302" t="s">
        <v>608</v>
      </c>
      <c r="E191" s="18" t="s">
        <v>1</v>
      </c>
      <c r="F191" s="303">
        <v>0.70099999999999996</v>
      </c>
      <c r="G191" s="39"/>
      <c r="H191" s="45"/>
    </row>
    <row r="192" s="2" customFormat="1" ht="16.8" customHeight="1">
      <c r="A192" s="39"/>
      <c r="B192" s="45"/>
      <c r="C192" s="302" t="s">
        <v>1</v>
      </c>
      <c r="D192" s="302" t="s">
        <v>609</v>
      </c>
      <c r="E192" s="18" t="s">
        <v>1</v>
      </c>
      <c r="F192" s="303">
        <v>0.19600000000000001</v>
      </c>
      <c r="G192" s="39"/>
      <c r="H192" s="45"/>
    </row>
    <row r="193" s="2" customFormat="1" ht="16.8" customHeight="1">
      <c r="A193" s="39"/>
      <c r="B193" s="45"/>
      <c r="C193" s="302" t="s">
        <v>1</v>
      </c>
      <c r="D193" s="302" t="s">
        <v>610</v>
      </c>
      <c r="E193" s="18" t="s">
        <v>1</v>
      </c>
      <c r="F193" s="303">
        <v>4.3200000000000003</v>
      </c>
      <c r="G193" s="39"/>
      <c r="H193" s="45"/>
    </row>
    <row r="194" s="2" customFormat="1" ht="16.8" customHeight="1">
      <c r="A194" s="39"/>
      <c r="B194" s="45"/>
      <c r="C194" s="302" t="s">
        <v>1</v>
      </c>
      <c r="D194" s="302" t="s">
        <v>611</v>
      </c>
      <c r="E194" s="18" t="s">
        <v>1</v>
      </c>
      <c r="F194" s="303">
        <v>4.032</v>
      </c>
      <c r="G194" s="39"/>
      <c r="H194" s="45"/>
    </row>
    <row r="195" s="2" customFormat="1" ht="16.8" customHeight="1">
      <c r="A195" s="39"/>
      <c r="B195" s="45"/>
      <c r="C195" s="302" t="s">
        <v>1</v>
      </c>
      <c r="D195" s="302" t="s">
        <v>612</v>
      </c>
      <c r="E195" s="18" t="s">
        <v>1</v>
      </c>
      <c r="F195" s="303">
        <v>1.125</v>
      </c>
      <c r="G195" s="39"/>
      <c r="H195" s="45"/>
    </row>
    <row r="196" s="2" customFormat="1" ht="16.8" customHeight="1">
      <c r="A196" s="39"/>
      <c r="B196" s="45"/>
      <c r="C196" s="302" t="s">
        <v>1</v>
      </c>
      <c r="D196" s="302" t="s">
        <v>613</v>
      </c>
      <c r="E196" s="18" t="s">
        <v>1</v>
      </c>
      <c r="F196" s="303">
        <v>0.81000000000000005</v>
      </c>
      <c r="G196" s="39"/>
      <c r="H196" s="45"/>
    </row>
    <row r="197" s="2" customFormat="1" ht="16.8" customHeight="1">
      <c r="A197" s="39"/>
      <c r="B197" s="45"/>
      <c r="C197" s="302" t="s">
        <v>1</v>
      </c>
      <c r="D197" s="302" t="s">
        <v>614</v>
      </c>
      <c r="E197" s="18" t="s">
        <v>1</v>
      </c>
      <c r="F197" s="303">
        <v>1.6200000000000001</v>
      </c>
      <c r="G197" s="39"/>
      <c r="H197" s="45"/>
    </row>
    <row r="198" s="2" customFormat="1" ht="16.8" customHeight="1">
      <c r="A198" s="39"/>
      <c r="B198" s="45"/>
      <c r="C198" s="302" t="s">
        <v>1</v>
      </c>
      <c r="D198" s="302" t="s">
        <v>615</v>
      </c>
      <c r="E198" s="18" t="s">
        <v>1</v>
      </c>
      <c r="F198" s="303">
        <v>0.35999999999999999</v>
      </c>
      <c r="G198" s="39"/>
      <c r="H198" s="45"/>
    </row>
    <row r="199" s="2" customFormat="1" ht="16.8" customHeight="1">
      <c r="A199" s="39"/>
      <c r="B199" s="45"/>
      <c r="C199" s="302" t="s">
        <v>129</v>
      </c>
      <c r="D199" s="302" t="s">
        <v>187</v>
      </c>
      <c r="E199" s="18" t="s">
        <v>1</v>
      </c>
      <c r="F199" s="303">
        <v>55.994</v>
      </c>
      <c r="G199" s="39"/>
      <c r="H199" s="45"/>
    </row>
    <row r="200" s="2" customFormat="1" ht="16.8" customHeight="1">
      <c r="A200" s="39"/>
      <c r="B200" s="45"/>
      <c r="C200" s="304" t="s">
        <v>1337</v>
      </c>
      <c r="D200" s="39"/>
      <c r="E200" s="39"/>
      <c r="F200" s="39"/>
      <c r="G200" s="39"/>
      <c r="H200" s="45"/>
    </row>
    <row r="201" s="2" customFormat="1">
      <c r="A201" s="39"/>
      <c r="B201" s="45"/>
      <c r="C201" s="302" t="s">
        <v>260</v>
      </c>
      <c r="D201" s="302" t="s">
        <v>261</v>
      </c>
      <c r="E201" s="18" t="s">
        <v>232</v>
      </c>
      <c r="F201" s="303">
        <v>27.997</v>
      </c>
      <c r="G201" s="39"/>
      <c r="H201" s="45"/>
    </row>
    <row r="202" s="2" customFormat="1" ht="16.8" customHeight="1">
      <c r="A202" s="39"/>
      <c r="B202" s="45"/>
      <c r="C202" s="302" t="s">
        <v>320</v>
      </c>
      <c r="D202" s="302" t="s">
        <v>321</v>
      </c>
      <c r="E202" s="18" t="s">
        <v>232</v>
      </c>
      <c r="F202" s="303">
        <v>52.975999999999999</v>
      </c>
      <c r="G202" s="39"/>
      <c r="H202" s="45"/>
    </row>
    <row r="203" s="2" customFormat="1" ht="16.8" customHeight="1">
      <c r="A203" s="39"/>
      <c r="B203" s="45"/>
      <c r="C203" s="298" t="s">
        <v>133</v>
      </c>
      <c r="D203" s="299" t="s">
        <v>1</v>
      </c>
      <c r="E203" s="300" t="s">
        <v>1</v>
      </c>
      <c r="F203" s="301">
        <v>4.5700000000000003</v>
      </c>
      <c r="G203" s="39"/>
      <c r="H203" s="45"/>
    </row>
    <row r="204" s="2" customFormat="1" ht="16.8" customHeight="1">
      <c r="A204" s="39"/>
      <c r="B204" s="45"/>
      <c r="C204" s="302" t="s">
        <v>1</v>
      </c>
      <c r="D204" s="302" t="s">
        <v>175</v>
      </c>
      <c r="E204" s="18" t="s">
        <v>1</v>
      </c>
      <c r="F204" s="303">
        <v>0</v>
      </c>
      <c r="G204" s="39"/>
      <c r="H204" s="45"/>
    </row>
    <row r="205" s="2" customFormat="1" ht="16.8" customHeight="1">
      <c r="A205" s="39"/>
      <c r="B205" s="45"/>
      <c r="C205" s="302" t="s">
        <v>1</v>
      </c>
      <c r="D205" s="302" t="s">
        <v>592</v>
      </c>
      <c r="E205" s="18" t="s">
        <v>1</v>
      </c>
      <c r="F205" s="303">
        <v>4.3200000000000003</v>
      </c>
      <c r="G205" s="39"/>
      <c r="H205" s="45"/>
    </row>
    <row r="206" s="2" customFormat="1" ht="16.8" customHeight="1">
      <c r="A206" s="39"/>
      <c r="B206" s="45"/>
      <c r="C206" s="302" t="s">
        <v>1</v>
      </c>
      <c r="D206" s="302" t="s">
        <v>593</v>
      </c>
      <c r="E206" s="18" t="s">
        <v>1</v>
      </c>
      <c r="F206" s="303">
        <v>0.25</v>
      </c>
      <c r="G206" s="39"/>
      <c r="H206" s="45"/>
    </row>
    <row r="207" s="2" customFormat="1" ht="16.8" customHeight="1">
      <c r="A207" s="39"/>
      <c r="B207" s="45"/>
      <c r="C207" s="302" t="s">
        <v>133</v>
      </c>
      <c r="D207" s="302" t="s">
        <v>187</v>
      </c>
      <c r="E207" s="18" t="s">
        <v>1</v>
      </c>
      <c r="F207" s="303">
        <v>4.5700000000000003</v>
      </c>
      <c r="G207" s="39"/>
      <c r="H207" s="45"/>
    </row>
    <row r="208" s="2" customFormat="1" ht="16.8" customHeight="1">
      <c r="A208" s="39"/>
      <c r="B208" s="45"/>
      <c r="C208" s="304" t="s">
        <v>1337</v>
      </c>
      <c r="D208" s="39"/>
      <c r="E208" s="39"/>
      <c r="F208" s="39"/>
      <c r="G208" s="39"/>
      <c r="H208" s="45"/>
    </row>
    <row r="209" s="2" customFormat="1">
      <c r="A209" s="39"/>
      <c r="B209" s="45"/>
      <c r="C209" s="302" t="s">
        <v>589</v>
      </c>
      <c r="D209" s="302" t="s">
        <v>590</v>
      </c>
      <c r="E209" s="18" t="s">
        <v>232</v>
      </c>
      <c r="F209" s="303">
        <v>2.2850000000000001</v>
      </c>
      <c r="G209" s="39"/>
      <c r="H209" s="45"/>
    </row>
    <row r="210" s="2" customFormat="1">
      <c r="A210" s="39"/>
      <c r="B210" s="45"/>
      <c r="C210" s="302" t="s">
        <v>594</v>
      </c>
      <c r="D210" s="302" t="s">
        <v>595</v>
      </c>
      <c r="E210" s="18" t="s">
        <v>232</v>
      </c>
      <c r="F210" s="303">
        <v>2.2850000000000001</v>
      </c>
      <c r="G210" s="39"/>
      <c r="H210" s="45"/>
    </row>
    <row r="211" s="2" customFormat="1" ht="16.8" customHeight="1">
      <c r="A211" s="39"/>
      <c r="B211" s="45"/>
      <c r="C211" s="302" t="s">
        <v>320</v>
      </c>
      <c r="D211" s="302" t="s">
        <v>321</v>
      </c>
      <c r="E211" s="18" t="s">
        <v>232</v>
      </c>
      <c r="F211" s="303">
        <v>52.975999999999999</v>
      </c>
      <c r="G211" s="39"/>
      <c r="H211" s="45"/>
    </row>
    <row r="212" s="2" customFormat="1" ht="16.8" customHeight="1">
      <c r="A212" s="39"/>
      <c r="B212" s="45"/>
      <c r="C212" s="298" t="s">
        <v>571</v>
      </c>
      <c r="D212" s="299" t="s">
        <v>1</v>
      </c>
      <c r="E212" s="300" t="s">
        <v>1</v>
      </c>
      <c r="F212" s="301">
        <v>104.40000000000001</v>
      </c>
      <c r="G212" s="39"/>
      <c r="H212" s="45"/>
    </row>
    <row r="213" s="2" customFormat="1" ht="16.8" customHeight="1">
      <c r="A213" s="39"/>
      <c r="B213" s="45"/>
      <c r="C213" s="302" t="s">
        <v>1</v>
      </c>
      <c r="D213" s="302" t="s">
        <v>175</v>
      </c>
      <c r="E213" s="18" t="s">
        <v>1</v>
      </c>
      <c r="F213" s="303">
        <v>0</v>
      </c>
      <c r="G213" s="39"/>
      <c r="H213" s="45"/>
    </row>
    <row r="214" s="2" customFormat="1" ht="16.8" customHeight="1">
      <c r="A214" s="39"/>
      <c r="B214" s="45"/>
      <c r="C214" s="302" t="s">
        <v>1</v>
      </c>
      <c r="D214" s="302" t="s">
        <v>583</v>
      </c>
      <c r="E214" s="18" t="s">
        <v>1</v>
      </c>
      <c r="F214" s="303">
        <v>111.59999999999999</v>
      </c>
      <c r="G214" s="39"/>
      <c r="H214" s="45"/>
    </row>
    <row r="215" s="2" customFormat="1" ht="16.8" customHeight="1">
      <c r="A215" s="39"/>
      <c r="B215" s="45"/>
      <c r="C215" s="302" t="s">
        <v>1</v>
      </c>
      <c r="D215" s="302" t="s">
        <v>584</v>
      </c>
      <c r="E215" s="18" t="s">
        <v>1</v>
      </c>
      <c r="F215" s="303">
        <v>-7.2000000000000002</v>
      </c>
      <c r="G215" s="39"/>
      <c r="H215" s="45"/>
    </row>
    <row r="216" s="2" customFormat="1" ht="16.8" customHeight="1">
      <c r="A216" s="39"/>
      <c r="B216" s="45"/>
      <c r="C216" s="302" t="s">
        <v>571</v>
      </c>
      <c r="D216" s="302" t="s">
        <v>187</v>
      </c>
      <c r="E216" s="18" t="s">
        <v>1</v>
      </c>
      <c r="F216" s="303">
        <v>104.40000000000001</v>
      </c>
      <c r="G216" s="39"/>
      <c r="H216" s="45"/>
    </row>
    <row r="217" s="2" customFormat="1" ht="16.8" customHeight="1">
      <c r="A217" s="39"/>
      <c r="B217" s="45"/>
      <c r="C217" s="304" t="s">
        <v>1337</v>
      </c>
      <c r="D217" s="39"/>
      <c r="E217" s="39"/>
      <c r="F217" s="39"/>
      <c r="G217" s="39"/>
      <c r="H217" s="45"/>
    </row>
    <row r="218" s="2" customFormat="1" ht="16.8" customHeight="1">
      <c r="A218" s="39"/>
      <c r="B218" s="45"/>
      <c r="C218" s="302" t="s">
        <v>581</v>
      </c>
      <c r="D218" s="302" t="s">
        <v>582</v>
      </c>
      <c r="E218" s="18" t="s">
        <v>232</v>
      </c>
      <c r="F218" s="303">
        <v>52.200000000000003</v>
      </c>
      <c r="G218" s="39"/>
      <c r="H218" s="45"/>
    </row>
    <row r="219" s="2" customFormat="1" ht="16.8" customHeight="1">
      <c r="A219" s="39"/>
      <c r="B219" s="45"/>
      <c r="C219" s="302" t="s">
        <v>586</v>
      </c>
      <c r="D219" s="302" t="s">
        <v>587</v>
      </c>
      <c r="E219" s="18" t="s">
        <v>232</v>
      </c>
      <c r="F219" s="303">
        <v>52.200000000000003</v>
      </c>
      <c r="G219" s="39"/>
      <c r="H219" s="45"/>
    </row>
    <row r="220" s="2" customFormat="1" ht="16.8" customHeight="1">
      <c r="A220" s="39"/>
      <c r="B220" s="45"/>
      <c r="C220" s="302" t="s">
        <v>320</v>
      </c>
      <c r="D220" s="302" t="s">
        <v>321</v>
      </c>
      <c r="E220" s="18" t="s">
        <v>232</v>
      </c>
      <c r="F220" s="303">
        <v>52.975999999999999</v>
      </c>
      <c r="G220" s="39"/>
      <c r="H220" s="45"/>
    </row>
    <row r="221" s="2" customFormat="1" ht="26.4" customHeight="1">
      <c r="A221" s="39"/>
      <c r="B221" s="45"/>
      <c r="C221" s="297" t="s">
        <v>1339</v>
      </c>
      <c r="D221" s="297" t="s">
        <v>92</v>
      </c>
      <c r="E221" s="39"/>
      <c r="F221" s="39"/>
      <c r="G221" s="39"/>
      <c r="H221" s="45"/>
    </row>
    <row r="222" s="2" customFormat="1" ht="16.8" customHeight="1">
      <c r="A222" s="39"/>
      <c r="B222" s="45"/>
      <c r="C222" s="298" t="s">
        <v>103</v>
      </c>
      <c r="D222" s="299" t="s">
        <v>1</v>
      </c>
      <c r="E222" s="300" t="s">
        <v>1</v>
      </c>
      <c r="F222" s="301">
        <v>8.0999999999999996</v>
      </c>
      <c r="G222" s="39"/>
      <c r="H222" s="45"/>
    </row>
    <row r="223" s="2" customFormat="1" ht="16.8" customHeight="1">
      <c r="A223" s="39"/>
      <c r="B223" s="45"/>
      <c r="C223" s="298" t="s">
        <v>105</v>
      </c>
      <c r="D223" s="299" t="s">
        <v>1</v>
      </c>
      <c r="E223" s="300" t="s">
        <v>1</v>
      </c>
      <c r="F223" s="301">
        <v>114.3</v>
      </c>
      <c r="G223" s="39"/>
      <c r="H223" s="45"/>
    </row>
    <row r="224" s="2" customFormat="1" ht="16.8" customHeight="1">
      <c r="A224" s="39"/>
      <c r="B224" s="45"/>
      <c r="C224" s="304" t="s">
        <v>1337</v>
      </c>
      <c r="D224" s="39"/>
      <c r="E224" s="39"/>
      <c r="F224" s="39"/>
      <c r="G224" s="39"/>
      <c r="H224" s="45"/>
    </row>
    <row r="225" s="2" customFormat="1" ht="16.8" customHeight="1">
      <c r="A225" s="39"/>
      <c r="B225" s="45"/>
      <c r="C225" s="302" t="s">
        <v>394</v>
      </c>
      <c r="D225" s="302" t="s">
        <v>395</v>
      </c>
      <c r="E225" s="18" t="s">
        <v>170</v>
      </c>
      <c r="F225" s="303">
        <v>114.3</v>
      </c>
      <c r="G225" s="39"/>
      <c r="H225" s="45"/>
    </row>
    <row r="226" s="2" customFormat="1" ht="16.8" customHeight="1">
      <c r="A226" s="39"/>
      <c r="B226" s="45"/>
      <c r="C226" s="302" t="s">
        <v>515</v>
      </c>
      <c r="D226" s="302" t="s">
        <v>516</v>
      </c>
      <c r="E226" s="18" t="s">
        <v>170</v>
      </c>
      <c r="F226" s="303">
        <v>119</v>
      </c>
      <c r="G226" s="39"/>
      <c r="H226" s="45"/>
    </row>
    <row r="227" s="2" customFormat="1" ht="16.8" customHeight="1">
      <c r="A227" s="39"/>
      <c r="B227" s="45"/>
      <c r="C227" s="298" t="s">
        <v>762</v>
      </c>
      <c r="D227" s="299" t="s">
        <v>1</v>
      </c>
      <c r="E227" s="300" t="s">
        <v>1</v>
      </c>
      <c r="F227" s="301">
        <v>11.050000000000001</v>
      </c>
      <c r="G227" s="39"/>
      <c r="H227" s="45"/>
    </row>
    <row r="228" s="2" customFormat="1" ht="16.8" customHeight="1">
      <c r="A228" s="39"/>
      <c r="B228" s="45"/>
      <c r="C228" s="302" t="s">
        <v>1</v>
      </c>
      <c r="D228" s="302" t="s">
        <v>175</v>
      </c>
      <c r="E228" s="18" t="s">
        <v>1</v>
      </c>
      <c r="F228" s="303">
        <v>0</v>
      </c>
      <c r="G228" s="39"/>
      <c r="H228" s="45"/>
    </row>
    <row r="229" s="2" customFormat="1" ht="16.8" customHeight="1">
      <c r="A229" s="39"/>
      <c r="B229" s="45"/>
      <c r="C229" s="302" t="s">
        <v>1</v>
      </c>
      <c r="D229" s="302" t="s">
        <v>263</v>
      </c>
      <c r="E229" s="18" t="s">
        <v>1</v>
      </c>
      <c r="F229" s="303">
        <v>0</v>
      </c>
      <c r="G229" s="39"/>
      <c r="H229" s="45"/>
    </row>
    <row r="230" s="2" customFormat="1" ht="16.8" customHeight="1">
      <c r="A230" s="39"/>
      <c r="B230" s="45"/>
      <c r="C230" s="302" t="s">
        <v>1</v>
      </c>
      <c r="D230" s="302" t="s">
        <v>264</v>
      </c>
      <c r="E230" s="18" t="s">
        <v>1</v>
      </c>
      <c r="F230" s="303">
        <v>0</v>
      </c>
      <c r="G230" s="39"/>
      <c r="H230" s="45"/>
    </row>
    <row r="231" s="2" customFormat="1" ht="16.8" customHeight="1">
      <c r="A231" s="39"/>
      <c r="B231" s="45"/>
      <c r="C231" s="302" t="s">
        <v>1</v>
      </c>
      <c r="D231" s="302" t="s">
        <v>865</v>
      </c>
      <c r="E231" s="18" t="s">
        <v>1</v>
      </c>
      <c r="F231" s="303">
        <v>0.25</v>
      </c>
      <c r="G231" s="39"/>
      <c r="H231" s="45"/>
    </row>
    <row r="232" s="2" customFormat="1">
      <c r="A232" s="39"/>
      <c r="B232" s="45"/>
      <c r="C232" s="302" t="s">
        <v>1</v>
      </c>
      <c r="D232" s="302" t="s">
        <v>866</v>
      </c>
      <c r="E232" s="18" t="s">
        <v>1</v>
      </c>
      <c r="F232" s="303">
        <v>12.4</v>
      </c>
      <c r="G232" s="39"/>
      <c r="H232" s="45"/>
    </row>
    <row r="233" s="2" customFormat="1" ht="16.8" customHeight="1">
      <c r="A233" s="39"/>
      <c r="B233" s="45"/>
      <c r="C233" s="302" t="s">
        <v>1</v>
      </c>
      <c r="D233" s="302" t="s">
        <v>867</v>
      </c>
      <c r="E233" s="18" t="s">
        <v>1</v>
      </c>
      <c r="F233" s="303">
        <v>1.2</v>
      </c>
      <c r="G233" s="39"/>
      <c r="H233" s="45"/>
    </row>
    <row r="234" s="2" customFormat="1" ht="16.8" customHeight="1">
      <c r="A234" s="39"/>
      <c r="B234" s="45"/>
      <c r="C234" s="302" t="s">
        <v>1</v>
      </c>
      <c r="D234" s="302" t="s">
        <v>868</v>
      </c>
      <c r="E234" s="18" t="s">
        <v>1</v>
      </c>
      <c r="F234" s="303">
        <v>-2.7999999999999998</v>
      </c>
      <c r="G234" s="39"/>
      <c r="H234" s="45"/>
    </row>
    <row r="235" s="2" customFormat="1" ht="16.8" customHeight="1">
      <c r="A235" s="39"/>
      <c r="B235" s="45"/>
      <c r="C235" s="302" t="s">
        <v>762</v>
      </c>
      <c r="D235" s="302" t="s">
        <v>268</v>
      </c>
      <c r="E235" s="18" t="s">
        <v>1</v>
      </c>
      <c r="F235" s="303">
        <v>11.050000000000001</v>
      </c>
      <c r="G235" s="39"/>
      <c r="H235" s="45"/>
    </row>
    <row r="236" s="2" customFormat="1" ht="16.8" customHeight="1">
      <c r="A236" s="39"/>
      <c r="B236" s="45"/>
      <c r="C236" s="304" t="s">
        <v>1337</v>
      </c>
      <c r="D236" s="39"/>
      <c r="E236" s="39"/>
      <c r="F236" s="39"/>
      <c r="G236" s="39"/>
      <c r="H236" s="45"/>
    </row>
    <row r="237" s="2" customFormat="1">
      <c r="A237" s="39"/>
      <c r="B237" s="45"/>
      <c r="C237" s="302" t="s">
        <v>260</v>
      </c>
      <c r="D237" s="302" t="s">
        <v>261</v>
      </c>
      <c r="E237" s="18" t="s">
        <v>232</v>
      </c>
      <c r="F237" s="303">
        <v>57.531999999999996</v>
      </c>
      <c r="G237" s="39"/>
      <c r="H237" s="45"/>
    </row>
    <row r="238" s="2" customFormat="1" ht="16.8" customHeight="1">
      <c r="A238" s="39"/>
      <c r="B238" s="45"/>
      <c r="C238" s="302" t="s">
        <v>298</v>
      </c>
      <c r="D238" s="302" t="s">
        <v>299</v>
      </c>
      <c r="E238" s="18" t="s">
        <v>232</v>
      </c>
      <c r="F238" s="303">
        <v>18.803999999999998</v>
      </c>
      <c r="G238" s="39"/>
      <c r="H238" s="45"/>
    </row>
    <row r="239" s="2" customFormat="1" ht="16.8" customHeight="1">
      <c r="A239" s="39"/>
      <c r="B239" s="45"/>
      <c r="C239" s="302" t="s">
        <v>947</v>
      </c>
      <c r="D239" s="302" t="s">
        <v>948</v>
      </c>
      <c r="E239" s="18" t="s">
        <v>949</v>
      </c>
      <c r="F239" s="303">
        <v>11.050000000000001</v>
      </c>
      <c r="G239" s="39"/>
      <c r="H239" s="45"/>
    </row>
    <row r="240" s="2" customFormat="1" ht="16.8" customHeight="1">
      <c r="A240" s="39"/>
      <c r="B240" s="45"/>
      <c r="C240" s="298" t="s">
        <v>764</v>
      </c>
      <c r="D240" s="299" t="s">
        <v>1</v>
      </c>
      <c r="E240" s="300" t="s">
        <v>1</v>
      </c>
      <c r="F240" s="301">
        <v>38.674999999999997</v>
      </c>
      <c r="G240" s="39"/>
      <c r="H240" s="45"/>
    </row>
    <row r="241" s="2" customFormat="1" ht="16.8" customHeight="1">
      <c r="A241" s="39"/>
      <c r="B241" s="45"/>
      <c r="C241" s="302" t="s">
        <v>1</v>
      </c>
      <c r="D241" s="302" t="s">
        <v>269</v>
      </c>
      <c r="E241" s="18" t="s">
        <v>1</v>
      </c>
      <c r="F241" s="303">
        <v>0</v>
      </c>
      <c r="G241" s="39"/>
      <c r="H241" s="45"/>
    </row>
    <row r="242" s="2" customFormat="1" ht="16.8" customHeight="1">
      <c r="A242" s="39"/>
      <c r="B242" s="45"/>
      <c r="C242" s="302" t="s">
        <v>1</v>
      </c>
      <c r="D242" s="302" t="s">
        <v>869</v>
      </c>
      <c r="E242" s="18" t="s">
        <v>1</v>
      </c>
      <c r="F242" s="303">
        <v>0.875</v>
      </c>
      <c r="G242" s="39"/>
      <c r="H242" s="45"/>
    </row>
    <row r="243" s="2" customFormat="1">
      <c r="A243" s="39"/>
      <c r="B243" s="45"/>
      <c r="C243" s="302" t="s">
        <v>1</v>
      </c>
      <c r="D243" s="302" t="s">
        <v>870</v>
      </c>
      <c r="E243" s="18" t="s">
        <v>1</v>
      </c>
      <c r="F243" s="303">
        <v>43.399999999999999</v>
      </c>
      <c r="G243" s="39"/>
      <c r="H243" s="45"/>
    </row>
    <row r="244" s="2" customFormat="1" ht="16.8" customHeight="1">
      <c r="A244" s="39"/>
      <c r="B244" s="45"/>
      <c r="C244" s="302" t="s">
        <v>1</v>
      </c>
      <c r="D244" s="302" t="s">
        <v>871</v>
      </c>
      <c r="E244" s="18" t="s">
        <v>1</v>
      </c>
      <c r="F244" s="303">
        <v>4.2000000000000002</v>
      </c>
      <c r="G244" s="39"/>
      <c r="H244" s="45"/>
    </row>
    <row r="245" s="2" customFormat="1" ht="16.8" customHeight="1">
      <c r="A245" s="39"/>
      <c r="B245" s="45"/>
      <c r="C245" s="302" t="s">
        <v>1</v>
      </c>
      <c r="D245" s="302" t="s">
        <v>872</v>
      </c>
      <c r="E245" s="18" t="s">
        <v>1</v>
      </c>
      <c r="F245" s="303">
        <v>-9.8000000000000007</v>
      </c>
      <c r="G245" s="39"/>
      <c r="H245" s="45"/>
    </row>
    <row r="246" s="2" customFormat="1" ht="16.8" customHeight="1">
      <c r="A246" s="39"/>
      <c r="B246" s="45"/>
      <c r="C246" s="302" t="s">
        <v>764</v>
      </c>
      <c r="D246" s="302" t="s">
        <v>268</v>
      </c>
      <c r="E246" s="18" t="s">
        <v>1</v>
      </c>
      <c r="F246" s="303">
        <v>38.674999999999997</v>
      </c>
      <c r="G246" s="39"/>
      <c r="H246" s="45"/>
    </row>
    <row r="247" s="2" customFormat="1" ht="16.8" customHeight="1">
      <c r="A247" s="39"/>
      <c r="B247" s="45"/>
      <c r="C247" s="304" t="s">
        <v>1337</v>
      </c>
      <c r="D247" s="39"/>
      <c r="E247" s="39"/>
      <c r="F247" s="39"/>
      <c r="G247" s="39"/>
      <c r="H247" s="45"/>
    </row>
    <row r="248" s="2" customFormat="1">
      <c r="A248" s="39"/>
      <c r="B248" s="45"/>
      <c r="C248" s="302" t="s">
        <v>260</v>
      </c>
      <c r="D248" s="302" t="s">
        <v>261</v>
      </c>
      <c r="E248" s="18" t="s">
        <v>232</v>
      </c>
      <c r="F248" s="303">
        <v>57.531999999999996</v>
      </c>
      <c r="G248" s="39"/>
      <c r="H248" s="45"/>
    </row>
    <row r="249" s="2" customFormat="1" ht="16.8" customHeight="1">
      <c r="A249" s="39"/>
      <c r="B249" s="45"/>
      <c r="C249" s="302" t="s">
        <v>895</v>
      </c>
      <c r="D249" s="302" t="s">
        <v>896</v>
      </c>
      <c r="E249" s="18" t="s">
        <v>232</v>
      </c>
      <c r="F249" s="303">
        <v>38.423000000000002</v>
      </c>
      <c r="G249" s="39"/>
      <c r="H249" s="45"/>
    </row>
    <row r="250" s="2" customFormat="1" ht="16.8" customHeight="1">
      <c r="A250" s="39"/>
      <c r="B250" s="45"/>
      <c r="C250" s="298" t="s">
        <v>112</v>
      </c>
      <c r="D250" s="299" t="s">
        <v>1</v>
      </c>
      <c r="E250" s="300" t="s">
        <v>1</v>
      </c>
      <c r="F250" s="301">
        <v>18.091999999999999</v>
      </c>
      <c r="G250" s="39"/>
      <c r="H250" s="45"/>
    </row>
    <row r="251" s="2" customFormat="1" ht="16.8" customHeight="1">
      <c r="A251" s="39"/>
      <c r="B251" s="45"/>
      <c r="C251" s="302" t="s">
        <v>112</v>
      </c>
      <c r="D251" s="302" t="s">
        <v>1133</v>
      </c>
      <c r="E251" s="18" t="s">
        <v>1</v>
      </c>
      <c r="F251" s="303">
        <v>18.091999999999999</v>
      </c>
      <c r="G251" s="39"/>
      <c r="H251" s="45"/>
    </row>
    <row r="252" s="2" customFormat="1" ht="16.8" customHeight="1">
      <c r="A252" s="39"/>
      <c r="B252" s="45"/>
      <c r="C252" s="304" t="s">
        <v>1337</v>
      </c>
      <c r="D252" s="39"/>
      <c r="E252" s="39"/>
      <c r="F252" s="39"/>
      <c r="G252" s="39"/>
      <c r="H252" s="45"/>
    </row>
    <row r="253" s="2" customFormat="1" ht="16.8" customHeight="1">
      <c r="A253" s="39"/>
      <c r="B253" s="45"/>
      <c r="C253" s="302" t="s">
        <v>529</v>
      </c>
      <c r="D253" s="302" t="s">
        <v>530</v>
      </c>
      <c r="E253" s="18" t="s">
        <v>310</v>
      </c>
      <c r="F253" s="303">
        <v>36.183999999999998</v>
      </c>
      <c r="G253" s="39"/>
      <c r="H253" s="45"/>
    </row>
    <row r="254" s="2" customFormat="1" ht="16.8" customHeight="1">
      <c r="A254" s="39"/>
      <c r="B254" s="45"/>
      <c r="C254" s="302" t="s">
        <v>535</v>
      </c>
      <c r="D254" s="302" t="s">
        <v>536</v>
      </c>
      <c r="E254" s="18" t="s">
        <v>310</v>
      </c>
      <c r="F254" s="303">
        <v>253.28800000000001</v>
      </c>
      <c r="G254" s="39"/>
      <c r="H254" s="45"/>
    </row>
    <row r="255" s="2" customFormat="1" ht="16.8" customHeight="1">
      <c r="A255" s="39"/>
      <c r="B255" s="45"/>
      <c r="C255" s="302" t="s">
        <v>541</v>
      </c>
      <c r="D255" s="302" t="s">
        <v>542</v>
      </c>
      <c r="E255" s="18" t="s">
        <v>310</v>
      </c>
      <c r="F255" s="303">
        <v>36.183999999999998</v>
      </c>
      <c r="G255" s="39"/>
      <c r="H255" s="45"/>
    </row>
    <row r="256" s="2" customFormat="1" ht="16.8" customHeight="1">
      <c r="A256" s="39"/>
      <c r="B256" s="45"/>
      <c r="C256" s="298" t="s">
        <v>767</v>
      </c>
      <c r="D256" s="299" t="s">
        <v>1</v>
      </c>
      <c r="E256" s="300" t="s">
        <v>1</v>
      </c>
      <c r="F256" s="301">
        <v>39.649999999999999</v>
      </c>
      <c r="G256" s="39"/>
      <c r="H256" s="45"/>
    </row>
    <row r="257" s="2" customFormat="1" ht="16.8" customHeight="1">
      <c r="A257" s="39"/>
      <c r="B257" s="45"/>
      <c r="C257" s="302" t="s">
        <v>1</v>
      </c>
      <c r="D257" s="302" t="s">
        <v>508</v>
      </c>
      <c r="E257" s="18" t="s">
        <v>1</v>
      </c>
      <c r="F257" s="303">
        <v>0</v>
      </c>
      <c r="G257" s="39"/>
      <c r="H257" s="45"/>
    </row>
    <row r="258" s="2" customFormat="1" ht="16.8" customHeight="1">
      <c r="A258" s="39"/>
      <c r="B258" s="45"/>
      <c r="C258" s="302" t="s">
        <v>1</v>
      </c>
      <c r="D258" s="302" t="s">
        <v>854</v>
      </c>
      <c r="E258" s="18" t="s">
        <v>1</v>
      </c>
      <c r="F258" s="303">
        <v>31.850000000000001</v>
      </c>
      <c r="G258" s="39"/>
      <c r="H258" s="45"/>
    </row>
    <row r="259" s="2" customFormat="1" ht="16.8" customHeight="1">
      <c r="A259" s="39"/>
      <c r="B259" s="45"/>
      <c r="C259" s="302" t="s">
        <v>1</v>
      </c>
      <c r="D259" s="302" t="s">
        <v>855</v>
      </c>
      <c r="E259" s="18" t="s">
        <v>1</v>
      </c>
      <c r="F259" s="303">
        <v>7.7999999999999998</v>
      </c>
      <c r="G259" s="39"/>
      <c r="H259" s="45"/>
    </row>
    <row r="260" s="2" customFormat="1" ht="16.8" customHeight="1">
      <c r="A260" s="39"/>
      <c r="B260" s="45"/>
      <c r="C260" s="302" t="s">
        <v>767</v>
      </c>
      <c r="D260" s="302" t="s">
        <v>187</v>
      </c>
      <c r="E260" s="18" t="s">
        <v>1</v>
      </c>
      <c r="F260" s="303">
        <v>39.649999999999999</v>
      </c>
      <c r="G260" s="39"/>
      <c r="H260" s="45"/>
    </row>
    <row r="261" s="2" customFormat="1" ht="16.8" customHeight="1">
      <c r="A261" s="39"/>
      <c r="B261" s="45"/>
      <c r="C261" s="304" t="s">
        <v>1337</v>
      </c>
      <c r="D261" s="39"/>
      <c r="E261" s="39"/>
      <c r="F261" s="39"/>
      <c r="G261" s="39"/>
      <c r="H261" s="45"/>
    </row>
    <row r="262" s="2" customFormat="1" ht="16.8" customHeight="1">
      <c r="A262" s="39"/>
      <c r="B262" s="45"/>
      <c r="C262" s="302" t="s">
        <v>851</v>
      </c>
      <c r="D262" s="302" t="s">
        <v>852</v>
      </c>
      <c r="E262" s="18" t="s">
        <v>170</v>
      </c>
      <c r="F262" s="303">
        <v>39.649999999999999</v>
      </c>
      <c r="G262" s="39"/>
      <c r="H262" s="45"/>
    </row>
    <row r="263" s="2" customFormat="1" ht="16.8" customHeight="1">
      <c r="A263" s="39"/>
      <c r="B263" s="45"/>
      <c r="C263" s="302" t="s">
        <v>856</v>
      </c>
      <c r="D263" s="302" t="s">
        <v>857</v>
      </c>
      <c r="E263" s="18" t="s">
        <v>170</v>
      </c>
      <c r="F263" s="303">
        <v>39.649999999999999</v>
      </c>
      <c r="G263" s="39"/>
      <c r="H263" s="45"/>
    </row>
    <row r="264" s="2" customFormat="1" ht="16.8" customHeight="1">
      <c r="A264" s="39"/>
      <c r="B264" s="45"/>
      <c r="C264" s="298" t="s">
        <v>769</v>
      </c>
      <c r="D264" s="299" t="s">
        <v>1</v>
      </c>
      <c r="E264" s="300" t="s">
        <v>1</v>
      </c>
      <c r="F264" s="301">
        <v>28</v>
      </c>
      <c r="G264" s="39"/>
      <c r="H264" s="45"/>
    </row>
    <row r="265" s="2" customFormat="1" ht="16.8" customHeight="1">
      <c r="A265" s="39"/>
      <c r="B265" s="45"/>
      <c r="C265" s="302" t="s">
        <v>1</v>
      </c>
      <c r="D265" s="302" t="s">
        <v>961</v>
      </c>
      <c r="E265" s="18" t="s">
        <v>1</v>
      </c>
      <c r="F265" s="303">
        <v>0</v>
      </c>
      <c r="G265" s="39"/>
      <c r="H265" s="45"/>
    </row>
    <row r="266" s="2" customFormat="1" ht="16.8" customHeight="1">
      <c r="A266" s="39"/>
      <c r="B266" s="45"/>
      <c r="C266" s="302" t="s">
        <v>1</v>
      </c>
      <c r="D266" s="302" t="s">
        <v>962</v>
      </c>
      <c r="E266" s="18" t="s">
        <v>1</v>
      </c>
      <c r="F266" s="303">
        <v>6</v>
      </c>
      <c r="G266" s="39"/>
      <c r="H266" s="45"/>
    </row>
    <row r="267" s="2" customFormat="1" ht="16.8" customHeight="1">
      <c r="A267" s="39"/>
      <c r="B267" s="45"/>
      <c r="C267" s="302" t="s">
        <v>1</v>
      </c>
      <c r="D267" s="302" t="s">
        <v>963</v>
      </c>
      <c r="E267" s="18" t="s">
        <v>1</v>
      </c>
      <c r="F267" s="303">
        <v>2</v>
      </c>
      <c r="G267" s="39"/>
      <c r="H267" s="45"/>
    </row>
    <row r="268" s="2" customFormat="1" ht="16.8" customHeight="1">
      <c r="A268" s="39"/>
      <c r="B268" s="45"/>
      <c r="C268" s="302" t="s">
        <v>1</v>
      </c>
      <c r="D268" s="302" t="s">
        <v>964</v>
      </c>
      <c r="E268" s="18" t="s">
        <v>1</v>
      </c>
      <c r="F268" s="303">
        <v>15</v>
      </c>
      <c r="G268" s="39"/>
      <c r="H268" s="45"/>
    </row>
    <row r="269" s="2" customFormat="1" ht="16.8" customHeight="1">
      <c r="A269" s="39"/>
      <c r="B269" s="45"/>
      <c r="C269" s="302" t="s">
        <v>1</v>
      </c>
      <c r="D269" s="302" t="s">
        <v>965</v>
      </c>
      <c r="E269" s="18" t="s">
        <v>1</v>
      </c>
      <c r="F269" s="303">
        <v>5</v>
      </c>
      <c r="G269" s="39"/>
      <c r="H269" s="45"/>
    </row>
    <row r="270" s="2" customFormat="1" ht="16.8" customHeight="1">
      <c r="A270" s="39"/>
      <c r="B270" s="45"/>
      <c r="C270" s="302" t="s">
        <v>769</v>
      </c>
      <c r="D270" s="302" t="s">
        <v>187</v>
      </c>
      <c r="E270" s="18" t="s">
        <v>1</v>
      </c>
      <c r="F270" s="303">
        <v>28</v>
      </c>
      <c r="G270" s="39"/>
      <c r="H270" s="45"/>
    </row>
    <row r="271" s="2" customFormat="1" ht="16.8" customHeight="1">
      <c r="A271" s="39"/>
      <c r="B271" s="45"/>
      <c r="C271" s="304" t="s">
        <v>1337</v>
      </c>
      <c r="D271" s="39"/>
      <c r="E271" s="39"/>
      <c r="F271" s="39"/>
      <c r="G271" s="39"/>
      <c r="H271" s="45"/>
    </row>
    <row r="272" s="2" customFormat="1" ht="16.8" customHeight="1">
      <c r="A272" s="39"/>
      <c r="B272" s="45"/>
      <c r="C272" s="302" t="s">
        <v>958</v>
      </c>
      <c r="D272" s="302" t="s">
        <v>959</v>
      </c>
      <c r="E272" s="18" t="s">
        <v>190</v>
      </c>
      <c r="F272" s="303">
        <v>28</v>
      </c>
      <c r="G272" s="39"/>
      <c r="H272" s="45"/>
    </row>
    <row r="273" s="2" customFormat="1" ht="16.8" customHeight="1">
      <c r="A273" s="39"/>
      <c r="B273" s="45"/>
      <c r="C273" s="302" t="s">
        <v>966</v>
      </c>
      <c r="D273" s="302" t="s">
        <v>967</v>
      </c>
      <c r="E273" s="18" t="s">
        <v>190</v>
      </c>
      <c r="F273" s="303">
        <v>28.420000000000002</v>
      </c>
      <c r="G273" s="39"/>
      <c r="H273" s="45"/>
    </row>
    <row r="274" s="2" customFormat="1" ht="16.8" customHeight="1">
      <c r="A274" s="39"/>
      <c r="B274" s="45"/>
      <c r="C274" s="298" t="s">
        <v>770</v>
      </c>
      <c r="D274" s="299" t="s">
        <v>1</v>
      </c>
      <c r="E274" s="300" t="s">
        <v>1</v>
      </c>
      <c r="F274" s="301">
        <v>237</v>
      </c>
      <c r="G274" s="39"/>
      <c r="H274" s="45"/>
    </row>
    <row r="275" s="2" customFormat="1" ht="16.8" customHeight="1">
      <c r="A275" s="39"/>
      <c r="B275" s="45"/>
      <c r="C275" s="302" t="s">
        <v>1</v>
      </c>
      <c r="D275" s="302" t="s">
        <v>961</v>
      </c>
      <c r="E275" s="18" t="s">
        <v>1</v>
      </c>
      <c r="F275" s="303">
        <v>0</v>
      </c>
      <c r="G275" s="39"/>
      <c r="H275" s="45"/>
    </row>
    <row r="276" s="2" customFormat="1" ht="16.8" customHeight="1">
      <c r="A276" s="39"/>
      <c r="B276" s="45"/>
      <c r="C276" s="302" t="s">
        <v>1</v>
      </c>
      <c r="D276" s="302" t="s">
        <v>974</v>
      </c>
      <c r="E276" s="18" t="s">
        <v>1</v>
      </c>
      <c r="F276" s="303">
        <v>122</v>
      </c>
      <c r="G276" s="39"/>
      <c r="H276" s="45"/>
    </row>
    <row r="277" s="2" customFormat="1" ht="16.8" customHeight="1">
      <c r="A277" s="39"/>
      <c r="B277" s="45"/>
      <c r="C277" s="302" t="s">
        <v>1</v>
      </c>
      <c r="D277" s="302" t="s">
        <v>975</v>
      </c>
      <c r="E277" s="18" t="s">
        <v>1</v>
      </c>
      <c r="F277" s="303">
        <v>87</v>
      </c>
      <c r="G277" s="39"/>
      <c r="H277" s="45"/>
    </row>
    <row r="278" s="2" customFormat="1" ht="16.8" customHeight="1">
      <c r="A278" s="39"/>
      <c r="B278" s="45"/>
      <c r="C278" s="302" t="s">
        <v>1</v>
      </c>
      <c r="D278" s="302" t="s">
        <v>976</v>
      </c>
      <c r="E278" s="18" t="s">
        <v>1</v>
      </c>
      <c r="F278" s="303">
        <v>28</v>
      </c>
      <c r="G278" s="39"/>
      <c r="H278" s="45"/>
    </row>
    <row r="279" s="2" customFormat="1" ht="16.8" customHeight="1">
      <c r="A279" s="39"/>
      <c r="B279" s="45"/>
      <c r="C279" s="302" t="s">
        <v>770</v>
      </c>
      <c r="D279" s="302" t="s">
        <v>187</v>
      </c>
      <c r="E279" s="18" t="s">
        <v>1</v>
      </c>
      <c r="F279" s="303">
        <v>237</v>
      </c>
      <c r="G279" s="39"/>
      <c r="H279" s="45"/>
    </row>
    <row r="280" s="2" customFormat="1" ht="16.8" customHeight="1">
      <c r="A280" s="39"/>
      <c r="B280" s="45"/>
      <c r="C280" s="304" t="s">
        <v>1337</v>
      </c>
      <c r="D280" s="39"/>
      <c r="E280" s="39"/>
      <c r="F280" s="39"/>
      <c r="G280" s="39"/>
      <c r="H280" s="45"/>
    </row>
    <row r="281" s="2" customFormat="1" ht="16.8" customHeight="1">
      <c r="A281" s="39"/>
      <c r="B281" s="45"/>
      <c r="C281" s="302" t="s">
        <v>971</v>
      </c>
      <c r="D281" s="302" t="s">
        <v>972</v>
      </c>
      <c r="E281" s="18" t="s">
        <v>190</v>
      </c>
      <c r="F281" s="303">
        <v>237</v>
      </c>
      <c r="G281" s="39"/>
      <c r="H281" s="45"/>
    </row>
    <row r="282" s="2" customFormat="1" ht="16.8" customHeight="1">
      <c r="A282" s="39"/>
      <c r="B282" s="45"/>
      <c r="C282" s="302" t="s">
        <v>977</v>
      </c>
      <c r="D282" s="302" t="s">
        <v>978</v>
      </c>
      <c r="E282" s="18" t="s">
        <v>190</v>
      </c>
      <c r="F282" s="303">
        <v>239.37000000000001</v>
      </c>
      <c r="G282" s="39"/>
      <c r="H282" s="45"/>
    </row>
    <row r="283" s="2" customFormat="1" ht="16.8" customHeight="1">
      <c r="A283" s="39"/>
      <c r="B283" s="45"/>
      <c r="C283" s="298" t="s">
        <v>773</v>
      </c>
      <c r="D283" s="299" t="s">
        <v>1</v>
      </c>
      <c r="E283" s="300" t="s">
        <v>1</v>
      </c>
      <c r="F283" s="301">
        <v>0.074999999999999997</v>
      </c>
      <c r="G283" s="39"/>
      <c r="H283" s="45"/>
    </row>
    <row r="284" s="2" customFormat="1" ht="16.8" customHeight="1">
      <c r="A284" s="39"/>
      <c r="B284" s="45"/>
      <c r="C284" s="302" t="s">
        <v>1</v>
      </c>
      <c r="D284" s="302" t="s">
        <v>508</v>
      </c>
      <c r="E284" s="18" t="s">
        <v>1</v>
      </c>
      <c r="F284" s="303">
        <v>0</v>
      </c>
      <c r="G284" s="39"/>
      <c r="H284" s="45"/>
    </row>
    <row r="285" s="2" customFormat="1" ht="16.8" customHeight="1">
      <c r="A285" s="39"/>
      <c r="B285" s="45"/>
      <c r="C285" s="302" t="s">
        <v>773</v>
      </c>
      <c r="D285" s="302" t="s">
        <v>946</v>
      </c>
      <c r="E285" s="18" t="s">
        <v>1</v>
      </c>
      <c r="F285" s="303">
        <v>0.074999999999999997</v>
      </c>
      <c r="G285" s="39"/>
      <c r="H285" s="45"/>
    </row>
    <row r="286" s="2" customFormat="1" ht="16.8" customHeight="1">
      <c r="A286" s="39"/>
      <c r="B286" s="45"/>
      <c r="C286" s="304" t="s">
        <v>1337</v>
      </c>
      <c r="D286" s="39"/>
      <c r="E286" s="39"/>
      <c r="F286" s="39"/>
      <c r="G286" s="39"/>
      <c r="H286" s="45"/>
    </row>
    <row r="287" s="2" customFormat="1" ht="16.8" customHeight="1">
      <c r="A287" s="39"/>
      <c r="B287" s="45"/>
      <c r="C287" s="302" t="s">
        <v>379</v>
      </c>
      <c r="D287" s="302" t="s">
        <v>380</v>
      </c>
      <c r="E287" s="18" t="s">
        <v>232</v>
      </c>
      <c r="F287" s="303">
        <v>0.074999999999999997</v>
      </c>
      <c r="G287" s="39"/>
      <c r="H287" s="45"/>
    </row>
    <row r="288" s="2" customFormat="1" ht="16.8" customHeight="1">
      <c r="A288" s="39"/>
      <c r="B288" s="45"/>
      <c r="C288" s="302" t="s">
        <v>298</v>
      </c>
      <c r="D288" s="302" t="s">
        <v>299</v>
      </c>
      <c r="E288" s="18" t="s">
        <v>232</v>
      </c>
      <c r="F288" s="303">
        <v>18.803999999999998</v>
      </c>
      <c r="G288" s="39"/>
      <c r="H288" s="45"/>
    </row>
    <row r="289" s="2" customFormat="1" ht="16.8" customHeight="1">
      <c r="A289" s="39"/>
      <c r="B289" s="45"/>
      <c r="C289" s="298" t="s">
        <v>117</v>
      </c>
      <c r="D289" s="299" t="s">
        <v>1</v>
      </c>
      <c r="E289" s="300" t="s">
        <v>1</v>
      </c>
      <c r="F289" s="301">
        <v>18.803999999999998</v>
      </c>
      <c r="G289" s="39"/>
      <c r="H289" s="45"/>
    </row>
    <row r="290" s="2" customFormat="1" ht="16.8" customHeight="1">
      <c r="A290" s="39"/>
      <c r="B290" s="45"/>
      <c r="C290" s="302" t="s">
        <v>1</v>
      </c>
      <c r="D290" s="302" t="s">
        <v>508</v>
      </c>
      <c r="E290" s="18" t="s">
        <v>1</v>
      </c>
      <c r="F290" s="303">
        <v>0</v>
      </c>
      <c r="G290" s="39"/>
      <c r="H290" s="45"/>
    </row>
    <row r="291" s="2" customFormat="1" ht="16.8" customHeight="1">
      <c r="A291" s="39"/>
      <c r="B291" s="45"/>
      <c r="C291" s="302" t="s">
        <v>1</v>
      </c>
      <c r="D291" s="302" t="s">
        <v>344</v>
      </c>
      <c r="E291" s="18" t="s">
        <v>1</v>
      </c>
      <c r="F291" s="303">
        <v>0</v>
      </c>
      <c r="G291" s="39"/>
      <c r="H291" s="45"/>
    </row>
    <row r="292" s="2" customFormat="1" ht="16.8" customHeight="1">
      <c r="A292" s="39"/>
      <c r="B292" s="45"/>
      <c r="C292" s="302" t="s">
        <v>1</v>
      </c>
      <c r="D292" s="302" t="s">
        <v>907</v>
      </c>
      <c r="E292" s="18" t="s">
        <v>1</v>
      </c>
      <c r="F292" s="303">
        <v>18.803999999999998</v>
      </c>
      <c r="G292" s="39"/>
      <c r="H292" s="45"/>
    </row>
    <row r="293" s="2" customFormat="1" ht="16.8" customHeight="1">
      <c r="A293" s="39"/>
      <c r="B293" s="45"/>
      <c r="C293" s="302" t="s">
        <v>117</v>
      </c>
      <c r="D293" s="302" t="s">
        <v>187</v>
      </c>
      <c r="E293" s="18" t="s">
        <v>1</v>
      </c>
      <c r="F293" s="303">
        <v>18.803999999999998</v>
      </c>
      <c r="G293" s="39"/>
      <c r="H293" s="45"/>
    </row>
    <row r="294" s="2" customFormat="1" ht="16.8" customHeight="1">
      <c r="A294" s="39"/>
      <c r="B294" s="45"/>
      <c r="C294" s="304" t="s">
        <v>1337</v>
      </c>
      <c r="D294" s="39"/>
      <c r="E294" s="39"/>
      <c r="F294" s="39"/>
      <c r="G294" s="39"/>
      <c r="H294" s="45"/>
    </row>
    <row r="295" s="2" customFormat="1" ht="16.8" customHeight="1">
      <c r="A295" s="39"/>
      <c r="B295" s="45"/>
      <c r="C295" s="302" t="s">
        <v>298</v>
      </c>
      <c r="D295" s="302" t="s">
        <v>299</v>
      </c>
      <c r="E295" s="18" t="s">
        <v>232</v>
      </c>
      <c r="F295" s="303">
        <v>18.803999999999998</v>
      </c>
      <c r="G295" s="39"/>
      <c r="H295" s="45"/>
    </row>
    <row r="296" s="2" customFormat="1">
      <c r="A296" s="39"/>
      <c r="B296" s="45"/>
      <c r="C296" s="302" t="s">
        <v>347</v>
      </c>
      <c r="D296" s="302" t="s">
        <v>908</v>
      </c>
      <c r="E296" s="18" t="s">
        <v>232</v>
      </c>
      <c r="F296" s="303">
        <v>18.803999999999998</v>
      </c>
      <c r="G296" s="39"/>
      <c r="H296" s="45"/>
    </row>
    <row r="297" s="2" customFormat="1" ht="16.8" customHeight="1">
      <c r="A297" s="39"/>
      <c r="B297" s="45"/>
      <c r="C297" s="298" t="s">
        <v>120</v>
      </c>
      <c r="D297" s="299" t="s">
        <v>777</v>
      </c>
      <c r="E297" s="300" t="s">
        <v>1</v>
      </c>
      <c r="F297" s="301">
        <v>41.905999999999999</v>
      </c>
      <c r="G297" s="39"/>
      <c r="H297" s="45"/>
    </row>
    <row r="298" s="2" customFormat="1" ht="16.8" customHeight="1">
      <c r="A298" s="39"/>
      <c r="B298" s="45"/>
      <c r="C298" s="304" t="s">
        <v>1337</v>
      </c>
      <c r="D298" s="39"/>
      <c r="E298" s="39"/>
      <c r="F298" s="39"/>
      <c r="G298" s="39"/>
      <c r="H298" s="45"/>
    </row>
    <row r="299" s="2" customFormat="1" ht="16.8" customHeight="1">
      <c r="A299" s="39"/>
      <c r="B299" s="45"/>
      <c r="C299" s="302" t="s">
        <v>901</v>
      </c>
      <c r="D299" s="302" t="s">
        <v>902</v>
      </c>
      <c r="E299" s="18" t="s">
        <v>232</v>
      </c>
      <c r="F299" s="303">
        <v>41.905999999999999</v>
      </c>
      <c r="G299" s="39"/>
      <c r="H299" s="45"/>
    </row>
    <row r="300" s="2" customFormat="1" ht="16.8" customHeight="1">
      <c r="A300" s="39"/>
      <c r="B300" s="45"/>
      <c r="C300" s="298" t="s">
        <v>122</v>
      </c>
      <c r="D300" s="299" t="s">
        <v>1</v>
      </c>
      <c r="E300" s="300" t="s">
        <v>1</v>
      </c>
      <c r="F300" s="301">
        <v>7.6790000000000003</v>
      </c>
      <c r="G300" s="39"/>
      <c r="H300" s="45"/>
    </row>
    <row r="301" s="2" customFormat="1" ht="16.8" customHeight="1">
      <c r="A301" s="39"/>
      <c r="B301" s="45"/>
      <c r="C301" s="302" t="s">
        <v>122</v>
      </c>
      <c r="D301" s="302" t="s">
        <v>876</v>
      </c>
      <c r="E301" s="18" t="s">
        <v>1</v>
      </c>
      <c r="F301" s="303">
        <v>7.6790000000000003</v>
      </c>
      <c r="G301" s="39"/>
      <c r="H301" s="45"/>
    </row>
    <row r="302" s="2" customFormat="1" ht="16.8" customHeight="1">
      <c r="A302" s="39"/>
      <c r="B302" s="45"/>
      <c r="C302" s="304" t="s">
        <v>1337</v>
      </c>
      <c r="D302" s="39"/>
      <c r="E302" s="39"/>
      <c r="F302" s="39"/>
      <c r="G302" s="39"/>
      <c r="H302" s="45"/>
    </row>
    <row r="303" s="2" customFormat="1">
      <c r="A303" s="39"/>
      <c r="B303" s="45"/>
      <c r="C303" s="302" t="s">
        <v>260</v>
      </c>
      <c r="D303" s="302" t="s">
        <v>261</v>
      </c>
      <c r="E303" s="18" t="s">
        <v>232</v>
      </c>
      <c r="F303" s="303">
        <v>57.531999999999996</v>
      </c>
      <c r="G303" s="39"/>
      <c r="H303" s="45"/>
    </row>
    <row r="304" s="2" customFormat="1" ht="16.8" customHeight="1">
      <c r="A304" s="39"/>
      <c r="B304" s="45"/>
      <c r="C304" s="302" t="s">
        <v>298</v>
      </c>
      <c r="D304" s="302" t="s">
        <v>299</v>
      </c>
      <c r="E304" s="18" t="s">
        <v>232</v>
      </c>
      <c r="F304" s="303">
        <v>18.803999999999998</v>
      </c>
      <c r="G304" s="39"/>
      <c r="H304" s="45"/>
    </row>
    <row r="305" s="2" customFormat="1" ht="16.8" customHeight="1">
      <c r="A305" s="39"/>
      <c r="B305" s="45"/>
      <c r="C305" s="302" t="s">
        <v>904</v>
      </c>
      <c r="D305" s="302" t="s">
        <v>334</v>
      </c>
      <c r="E305" s="18" t="s">
        <v>310</v>
      </c>
      <c r="F305" s="303">
        <v>13.821999999999999</v>
      </c>
      <c r="G305" s="39"/>
      <c r="H305" s="45"/>
    </row>
    <row r="306" s="2" customFormat="1" ht="16.8" customHeight="1">
      <c r="A306" s="39"/>
      <c r="B306" s="45"/>
      <c r="C306" s="298" t="s">
        <v>125</v>
      </c>
      <c r="D306" s="299" t="s">
        <v>1</v>
      </c>
      <c r="E306" s="300" t="s">
        <v>1</v>
      </c>
      <c r="F306" s="301">
        <v>77.75</v>
      </c>
      <c r="G306" s="39"/>
      <c r="H306" s="45"/>
    </row>
    <row r="307" s="2" customFormat="1" ht="16.8" customHeight="1">
      <c r="A307" s="39"/>
      <c r="B307" s="45"/>
      <c r="C307" s="304" t="s">
        <v>1337</v>
      </c>
      <c r="D307" s="39"/>
      <c r="E307" s="39"/>
      <c r="F307" s="39"/>
      <c r="G307" s="39"/>
      <c r="H307" s="45"/>
    </row>
    <row r="308" s="2" customFormat="1" ht="16.8" customHeight="1">
      <c r="A308" s="39"/>
      <c r="B308" s="45"/>
      <c r="C308" s="302" t="s">
        <v>369</v>
      </c>
      <c r="D308" s="302" t="s">
        <v>370</v>
      </c>
      <c r="E308" s="18" t="s">
        <v>170</v>
      </c>
      <c r="F308" s="303">
        <v>77.75</v>
      </c>
      <c r="G308" s="39"/>
      <c r="H308" s="45"/>
    </row>
    <row r="309" s="2" customFormat="1" ht="16.8" customHeight="1">
      <c r="A309" s="39"/>
      <c r="B309" s="45"/>
      <c r="C309" s="302" t="s">
        <v>363</v>
      </c>
      <c r="D309" s="302" t="s">
        <v>364</v>
      </c>
      <c r="E309" s="18" t="s">
        <v>365</v>
      </c>
      <c r="F309" s="303">
        <v>2.3330000000000002</v>
      </c>
      <c r="G309" s="39"/>
      <c r="H309" s="45"/>
    </row>
    <row r="310" s="2" customFormat="1" ht="16.8" customHeight="1">
      <c r="A310" s="39"/>
      <c r="B310" s="45"/>
      <c r="C310" s="298" t="s">
        <v>127</v>
      </c>
      <c r="D310" s="299" t="s">
        <v>1</v>
      </c>
      <c r="E310" s="300" t="s">
        <v>1</v>
      </c>
      <c r="F310" s="301">
        <v>57.531999999999996</v>
      </c>
      <c r="G310" s="39"/>
      <c r="H310" s="45"/>
    </row>
    <row r="311" s="2" customFormat="1" ht="16.8" customHeight="1">
      <c r="A311" s="39"/>
      <c r="B311" s="45"/>
      <c r="C311" s="302" t="s">
        <v>127</v>
      </c>
      <c r="D311" s="302" t="s">
        <v>877</v>
      </c>
      <c r="E311" s="18" t="s">
        <v>1</v>
      </c>
      <c r="F311" s="303">
        <v>57.531999999999996</v>
      </c>
      <c r="G311" s="39"/>
      <c r="H311" s="45"/>
    </row>
    <row r="312" s="2" customFormat="1" ht="16.8" customHeight="1">
      <c r="A312" s="39"/>
      <c r="B312" s="45"/>
      <c r="C312" s="304" t="s">
        <v>1337</v>
      </c>
      <c r="D312" s="39"/>
      <c r="E312" s="39"/>
      <c r="F312" s="39"/>
      <c r="G312" s="39"/>
      <c r="H312" s="45"/>
    </row>
    <row r="313" s="2" customFormat="1">
      <c r="A313" s="39"/>
      <c r="B313" s="45"/>
      <c r="C313" s="302" t="s">
        <v>260</v>
      </c>
      <c r="D313" s="302" t="s">
        <v>261</v>
      </c>
      <c r="E313" s="18" t="s">
        <v>232</v>
      </c>
      <c r="F313" s="303">
        <v>57.531999999999996</v>
      </c>
      <c r="G313" s="39"/>
      <c r="H313" s="45"/>
    </row>
    <row r="314" s="2" customFormat="1">
      <c r="A314" s="39"/>
      <c r="B314" s="45"/>
      <c r="C314" s="302" t="s">
        <v>282</v>
      </c>
      <c r="D314" s="302" t="s">
        <v>879</v>
      </c>
      <c r="E314" s="18" t="s">
        <v>232</v>
      </c>
      <c r="F314" s="303">
        <v>57.531999999999996</v>
      </c>
      <c r="G314" s="39"/>
      <c r="H314" s="45"/>
    </row>
    <row r="315" s="2" customFormat="1">
      <c r="A315" s="39"/>
      <c r="B315" s="45"/>
      <c r="C315" s="302" t="s">
        <v>286</v>
      </c>
      <c r="D315" s="302" t="s">
        <v>882</v>
      </c>
      <c r="E315" s="18" t="s">
        <v>232</v>
      </c>
      <c r="F315" s="303">
        <v>287.66000000000003</v>
      </c>
      <c r="G315" s="39"/>
      <c r="H315" s="45"/>
    </row>
    <row r="316" s="2" customFormat="1" ht="16.8" customHeight="1">
      <c r="A316" s="39"/>
      <c r="B316" s="45"/>
      <c r="C316" s="302" t="s">
        <v>298</v>
      </c>
      <c r="D316" s="302" t="s">
        <v>299</v>
      </c>
      <c r="E316" s="18" t="s">
        <v>232</v>
      </c>
      <c r="F316" s="303">
        <v>115.06399999999999</v>
      </c>
      <c r="G316" s="39"/>
      <c r="H316" s="45"/>
    </row>
    <row r="317" s="2" customFormat="1">
      <c r="A317" s="39"/>
      <c r="B317" s="45"/>
      <c r="C317" s="302" t="s">
        <v>888</v>
      </c>
      <c r="D317" s="302" t="s">
        <v>309</v>
      </c>
      <c r="E317" s="18" t="s">
        <v>310</v>
      </c>
      <c r="F317" s="303">
        <v>103.55800000000001</v>
      </c>
      <c r="G317" s="39"/>
      <c r="H317" s="45"/>
    </row>
    <row r="318" s="2" customFormat="1" ht="16.8" customHeight="1">
      <c r="A318" s="39"/>
      <c r="B318" s="45"/>
      <c r="C318" s="302" t="s">
        <v>314</v>
      </c>
      <c r="D318" s="302" t="s">
        <v>315</v>
      </c>
      <c r="E318" s="18" t="s">
        <v>232</v>
      </c>
      <c r="F318" s="303">
        <v>115.06399999999999</v>
      </c>
      <c r="G318" s="39"/>
      <c r="H318" s="45"/>
    </row>
    <row r="319" s="2" customFormat="1" ht="16.8" customHeight="1">
      <c r="A319" s="39"/>
      <c r="B319" s="45"/>
      <c r="C319" s="298" t="s">
        <v>129</v>
      </c>
      <c r="D319" s="299" t="s">
        <v>1</v>
      </c>
      <c r="E319" s="300" t="s">
        <v>1</v>
      </c>
      <c r="F319" s="301">
        <v>49.853000000000002</v>
      </c>
      <c r="G319" s="39"/>
      <c r="H319" s="45"/>
    </row>
    <row r="320" s="2" customFormat="1" ht="16.8" customHeight="1">
      <c r="A320" s="39"/>
      <c r="B320" s="45"/>
      <c r="C320" s="302" t="s">
        <v>1</v>
      </c>
      <c r="D320" s="302" t="s">
        <v>175</v>
      </c>
      <c r="E320" s="18" t="s">
        <v>1</v>
      </c>
      <c r="F320" s="303">
        <v>0</v>
      </c>
      <c r="G320" s="39"/>
      <c r="H320" s="45"/>
    </row>
    <row r="321" s="2" customFormat="1" ht="16.8" customHeight="1">
      <c r="A321" s="39"/>
      <c r="B321" s="45"/>
      <c r="C321" s="302" t="s">
        <v>1</v>
      </c>
      <c r="D321" s="302" t="s">
        <v>263</v>
      </c>
      <c r="E321" s="18" t="s">
        <v>1</v>
      </c>
      <c r="F321" s="303">
        <v>0</v>
      </c>
      <c r="G321" s="39"/>
      <c r="H321" s="45"/>
    </row>
    <row r="322" s="2" customFormat="1" ht="16.8" customHeight="1">
      <c r="A322" s="39"/>
      <c r="B322" s="45"/>
      <c r="C322" s="302" t="s">
        <v>1</v>
      </c>
      <c r="D322" s="302" t="s">
        <v>264</v>
      </c>
      <c r="E322" s="18" t="s">
        <v>1</v>
      </c>
      <c r="F322" s="303">
        <v>0</v>
      </c>
      <c r="G322" s="39"/>
      <c r="H322" s="45"/>
    </row>
    <row r="323" s="2" customFormat="1" ht="16.8" customHeight="1">
      <c r="A323" s="39"/>
      <c r="B323" s="45"/>
      <c r="C323" s="302" t="s">
        <v>1</v>
      </c>
      <c r="D323" s="302" t="s">
        <v>865</v>
      </c>
      <c r="E323" s="18" t="s">
        <v>1</v>
      </c>
      <c r="F323" s="303">
        <v>0.25</v>
      </c>
      <c r="G323" s="39"/>
      <c r="H323" s="45"/>
    </row>
    <row r="324" s="2" customFormat="1">
      <c r="A324" s="39"/>
      <c r="B324" s="45"/>
      <c r="C324" s="302" t="s">
        <v>1</v>
      </c>
      <c r="D324" s="302" t="s">
        <v>866</v>
      </c>
      <c r="E324" s="18" t="s">
        <v>1</v>
      </c>
      <c r="F324" s="303">
        <v>12.4</v>
      </c>
      <c r="G324" s="39"/>
      <c r="H324" s="45"/>
    </row>
    <row r="325" s="2" customFormat="1" ht="16.8" customHeight="1">
      <c r="A325" s="39"/>
      <c r="B325" s="45"/>
      <c r="C325" s="302" t="s">
        <v>1</v>
      </c>
      <c r="D325" s="302" t="s">
        <v>867</v>
      </c>
      <c r="E325" s="18" t="s">
        <v>1</v>
      </c>
      <c r="F325" s="303">
        <v>1.2</v>
      </c>
      <c r="G325" s="39"/>
      <c r="H325" s="45"/>
    </row>
    <row r="326" s="2" customFormat="1" ht="16.8" customHeight="1">
      <c r="A326" s="39"/>
      <c r="B326" s="45"/>
      <c r="C326" s="302" t="s">
        <v>1</v>
      </c>
      <c r="D326" s="302" t="s">
        <v>868</v>
      </c>
      <c r="E326" s="18" t="s">
        <v>1</v>
      </c>
      <c r="F326" s="303">
        <v>-2.7999999999999998</v>
      </c>
      <c r="G326" s="39"/>
      <c r="H326" s="45"/>
    </row>
    <row r="327" s="2" customFormat="1" ht="16.8" customHeight="1">
      <c r="A327" s="39"/>
      <c r="B327" s="45"/>
      <c r="C327" s="302" t="s">
        <v>1</v>
      </c>
      <c r="D327" s="302" t="s">
        <v>269</v>
      </c>
      <c r="E327" s="18" t="s">
        <v>1</v>
      </c>
      <c r="F327" s="303">
        <v>0</v>
      </c>
      <c r="G327" s="39"/>
      <c r="H327" s="45"/>
    </row>
    <row r="328" s="2" customFormat="1" ht="16.8" customHeight="1">
      <c r="A328" s="39"/>
      <c r="B328" s="45"/>
      <c r="C328" s="302" t="s">
        <v>1</v>
      </c>
      <c r="D328" s="302" t="s">
        <v>869</v>
      </c>
      <c r="E328" s="18" t="s">
        <v>1</v>
      </c>
      <c r="F328" s="303">
        <v>0.875</v>
      </c>
      <c r="G328" s="39"/>
      <c r="H328" s="45"/>
    </row>
    <row r="329" s="2" customFormat="1">
      <c r="A329" s="39"/>
      <c r="B329" s="45"/>
      <c r="C329" s="302" t="s">
        <v>1</v>
      </c>
      <c r="D329" s="302" t="s">
        <v>870</v>
      </c>
      <c r="E329" s="18" t="s">
        <v>1</v>
      </c>
      <c r="F329" s="303">
        <v>43.399999999999999</v>
      </c>
      <c r="G329" s="39"/>
      <c r="H329" s="45"/>
    </row>
    <row r="330" s="2" customFormat="1" ht="16.8" customHeight="1">
      <c r="A330" s="39"/>
      <c r="B330" s="45"/>
      <c r="C330" s="302" t="s">
        <v>1</v>
      </c>
      <c r="D330" s="302" t="s">
        <v>871</v>
      </c>
      <c r="E330" s="18" t="s">
        <v>1</v>
      </c>
      <c r="F330" s="303">
        <v>4.2000000000000002</v>
      </c>
      <c r="G330" s="39"/>
      <c r="H330" s="45"/>
    </row>
    <row r="331" s="2" customFormat="1" ht="16.8" customHeight="1">
      <c r="A331" s="39"/>
      <c r="B331" s="45"/>
      <c r="C331" s="302" t="s">
        <v>1</v>
      </c>
      <c r="D331" s="302" t="s">
        <v>872</v>
      </c>
      <c r="E331" s="18" t="s">
        <v>1</v>
      </c>
      <c r="F331" s="303">
        <v>-9.8000000000000007</v>
      </c>
      <c r="G331" s="39"/>
      <c r="H331" s="45"/>
    </row>
    <row r="332" s="2" customFormat="1" ht="16.8" customHeight="1">
      <c r="A332" s="39"/>
      <c r="B332" s="45"/>
      <c r="C332" s="302" t="s">
        <v>1</v>
      </c>
      <c r="D332" s="302" t="s">
        <v>873</v>
      </c>
      <c r="E332" s="18" t="s">
        <v>1</v>
      </c>
      <c r="F332" s="303">
        <v>0.052999999999999998</v>
      </c>
      <c r="G332" s="39"/>
      <c r="H332" s="45"/>
    </row>
    <row r="333" s="2" customFormat="1" ht="16.8" customHeight="1">
      <c r="A333" s="39"/>
      <c r="B333" s="45"/>
      <c r="C333" s="302" t="s">
        <v>1</v>
      </c>
      <c r="D333" s="302" t="s">
        <v>874</v>
      </c>
      <c r="E333" s="18" t="s">
        <v>1</v>
      </c>
      <c r="F333" s="303">
        <v>0.074999999999999997</v>
      </c>
      <c r="G333" s="39"/>
      <c r="H333" s="45"/>
    </row>
    <row r="334" s="2" customFormat="1" ht="16.8" customHeight="1">
      <c r="A334" s="39"/>
      <c r="B334" s="45"/>
      <c r="C334" s="302" t="s">
        <v>129</v>
      </c>
      <c r="D334" s="302" t="s">
        <v>187</v>
      </c>
      <c r="E334" s="18" t="s">
        <v>1</v>
      </c>
      <c r="F334" s="303">
        <v>49.853000000000002</v>
      </c>
      <c r="G334" s="39"/>
      <c r="H334" s="45"/>
    </row>
    <row r="335" s="2" customFormat="1" ht="16.8" customHeight="1">
      <c r="A335" s="39"/>
      <c r="B335" s="45"/>
      <c r="C335" s="304" t="s">
        <v>1337</v>
      </c>
      <c r="D335" s="39"/>
      <c r="E335" s="39"/>
      <c r="F335" s="39"/>
      <c r="G335" s="39"/>
      <c r="H335" s="45"/>
    </row>
    <row r="336" s="2" customFormat="1">
      <c r="A336" s="39"/>
      <c r="B336" s="45"/>
      <c r="C336" s="302" t="s">
        <v>260</v>
      </c>
      <c r="D336" s="302" t="s">
        <v>261</v>
      </c>
      <c r="E336" s="18" t="s">
        <v>232</v>
      </c>
      <c r="F336" s="303">
        <v>57.531999999999996</v>
      </c>
      <c r="G336" s="39"/>
      <c r="H336" s="45"/>
    </row>
    <row r="337" s="2" customFormat="1" ht="16.8" customHeight="1">
      <c r="A337" s="39"/>
      <c r="B337" s="45"/>
      <c r="C337" s="302" t="s">
        <v>891</v>
      </c>
      <c r="D337" s="302" t="s">
        <v>892</v>
      </c>
      <c r="E337" s="18" t="s">
        <v>232</v>
      </c>
      <c r="F337" s="303">
        <v>22.236999999999998</v>
      </c>
      <c r="G337" s="39"/>
      <c r="H337" s="45"/>
    </row>
    <row r="338" s="2" customFormat="1" ht="16.8" customHeight="1">
      <c r="A338" s="39"/>
      <c r="B338" s="45"/>
      <c r="C338" s="298" t="s">
        <v>131</v>
      </c>
      <c r="D338" s="299" t="s">
        <v>1</v>
      </c>
      <c r="E338" s="300" t="s">
        <v>1</v>
      </c>
      <c r="F338" s="301">
        <v>14.558</v>
      </c>
      <c r="G338" s="39"/>
      <c r="H338" s="45"/>
    </row>
    <row r="339" s="2" customFormat="1" ht="16.8" customHeight="1">
      <c r="A339" s="39"/>
      <c r="B339" s="45"/>
      <c r="C339" s="302" t="s">
        <v>131</v>
      </c>
      <c r="D339" s="302" t="s">
        <v>875</v>
      </c>
      <c r="E339" s="18" t="s">
        <v>1</v>
      </c>
      <c r="F339" s="303">
        <v>14.558</v>
      </c>
      <c r="G339" s="39"/>
      <c r="H339" s="45"/>
    </row>
    <row r="340" s="2" customFormat="1" ht="16.8" customHeight="1">
      <c r="A340" s="39"/>
      <c r="B340" s="45"/>
      <c r="C340" s="304" t="s">
        <v>1337</v>
      </c>
      <c r="D340" s="39"/>
      <c r="E340" s="39"/>
      <c r="F340" s="39"/>
      <c r="G340" s="39"/>
      <c r="H340" s="45"/>
    </row>
    <row r="341" s="2" customFormat="1">
      <c r="A341" s="39"/>
      <c r="B341" s="45"/>
      <c r="C341" s="302" t="s">
        <v>260</v>
      </c>
      <c r="D341" s="302" t="s">
        <v>261</v>
      </c>
      <c r="E341" s="18" t="s">
        <v>232</v>
      </c>
      <c r="F341" s="303">
        <v>57.531999999999996</v>
      </c>
      <c r="G341" s="39"/>
      <c r="H341" s="45"/>
    </row>
    <row r="342" s="2" customFormat="1" ht="16.8" customHeight="1">
      <c r="A342" s="39"/>
      <c r="B342" s="45"/>
      <c r="C342" s="298" t="s">
        <v>133</v>
      </c>
      <c r="D342" s="299" t="s">
        <v>1</v>
      </c>
      <c r="E342" s="300" t="s">
        <v>1</v>
      </c>
      <c r="F342" s="301">
        <v>69.614999999999995</v>
      </c>
      <c r="G342" s="39"/>
      <c r="H342" s="45"/>
    </row>
    <row r="343" s="2" customFormat="1" ht="16.8" customHeight="1">
      <c r="A343" s="39"/>
      <c r="B343" s="45"/>
      <c r="C343" s="304" t="s">
        <v>1337</v>
      </c>
      <c r="D343" s="39"/>
      <c r="E343" s="39"/>
      <c r="F343" s="39"/>
      <c r="G343" s="39"/>
      <c r="H343" s="45"/>
    </row>
    <row r="344" s="2" customFormat="1">
      <c r="A344" s="39"/>
      <c r="B344" s="45"/>
      <c r="C344" s="302" t="s">
        <v>831</v>
      </c>
      <c r="D344" s="302" t="s">
        <v>832</v>
      </c>
      <c r="E344" s="18" t="s">
        <v>232</v>
      </c>
      <c r="F344" s="303">
        <v>69.614999999999995</v>
      </c>
      <c r="G344" s="39"/>
      <c r="H344" s="45"/>
    </row>
    <row r="345" s="2" customFormat="1">
      <c r="A345" s="39"/>
      <c r="B345" s="45"/>
      <c r="C345" s="302" t="s">
        <v>260</v>
      </c>
      <c r="D345" s="302" t="s">
        <v>261</v>
      </c>
      <c r="E345" s="18" t="s">
        <v>232</v>
      </c>
      <c r="F345" s="303">
        <v>57.531999999999996</v>
      </c>
      <c r="G345" s="39"/>
      <c r="H345" s="45"/>
    </row>
    <row r="346" s="2" customFormat="1" ht="16.8" customHeight="1">
      <c r="A346" s="39"/>
      <c r="B346" s="45"/>
      <c r="C346" s="302" t="s">
        <v>891</v>
      </c>
      <c r="D346" s="302" t="s">
        <v>892</v>
      </c>
      <c r="E346" s="18" t="s">
        <v>232</v>
      </c>
      <c r="F346" s="303">
        <v>22.236999999999998</v>
      </c>
      <c r="G346" s="39"/>
      <c r="H346" s="45"/>
    </row>
    <row r="347" s="2" customFormat="1" ht="16.8" customHeight="1">
      <c r="A347" s="39"/>
      <c r="B347" s="45"/>
      <c r="C347" s="298" t="s">
        <v>785</v>
      </c>
      <c r="D347" s="299" t="s">
        <v>1</v>
      </c>
      <c r="E347" s="300" t="s">
        <v>1</v>
      </c>
      <c r="F347" s="301">
        <v>2.4750000000000001</v>
      </c>
      <c r="G347" s="39"/>
      <c r="H347" s="45"/>
    </row>
    <row r="348" s="2" customFormat="1" ht="16.8" customHeight="1">
      <c r="A348" s="39"/>
      <c r="B348" s="45"/>
      <c r="C348" s="304" t="s">
        <v>1337</v>
      </c>
      <c r="D348" s="39"/>
      <c r="E348" s="39"/>
      <c r="F348" s="39"/>
      <c r="G348" s="39"/>
      <c r="H348" s="45"/>
    </row>
    <row r="349" s="2" customFormat="1">
      <c r="A349" s="39"/>
      <c r="B349" s="45"/>
      <c r="C349" s="302" t="s">
        <v>846</v>
      </c>
      <c r="D349" s="302" t="s">
        <v>847</v>
      </c>
      <c r="E349" s="18" t="s">
        <v>232</v>
      </c>
      <c r="F349" s="303">
        <v>2.4750000000000001</v>
      </c>
      <c r="G349" s="39"/>
      <c r="H349" s="45"/>
    </row>
    <row r="350" s="2" customFormat="1">
      <c r="A350" s="39"/>
      <c r="B350" s="45"/>
      <c r="C350" s="302" t="s">
        <v>260</v>
      </c>
      <c r="D350" s="302" t="s">
        <v>261</v>
      </c>
      <c r="E350" s="18" t="s">
        <v>232</v>
      </c>
      <c r="F350" s="303">
        <v>57.531999999999996</v>
      </c>
      <c r="G350" s="39"/>
      <c r="H350" s="45"/>
    </row>
    <row r="351" s="2" customFormat="1" ht="16.8" customHeight="1">
      <c r="A351" s="39"/>
      <c r="B351" s="45"/>
      <c r="C351" s="302" t="s">
        <v>891</v>
      </c>
      <c r="D351" s="302" t="s">
        <v>892</v>
      </c>
      <c r="E351" s="18" t="s">
        <v>232</v>
      </c>
      <c r="F351" s="303">
        <v>22.236999999999998</v>
      </c>
      <c r="G351" s="39"/>
      <c r="H351" s="45"/>
    </row>
    <row r="352" s="2" customFormat="1" ht="26.4" customHeight="1">
      <c r="A352" s="39"/>
      <c r="B352" s="45"/>
      <c r="C352" s="297" t="s">
        <v>1340</v>
      </c>
      <c r="D352" s="297" t="s">
        <v>97</v>
      </c>
      <c r="E352" s="39"/>
      <c r="F352" s="39"/>
      <c r="G352" s="39"/>
      <c r="H352" s="45"/>
    </row>
    <row r="353" s="2" customFormat="1" ht="16.8" customHeight="1">
      <c r="A353" s="39"/>
      <c r="B353" s="45"/>
      <c r="C353" s="298" t="s">
        <v>762</v>
      </c>
      <c r="D353" s="299" t="s">
        <v>268</v>
      </c>
      <c r="E353" s="300" t="s">
        <v>1</v>
      </c>
      <c r="F353" s="301">
        <v>0.59999999999999998</v>
      </c>
      <c r="G353" s="39"/>
      <c r="H353" s="45"/>
    </row>
    <row r="354" s="2" customFormat="1" ht="16.8" customHeight="1">
      <c r="A354" s="39"/>
      <c r="B354" s="45"/>
      <c r="C354" s="302" t="s">
        <v>1</v>
      </c>
      <c r="D354" s="302" t="s">
        <v>508</v>
      </c>
      <c r="E354" s="18" t="s">
        <v>1</v>
      </c>
      <c r="F354" s="303">
        <v>0</v>
      </c>
      <c r="G354" s="39"/>
      <c r="H354" s="45"/>
    </row>
    <row r="355" s="2" customFormat="1" ht="16.8" customHeight="1">
      <c r="A355" s="39"/>
      <c r="B355" s="45"/>
      <c r="C355" s="302" t="s">
        <v>1</v>
      </c>
      <c r="D355" s="302" t="s">
        <v>263</v>
      </c>
      <c r="E355" s="18" t="s">
        <v>1</v>
      </c>
      <c r="F355" s="303">
        <v>0</v>
      </c>
      <c r="G355" s="39"/>
      <c r="H355" s="45"/>
    </row>
    <row r="356" s="2" customFormat="1" ht="16.8" customHeight="1">
      <c r="A356" s="39"/>
      <c r="B356" s="45"/>
      <c r="C356" s="302" t="s">
        <v>1</v>
      </c>
      <c r="D356" s="302" t="s">
        <v>1167</v>
      </c>
      <c r="E356" s="18" t="s">
        <v>1</v>
      </c>
      <c r="F356" s="303">
        <v>0</v>
      </c>
      <c r="G356" s="39"/>
      <c r="H356" s="45"/>
    </row>
    <row r="357" s="2" customFormat="1" ht="16.8" customHeight="1">
      <c r="A357" s="39"/>
      <c r="B357" s="45"/>
      <c r="C357" s="302" t="s">
        <v>1</v>
      </c>
      <c r="D357" s="302" t="s">
        <v>1168</v>
      </c>
      <c r="E357" s="18" t="s">
        <v>1</v>
      </c>
      <c r="F357" s="303">
        <v>0.59999999999999998</v>
      </c>
      <c r="G357" s="39"/>
      <c r="H357" s="45"/>
    </row>
    <row r="358" s="2" customFormat="1" ht="16.8" customHeight="1">
      <c r="A358" s="39"/>
      <c r="B358" s="45"/>
      <c r="C358" s="302" t="s">
        <v>762</v>
      </c>
      <c r="D358" s="302" t="s">
        <v>268</v>
      </c>
      <c r="E358" s="18" t="s">
        <v>1</v>
      </c>
      <c r="F358" s="303">
        <v>0.59999999999999998</v>
      </c>
      <c r="G358" s="39"/>
      <c r="H358" s="45"/>
    </row>
    <row r="359" s="2" customFormat="1" ht="16.8" customHeight="1">
      <c r="A359" s="39"/>
      <c r="B359" s="45"/>
      <c r="C359" s="304" t="s">
        <v>1337</v>
      </c>
      <c r="D359" s="39"/>
      <c r="E359" s="39"/>
      <c r="F359" s="39"/>
      <c r="G359" s="39"/>
      <c r="H359" s="45"/>
    </row>
    <row r="360" s="2" customFormat="1">
      <c r="A360" s="39"/>
      <c r="B360" s="45"/>
      <c r="C360" s="302" t="s">
        <v>260</v>
      </c>
      <c r="D360" s="302" t="s">
        <v>1165</v>
      </c>
      <c r="E360" s="18" t="s">
        <v>232</v>
      </c>
      <c r="F360" s="303">
        <v>2.5249999999999999</v>
      </c>
      <c r="G360" s="39"/>
      <c r="H360" s="45"/>
    </row>
    <row r="361" s="2" customFormat="1" ht="16.8" customHeight="1">
      <c r="A361" s="39"/>
      <c r="B361" s="45"/>
      <c r="C361" s="302" t="s">
        <v>298</v>
      </c>
      <c r="D361" s="302" t="s">
        <v>1174</v>
      </c>
      <c r="E361" s="18" t="s">
        <v>232</v>
      </c>
      <c r="F361" s="303">
        <v>2.4129999999999998</v>
      </c>
      <c r="G361" s="39"/>
      <c r="H361" s="45"/>
    </row>
    <row r="362" s="2" customFormat="1" ht="16.8" customHeight="1">
      <c r="A362" s="39"/>
      <c r="B362" s="45"/>
      <c r="C362" s="298" t="s">
        <v>1147</v>
      </c>
      <c r="D362" s="299" t="s">
        <v>1</v>
      </c>
      <c r="E362" s="300" t="s">
        <v>1</v>
      </c>
      <c r="F362" s="301">
        <v>0.074999999999999997</v>
      </c>
      <c r="G362" s="39"/>
      <c r="H362" s="45"/>
    </row>
    <row r="363" s="2" customFormat="1" ht="16.8" customHeight="1">
      <c r="A363" s="39"/>
      <c r="B363" s="45"/>
      <c r="C363" s="302" t="s">
        <v>1</v>
      </c>
      <c r="D363" s="302" t="s">
        <v>508</v>
      </c>
      <c r="E363" s="18" t="s">
        <v>1</v>
      </c>
      <c r="F363" s="303">
        <v>0</v>
      </c>
      <c r="G363" s="39"/>
      <c r="H363" s="45"/>
    </row>
    <row r="364" s="2" customFormat="1" ht="16.8" customHeight="1">
      <c r="A364" s="39"/>
      <c r="B364" s="45"/>
      <c r="C364" s="302" t="s">
        <v>1147</v>
      </c>
      <c r="D364" s="302" t="s">
        <v>1198</v>
      </c>
      <c r="E364" s="18" t="s">
        <v>1</v>
      </c>
      <c r="F364" s="303">
        <v>0.074999999999999997</v>
      </c>
      <c r="G364" s="39"/>
      <c r="H364" s="45"/>
    </row>
    <row r="365" s="2" customFormat="1" ht="16.8" customHeight="1">
      <c r="A365" s="39"/>
      <c r="B365" s="45"/>
      <c r="C365" s="304" t="s">
        <v>1337</v>
      </c>
      <c r="D365" s="39"/>
      <c r="E365" s="39"/>
      <c r="F365" s="39"/>
      <c r="G365" s="39"/>
      <c r="H365" s="45"/>
    </row>
    <row r="366" s="2" customFormat="1" ht="16.8" customHeight="1">
      <c r="A366" s="39"/>
      <c r="B366" s="45"/>
      <c r="C366" s="302" t="s">
        <v>379</v>
      </c>
      <c r="D366" s="302" t="s">
        <v>380</v>
      </c>
      <c r="E366" s="18" t="s">
        <v>232</v>
      </c>
      <c r="F366" s="303">
        <v>0.074999999999999997</v>
      </c>
      <c r="G366" s="39"/>
      <c r="H366" s="45"/>
    </row>
    <row r="367" s="2" customFormat="1" ht="16.8" customHeight="1">
      <c r="A367" s="39"/>
      <c r="B367" s="45"/>
      <c r="C367" s="302" t="s">
        <v>298</v>
      </c>
      <c r="D367" s="302" t="s">
        <v>1174</v>
      </c>
      <c r="E367" s="18" t="s">
        <v>232</v>
      </c>
      <c r="F367" s="303">
        <v>2.4129999999999998</v>
      </c>
      <c r="G367" s="39"/>
      <c r="H367" s="45"/>
    </row>
    <row r="368" s="2" customFormat="1" ht="16.8" customHeight="1">
      <c r="A368" s="39"/>
      <c r="B368" s="45"/>
      <c r="C368" s="298" t="s">
        <v>764</v>
      </c>
      <c r="D368" s="299" t="s">
        <v>1</v>
      </c>
      <c r="E368" s="300" t="s">
        <v>1</v>
      </c>
      <c r="F368" s="301">
        <v>1.8</v>
      </c>
      <c r="G368" s="39"/>
      <c r="H368" s="45"/>
    </row>
    <row r="369" s="2" customFormat="1" ht="16.8" customHeight="1">
      <c r="A369" s="39"/>
      <c r="B369" s="45"/>
      <c r="C369" s="302" t="s">
        <v>1</v>
      </c>
      <c r="D369" s="302" t="s">
        <v>1169</v>
      </c>
      <c r="E369" s="18" t="s">
        <v>1</v>
      </c>
      <c r="F369" s="303">
        <v>0</v>
      </c>
      <c r="G369" s="39"/>
      <c r="H369" s="45"/>
    </row>
    <row r="370" s="2" customFormat="1" ht="16.8" customHeight="1">
      <c r="A370" s="39"/>
      <c r="B370" s="45"/>
      <c r="C370" s="302" t="s">
        <v>1</v>
      </c>
      <c r="D370" s="302" t="s">
        <v>1170</v>
      </c>
      <c r="E370" s="18" t="s">
        <v>1</v>
      </c>
      <c r="F370" s="303">
        <v>1.8</v>
      </c>
      <c r="G370" s="39"/>
      <c r="H370" s="45"/>
    </row>
    <row r="371" s="2" customFormat="1" ht="16.8" customHeight="1">
      <c r="A371" s="39"/>
      <c r="B371" s="45"/>
      <c r="C371" s="302" t="s">
        <v>764</v>
      </c>
      <c r="D371" s="302" t="s">
        <v>268</v>
      </c>
      <c r="E371" s="18" t="s">
        <v>1</v>
      </c>
      <c r="F371" s="303">
        <v>1.8</v>
      </c>
      <c r="G371" s="39"/>
      <c r="H371" s="45"/>
    </row>
    <row r="372" s="2" customFormat="1" ht="16.8" customHeight="1">
      <c r="A372" s="39"/>
      <c r="B372" s="45"/>
      <c r="C372" s="304" t="s">
        <v>1337</v>
      </c>
      <c r="D372" s="39"/>
      <c r="E372" s="39"/>
      <c r="F372" s="39"/>
      <c r="G372" s="39"/>
      <c r="H372" s="45"/>
    </row>
    <row r="373" s="2" customFormat="1">
      <c r="A373" s="39"/>
      <c r="B373" s="45"/>
      <c r="C373" s="302" t="s">
        <v>260</v>
      </c>
      <c r="D373" s="302" t="s">
        <v>1165</v>
      </c>
      <c r="E373" s="18" t="s">
        <v>232</v>
      </c>
      <c r="F373" s="303">
        <v>2.5249999999999999</v>
      </c>
      <c r="G373" s="39"/>
      <c r="H373" s="45"/>
    </row>
    <row r="374" s="2" customFormat="1" ht="16.8" customHeight="1">
      <c r="A374" s="39"/>
      <c r="B374" s="45"/>
      <c r="C374" s="302" t="s">
        <v>325</v>
      </c>
      <c r="D374" s="302" t="s">
        <v>326</v>
      </c>
      <c r="E374" s="18" t="s">
        <v>232</v>
      </c>
      <c r="F374" s="303">
        <v>1.738</v>
      </c>
      <c r="G374" s="39"/>
      <c r="H374" s="45"/>
    </row>
    <row r="375" s="2" customFormat="1" ht="16.8" customHeight="1">
      <c r="A375" s="39"/>
      <c r="B375" s="45"/>
      <c r="C375" s="298" t="s">
        <v>1341</v>
      </c>
      <c r="D375" s="299" t="s">
        <v>268</v>
      </c>
      <c r="E375" s="300" t="s">
        <v>1</v>
      </c>
      <c r="F375" s="301">
        <v>23.940000000000001</v>
      </c>
      <c r="G375" s="39"/>
      <c r="H375" s="45"/>
    </row>
    <row r="376" s="2" customFormat="1" ht="16.8" customHeight="1">
      <c r="A376" s="39"/>
      <c r="B376" s="45"/>
      <c r="C376" s="298" t="s">
        <v>112</v>
      </c>
      <c r="D376" s="299" t="s">
        <v>1</v>
      </c>
      <c r="E376" s="300" t="s">
        <v>1</v>
      </c>
      <c r="F376" s="301">
        <v>0.0080000000000000002</v>
      </c>
      <c r="G376" s="39"/>
      <c r="H376" s="45"/>
    </row>
    <row r="377" s="2" customFormat="1" ht="16.8" customHeight="1">
      <c r="A377" s="39"/>
      <c r="B377" s="45"/>
      <c r="C377" s="302" t="s">
        <v>112</v>
      </c>
      <c r="D377" s="302" t="s">
        <v>1210</v>
      </c>
      <c r="E377" s="18" t="s">
        <v>1</v>
      </c>
      <c r="F377" s="303">
        <v>0.0080000000000000002</v>
      </c>
      <c r="G377" s="39"/>
      <c r="H377" s="45"/>
    </row>
    <row r="378" s="2" customFormat="1" ht="16.8" customHeight="1">
      <c r="A378" s="39"/>
      <c r="B378" s="45"/>
      <c r="C378" s="304" t="s">
        <v>1337</v>
      </c>
      <c r="D378" s="39"/>
      <c r="E378" s="39"/>
      <c r="F378" s="39"/>
      <c r="G378" s="39"/>
      <c r="H378" s="45"/>
    </row>
    <row r="379" s="2" customFormat="1" ht="16.8" customHeight="1">
      <c r="A379" s="39"/>
      <c r="B379" s="45"/>
      <c r="C379" s="302" t="s">
        <v>529</v>
      </c>
      <c r="D379" s="302" t="s">
        <v>530</v>
      </c>
      <c r="E379" s="18" t="s">
        <v>310</v>
      </c>
      <c r="F379" s="303">
        <v>0.016</v>
      </c>
      <c r="G379" s="39"/>
      <c r="H379" s="45"/>
    </row>
    <row r="380" s="2" customFormat="1" ht="16.8" customHeight="1">
      <c r="A380" s="39"/>
      <c r="B380" s="45"/>
      <c r="C380" s="302" t="s">
        <v>535</v>
      </c>
      <c r="D380" s="302" t="s">
        <v>536</v>
      </c>
      <c r="E380" s="18" t="s">
        <v>310</v>
      </c>
      <c r="F380" s="303">
        <v>0.112</v>
      </c>
      <c r="G380" s="39"/>
      <c r="H380" s="45"/>
    </row>
    <row r="381" s="2" customFormat="1" ht="16.8" customHeight="1">
      <c r="A381" s="39"/>
      <c r="B381" s="45"/>
      <c r="C381" s="302" t="s">
        <v>541</v>
      </c>
      <c r="D381" s="302" t="s">
        <v>542</v>
      </c>
      <c r="E381" s="18" t="s">
        <v>310</v>
      </c>
      <c r="F381" s="303">
        <v>0.016</v>
      </c>
      <c r="G381" s="39"/>
      <c r="H381" s="45"/>
    </row>
    <row r="382" s="2" customFormat="1" ht="16.8" customHeight="1">
      <c r="A382" s="39"/>
      <c r="B382" s="45"/>
      <c r="C382" s="298" t="s">
        <v>117</v>
      </c>
      <c r="D382" s="299" t="s">
        <v>1</v>
      </c>
      <c r="E382" s="300" t="s">
        <v>1</v>
      </c>
      <c r="F382" s="301">
        <v>2.4129999999999998</v>
      </c>
      <c r="G382" s="39"/>
      <c r="H382" s="45"/>
    </row>
    <row r="383" s="2" customFormat="1" ht="16.8" customHeight="1">
      <c r="A383" s="39"/>
      <c r="B383" s="45"/>
      <c r="C383" s="302" t="s">
        <v>1</v>
      </c>
      <c r="D383" s="302" t="s">
        <v>1180</v>
      </c>
      <c r="E383" s="18" t="s">
        <v>1</v>
      </c>
      <c r="F383" s="303">
        <v>0</v>
      </c>
      <c r="G383" s="39"/>
      <c r="H383" s="45"/>
    </row>
    <row r="384" s="2" customFormat="1" ht="16.8" customHeight="1">
      <c r="A384" s="39"/>
      <c r="B384" s="45"/>
      <c r="C384" s="302" t="s">
        <v>1</v>
      </c>
      <c r="D384" s="302" t="s">
        <v>344</v>
      </c>
      <c r="E384" s="18" t="s">
        <v>1</v>
      </c>
      <c r="F384" s="303">
        <v>0</v>
      </c>
      <c r="G384" s="39"/>
      <c r="H384" s="45"/>
    </row>
    <row r="385" s="2" customFormat="1" ht="16.8" customHeight="1">
      <c r="A385" s="39"/>
      <c r="B385" s="45"/>
      <c r="C385" s="302" t="s">
        <v>1</v>
      </c>
      <c r="D385" s="302" t="s">
        <v>1181</v>
      </c>
      <c r="E385" s="18" t="s">
        <v>1</v>
      </c>
      <c r="F385" s="303">
        <v>2.4129999999999998</v>
      </c>
      <c r="G385" s="39"/>
      <c r="H385" s="45"/>
    </row>
    <row r="386" s="2" customFormat="1" ht="16.8" customHeight="1">
      <c r="A386" s="39"/>
      <c r="B386" s="45"/>
      <c r="C386" s="302" t="s">
        <v>117</v>
      </c>
      <c r="D386" s="302" t="s">
        <v>187</v>
      </c>
      <c r="E386" s="18" t="s">
        <v>1</v>
      </c>
      <c r="F386" s="303">
        <v>2.4129999999999998</v>
      </c>
      <c r="G386" s="39"/>
      <c r="H386" s="45"/>
    </row>
    <row r="387" s="2" customFormat="1" ht="16.8" customHeight="1">
      <c r="A387" s="39"/>
      <c r="B387" s="45"/>
      <c r="C387" s="304" t="s">
        <v>1337</v>
      </c>
      <c r="D387" s="39"/>
      <c r="E387" s="39"/>
      <c r="F387" s="39"/>
      <c r="G387" s="39"/>
      <c r="H387" s="45"/>
    </row>
    <row r="388" s="2" customFormat="1" ht="16.8" customHeight="1">
      <c r="A388" s="39"/>
      <c r="B388" s="45"/>
      <c r="C388" s="302" t="s">
        <v>298</v>
      </c>
      <c r="D388" s="302" t="s">
        <v>1174</v>
      </c>
      <c r="E388" s="18" t="s">
        <v>232</v>
      </c>
      <c r="F388" s="303">
        <v>2.4129999999999998</v>
      </c>
      <c r="G388" s="39"/>
      <c r="H388" s="45"/>
    </row>
    <row r="389" s="2" customFormat="1">
      <c r="A389" s="39"/>
      <c r="B389" s="45"/>
      <c r="C389" s="302" t="s">
        <v>347</v>
      </c>
      <c r="D389" s="302" t="s">
        <v>908</v>
      </c>
      <c r="E389" s="18" t="s">
        <v>232</v>
      </c>
      <c r="F389" s="303">
        <v>2.4129999999999998</v>
      </c>
      <c r="G389" s="39"/>
      <c r="H389" s="45"/>
    </row>
    <row r="390" s="2" customFormat="1" ht="16.8" customHeight="1">
      <c r="A390" s="39"/>
      <c r="B390" s="45"/>
      <c r="C390" s="298" t="s">
        <v>120</v>
      </c>
      <c r="D390" s="299" t="s">
        <v>1</v>
      </c>
      <c r="E390" s="300" t="s">
        <v>1</v>
      </c>
      <c r="F390" s="301">
        <v>1.738</v>
      </c>
      <c r="G390" s="39"/>
      <c r="H390" s="45"/>
    </row>
    <row r="391" s="2" customFormat="1" ht="16.8" customHeight="1">
      <c r="A391" s="39"/>
      <c r="B391" s="45"/>
      <c r="C391" s="302" t="s">
        <v>120</v>
      </c>
      <c r="D391" s="302" t="s">
        <v>1185</v>
      </c>
      <c r="E391" s="18" t="s">
        <v>1</v>
      </c>
      <c r="F391" s="303">
        <v>1.738</v>
      </c>
      <c r="G391" s="39"/>
      <c r="H391" s="45"/>
    </row>
    <row r="392" s="2" customFormat="1" ht="16.8" customHeight="1">
      <c r="A392" s="39"/>
      <c r="B392" s="45"/>
      <c r="C392" s="304" t="s">
        <v>1337</v>
      </c>
      <c r="D392" s="39"/>
      <c r="E392" s="39"/>
      <c r="F392" s="39"/>
      <c r="G392" s="39"/>
      <c r="H392" s="45"/>
    </row>
    <row r="393" s="2" customFormat="1" ht="16.8" customHeight="1">
      <c r="A393" s="39"/>
      <c r="B393" s="45"/>
      <c r="C393" s="302" t="s">
        <v>325</v>
      </c>
      <c r="D393" s="302" t="s">
        <v>326</v>
      </c>
      <c r="E393" s="18" t="s">
        <v>232</v>
      </c>
      <c r="F393" s="303">
        <v>1.738</v>
      </c>
      <c r="G393" s="39"/>
      <c r="H393" s="45"/>
    </row>
    <row r="394" s="2" customFormat="1" ht="16.8" customHeight="1">
      <c r="A394" s="39"/>
      <c r="B394" s="45"/>
      <c r="C394" s="302" t="s">
        <v>298</v>
      </c>
      <c r="D394" s="302" t="s">
        <v>1174</v>
      </c>
      <c r="E394" s="18" t="s">
        <v>232</v>
      </c>
      <c r="F394" s="303">
        <v>2.4129999999999998</v>
      </c>
      <c r="G394" s="39"/>
      <c r="H394" s="45"/>
    </row>
    <row r="395" s="2" customFormat="1" ht="16.8" customHeight="1">
      <c r="A395" s="39"/>
      <c r="B395" s="45"/>
      <c r="C395" s="302" t="s">
        <v>1186</v>
      </c>
      <c r="D395" s="302" t="s">
        <v>1187</v>
      </c>
      <c r="E395" s="18" t="s">
        <v>232</v>
      </c>
      <c r="F395" s="303">
        <v>1.738</v>
      </c>
      <c r="G395" s="39"/>
      <c r="H395" s="45"/>
    </row>
    <row r="396" s="2" customFormat="1" ht="16.8" customHeight="1">
      <c r="A396" s="39"/>
      <c r="B396" s="45"/>
      <c r="C396" s="298" t="s">
        <v>1342</v>
      </c>
      <c r="D396" s="299" t="s">
        <v>777</v>
      </c>
      <c r="E396" s="300" t="s">
        <v>1</v>
      </c>
      <c r="F396" s="301">
        <v>64.691000000000002</v>
      </c>
      <c r="G396" s="39"/>
      <c r="H396" s="45"/>
    </row>
    <row r="397" s="2" customFormat="1" ht="16.8" customHeight="1">
      <c r="A397" s="39"/>
      <c r="B397" s="45"/>
      <c r="C397" s="298" t="s">
        <v>125</v>
      </c>
      <c r="D397" s="299" t="s">
        <v>1</v>
      </c>
      <c r="E397" s="300" t="s">
        <v>1</v>
      </c>
      <c r="F397" s="301">
        <v>5.5999999999999996</v>
      </c>
      <c r="G397" s="39"/>
      <c r="H397" s="45"/>
    </row>
    <row r="398" s="2" customFormat="1" ht="16.8" customHeight="1">
      <c r="A398" s="39"/>
      <c r="B398" s="45"/>
      <c r="C398" s="302" t="s">
        <v>1</v>
      </c>
      <c r="D398" s="302" t="s">
        <v>175</v>
      </c>
      <c r="E398" s="18" t="s">
        <v>1</v>
      </c>
      <c r="F398" s="303">
        <v>0</v>
      </c>
      <c r="G398" s="39"/>
      <c r="H398" s="45"/>
    </row>
    <row r="399" s="2" customFormat="1" ht="16.8" customHeight="1">
      <c r="A399" s="39"/>
      <c r="B399" s="45"/>
      <c r="C399" s="302" t="s">
        <v>1</v>
      </c>
      <c r="D399" s="302" t="s">
        <v>1193</v>
      </c>
      <c r="E399" s="18" t="s">
        <v>1</v>
      </c>
      <c r="F399" s="303">
        <v>0</v>
      </c>
      <c r="G399" s="39"/>
      <c r="H399" s="45"/>
    </row>
    <row r="400" s="2" customFormat="1" ht="16.8" customHeight="1">
      <c r="A400" s="39"/>
      <c r="B400" s="45"/>
      <c r="C400" s="302" t="s">
        <v>1</v>
      </c>
      <c r="D400" s="302" t="s">
        <v>1194</v>
      </c>
      <c r="E400" s="18" t="s">
        <v>1</v>
      </c>
      <c r="F400" s="303">
        <v>5.5999999999999996</v>
      </c>
      <c r="G400" s="39"/>
      <c r="H400" s="45"/>
    </row>
    <row r="401" s="2" customFormat="1" ht="16.8" customHeight="1">
      <c r="A401" s="39"/>
      <c r="B401" s="45"/>
      <c r="C401" s="302" t="s">
        <v>125</v>
      </c>
      <c r="D401" s="302" t="s">
        <v>187</v>
      </c>
      <c r="E401" s="18" t="s">
        <v>1</v>
      </c>
      <c r="F401" s="303">
        <v>5.5999999999999996</v>
      </c>
      <c r="G401" s="39"/>
      <c r="H401" s="45"/>
    </row>
    <row r="402" s="2" customFormat="1" ht="16.8" customHeight="1">
      <c r="A402" s="39"/>
      <c r="B402" s="45"/>
      <c r="C402" s="304" t="s">
        <v>1337</v>
      </c>
      <c r="D402" s="39"/>
      <c r="E402" s="39"/>
      <c r="F402" s="39"/>
      <c r="G402" s="39"/>
      <c r="H402" s="45"/>
    </row>
    <row r="403" s="2" customFormat="1">
      <c r="A403" s="39"/>
      <c r="B403" s="45"/>
      <c r="C403" s="302" t="s">
        <v>357</v>
      </c>
      <c r="D403" s="302" t="s">
        <v>358</v>
      </c>
      <c r="E403" s="18" t="s">
        <v>170</v>
      </c>
      <c r="F403" s="303">
        <v>5.5999999999999996</v>
      </c>
      <c r="G403" s="39"/>
      <c r="H403" s="45"/>
    </row>
    <row r="404" s="2" customFormat="1" ht="16.8" customHeight="1">
      <c r="A404" s="39"/>
      <c r="B404" s="45"/>
      <c r="C404" s="302" t="s">
        <v>369</v>
      </c>
      <c r="D404" s="302" t="s">
        <v>370</v>
      </c>
      <c r="E404" s="18" t="s">
        <v>170</v>
      </c>
      <c r="F404" s="303">
        <v>5.5999999999999996</v>
      </c>
      <c r="G404" s="39"/>
      <c r="H404" s="45"/>
    </row>
    <row r="405" s="2" customFormat="1" ht="16.8" customHeight="1">
      <c r="A405" s="39"/>
      <c r="B405" s="45"/>
      <c r="C405" s="302" t="s">
        <v>363</v>
      </c>
      <c r="D405" s="302" t="s">
        <v>364</v>
      </c>
      <c r="E405" s="18" t="s">
        <v>365</v>
      </c>
      <c r="F405" s="303">
        <v>0.16800000000000001</v>
      </c>
      <c r="G405" s="39"/>
      <c r="H405" s="45"/>
    </row>
    <row r="406" s="2" customFormat="1" ht="16.8" customHeight="1">
      <c r="A406" s="39"/>
      <c r="B406" s="45"/>
      <c r="C406" s="298" t="s">
        <v>127</v>
      </c>
      <c r="D406" s="299" t="s">
        <v>1</v>
      </c>
      <c r="E406" s="300" t="s">
        <v>1</v>
      </c>
      <c r="F406" s="301">
        <v>2.5249999999999999</v>
      </c>
      <c r="G406" s="39"/>
      <c r="H406" s="45"/>
    </row>
    <row r="407" s="2" customFormat="1" ht="16.8" customHeight="1">
      <c r="A407" s="39"/>
      <c r="B407" s="45"/>
      <c r="C407" s="302" t="s">
        <v>127</v>
      </c>
      <c r="D407" s="302" t="s">
        <v>129</v>
      </c>
      <c r="E407" s="18" t="s">
        <v>1</v>
      </c>
      <c r="F407" s="303">
        <v>2.5249999999999999</v>
      </c>
      <c r="G407" s="39"/>
      <c r="H407" s="45"/>
    </row>
    <row r="408" s="2" customFormat="1" ht="16.8" customHeight="1">
      <c r="A408" s="39"/>
      <c r="B408" s="45"/>
      <c r="C408" s="304" t="s">
        <v>1337</v>
      </c>
      <c r="D408" s="39"/>
      <c r="E408" s="39"/>
      <c r="F408" s="39"/>
      <c r="G408" s="39"/>
      <c r="H408" s="45"/>
    </row>
    <row r="409" s="2" customFormat="1">
      <c r="A409" s="39"/>
      <c r="B409" s="45"/>
      <c r="C409" s="302" t="s">
        <v>260</v>
      </c>
      <c r="D409" s="302" t="s">
        <v>1165</v>
      </c>
      <c r="E409" s="18" t="s">
        <v>232</v>
      </c>
      <c r="F409" s="303">
        <v>2.5249999999999999</v>
      </c>
      <c r="G409" s="39"/>
      <c r="H409" s="45"/>
    </row>
    <row r="410" s="2" customFormat="1">
      <c r="A410" s="39"/>
      <c r="B410" s="45"/>
      <c r="C410" s="302" t="s">
        <v>282</v>
      </c>
      <c r="D410" s="302" t="s">
        <v>283</v>
      </c>
      <c r="E410" s="18" t="s">
        <v>232</v>
      </c>
      <c r="F410" s="303">
        <v>2.5249999999999999</v>
      </c>
      <c r="G410" s="39"/>
      <c r="H410" s="45"/>
    </row>
    <row r="411" s="2" customFormat="1">
      <c r="A411" s="39"/>
      <c r="B411" s="45"/>
      <c r="C411" s="302" t="s">
        <v>286</v>
      </c>
      <c r="D411" s="302" t="s">
        <v>287</v>
      </c>
      <c r="E411" s="18" t="s">
        <v>232</v>
      </c>
      <c r="F411" s="303">
        <v>12.625</v>
      </c>
      <c r="G411" s="39"/>
      <c r="H411" s="45"/>
    </row>
    <row r="412" s="2" customFormat="1" ht="16.8" customHeight="1">
      <c r="A412" s="39"/>
      <c r="B412" s="45"/>
      <c r="C412" s="302" t="s">
        <v>298</v>
      </c>
      <c r="D412" s="302" t="s">
        <v>1174</v>
      </c>
      <c r="E412" s="18" t="s">
        <v>232</v>
      </c>
      <c r="F412" s="303">
        <v>5.0499999999999998</v>
      </c>
      <c r="G412" s="39"/>
      <c r="H412" s="45"/>
    </row>
    <row r="413" s="2" customFormat="1">
      <c r="A413" s="39"/>
      <c r="B413" s="45"/>
      <c r="C413" s="302" t="s">
        <v>888</v>
      </c>
      <c r="D413" s="302" t="s">
        <v>309</v>
      </c>
      <c r="E413" s="18" t="s">
        <v>310</v>
      </c>
      <c r="F413" s="303">
        <v>4.5449999999999999</v>
      </c>
      <c r="G413" s="39"/>
      <c r="H413" s="45"/>
    </row>
    <row r="414" s="2" customFormat="1" ht="16.8" customHeight="1">
      <c r="A414" s="39"/>
      <c r="B414" s="45"/>
      <c r="C414" s="302" t="s">
        <v>314</v>
      </c>
      <c r="D414" s="302" t="s">
        <v>315</v>
      </c>
      <c r="E414" s="18" t="s">
        <v>232</v>
      </c>
      <c r="F414" s="303">
        <v>5.0499999999999998</v>
      </c>
      <c r="G414" s="39"/>
      <c r="H414" s="45"/>
    </row>
    <row r="415" s="2" customFormat="1" ht="16.8" customHeight="1">
      <c r="A415" s="39"/>
      <c r="B415" s="45"/>
      <c r="C415" s="298" t="s">
        <v>1343</v>
      </c>
      <c r="D415" s="299" t="s">
        <v>1</v>
      </c>
      <c r="E415" s="300" t="s">
        <v>1</v>
      </c>
      <c r="F415" s="301">
        <v>20.827999999999999</v>
      </c>
      <c r="G415" s="39"/>
      <c r="H415" s="45"/>
    </row>
    <row r="416" s="2" customFormat="1" ht="16.8" customHeight="1">
      <c r="A416" s="39"/>
      <c r="B416" s="45"/>
      <c r="C416" s="298" t="s">
        <v>129</v>
      </c>
      <c r="D416" s="299" t="s">
        <v>187</v>
      </c>
      <c r="E416" s="300" t="s">
        <v>1</v>
      </c>
      <c r="F416" s="301">
        <v>2.5249999999999999</v>
      </c>
      <c r="G416" s="39"/>
      <c r="H416" s="45"/>
    </row>
    <row r="417" s="2" customFormat="1" ht="16.8" customHeight="1">
      <c r="A417" s="39"/>
      <c r="B417" s="45"/>
      <c r="C417" s="302" t="s">
        <v>1</v>
      </c>
      <c r="D417" s="302" t="s">
        <v>508</v>
      </c>
      <c r="E417" s="18" t="s">
        <v>1</v>
      </c>
      <c r="F417" s="303">
        <v>0</v>
      </c>
      <c r="G417" s="39"/>
      <c r="H417" s="45"/>
    </row>
    <row r="418" s="2" customFormat="1" ht="16.8" customHeight="1">
      <c r="A418" s="39"/>
      <c r="B418" s="45"/>
      <c r="C418" s="302" t="s">
        <v>1</v>
      </c>
      <c r="D418" s="302" t="s">
        <v>263</v>
      </c>
      <c r="E418" s="18" t="s">
        <v>1</v>
      </c>
      <c r="F418" s="303">
        <v>0</v>
      </c>
      <c r="G418" s="39"/>
      <c r="H418" s="45"/>
    </row>
    <row r="419" s="2" customFormat="1" ht="16.8" customHeight="1">
      <c r="A419" s="39"/>
      <c r="B419" s="45"/>
      <c r="C419" s="302" t="s">
        <v>1</v>
      </c>
      <c r="D419" s="302" t="s">
        <v>1167</v>
      </c>
      <c r="E419" s="18" t="s">
        <v>1</v>
      </c>
      <c r="F419" s="303">
        <v>0</v>
      </c>
      <c r="G419" s="39"/>
      <c r="H419" s="45"/>
    </row>
    <row r="420" s="2" customFormat="1" ht="16.8" customHeight="1">
      <c r="A420" s="39"/>
      <c r="B420" s="45"/>
      <c r="C420" s="302" t="s">
        <v>1</v>
      </c>
      <c r="D420" s="302" t="s">
        <v>1168</v>
      </c>
      <c r="E420" s="18" t="s">
        <v>1</v>
      </c>
      <c r="F420" s="303">
        <v>0.59999999999999998</v>
      </c>
      <c r="G420" s="39"/>
      <c r="H420" s="45"/>
    </row>
    <row r="421" s="2" customFormat="1" ht="16.8" customHeight="1">
      <c r="A421" s="39"/>
      <c r="B421" s="45"/>
      <c r="C421" s="302" t="s">
        <v>1</v>
      </c>
      <c r="D421" s="302" t="s">
        <v>1169</v>
      </c>
      <c r="E421" s="18" t="s">
        <v>1</v>
      </c>
      <c r="F421" s="303">
        <v>0</v>
      </c>
      <c r="G421" s="39"/>
      <c r="H421" s="45"/>
    </row>
    <row r="422" s="2" customFormat="1" ht="16.8" customHeight="1">
      <c r="A422" s="39"/>
      <c r="B422" s="45"/>
      <c r="C422" s="302" t="s">
        <v>1</v>
      </c>
      <c r="D422" s="302" t="s">
        <v>1170</v>
      </c>
      <c r="E422" s="18" t="s">
        <v>1</v>
      </c>
      <c r="F422" s="303">
        <v>1.8</v>
      </c>
      <c r="G422" s="39"/>
      <c r="H422" s="45"/>
    </row>
    <row r="423" s="2" customFormat="1" ht="16.8" customHeight="1">
      <c r="A423" s="39"/>
      <c r="B423" s="45"/>
      <c r="C423" s="302" t="s">
        <v>1</v>
      </c>
      <c r="D423" s="302" t="s">
        <v>1171</v>
      </c>
      <c r="E423" s="18" t="s">
        <v>1</v>
      </c>
      <c r="F423" s="303">
        <v>0.125</v>
      </c>
      <c r="G423" s="39"/>
      <c r="H423" s="45"/>
    </row>
    <row r="424" s="2" customFormat="1" ht="16.8" customHeight="1">
      <c r="A424" s="39"/>
      <c r="B424" s="45"/>
      <c r="C424" s="302" t="s">
        <v>129</v>
      </c>
      <c r="D424" s="302" t="s">
        <v>187</v>
      </c>
      <c r="E424" s="18" t="s">
        <v>1</v>
      </c>
      <c r="F424" s="303">
        <v>2.5249999999999999</v>
      </c>
      <c r="G424" s="39"/>
      <c r="H424" s="45"/>
    </row>
    <row r="425" s="2" customFormat="1" ht="16.8" customHeight="1">
      <c r="A425" s="39"/>
      <c r="B425" s="45"/>
      <c r="C425" s="304" t="s">
        <v>1337</v>
      </c>
      <c r="D425" s="39"/>
      <c r="E425" s="39"/>
      <c r="F425" s="39"/>
      <c r="G425" s="39"/>
      <c r="H425" s="45"/>
    </row>
    <row r="426" s="2" customFormat="1">
      <c r="A426" s="39"/>
      <c r="B426" s="45"/>
      <c r="C426" s="302" t="s">
        <v>260</v>
      </c>
      <c r="D426" s="302" t="s">
        <v>1165</v>
      </c>
      <c r="E426" s="18" t="s">
        <v>232</v>
      </c>
      <c r="F426" s="303">
        <v>2.5249999999999999</v>
      </c>
      <c r="G426" s="39"/>
      <c r="H426" s="45"/>
    </row>
    <row r="427" s="2" customFormat="1" ht="16.8" customHeight="1">
      <c r="A427" s="39"/>
      <c r="B427" s="45"/>
      <c r="C427" s="302" t="s">
        <v>320</v>
      </c>
      <c r="D427" s="302" t="s">
        <v>321</v>
      </c>
      <c r="E427" s="18" t="s">
        <v>232</v>
      </c>
      <c r="F427" s="303">
        <v>1.9550000000000001</v>
      </c>
      <c r="G427" s="39"/>
      <c r="H427" s="45"/>
    </row>
    <row r="428" s="2" customFormat="1" ht="16.8" customHeight="1">
      <c r="A428" s="39"/>
      <c r="B428" s="45"/>
      <c r="C428" s="298" t="s">
        <v>133</v>
      </c>
      <c r="D428" s="299" t="s">
        <v>1</v>
      </c>
      <c r="E428" s="300" t="s">
        <v>1</v>
      </c>
      <c r="F428" s="301">
        <v>4.4800000000000004</v>
      </c>
      <c r="G428" s="39"/>
      <c r="H428" s="45"/>
    </row>
    <row r="429" s="2" customFormat="1" ht="16.8" customHeight="1">
      <c r="A429" s="39"/>
      <c r="B429" s="45"/>
      <c r="C429" s="302" t="s">
        <v>1</v>
      </c>
      <c r="D429" s="302" t="s">
        <v>508</v>
      </c>
      <c r="E429" s="18" t="s">
        <v>1</v>
      </c>
      <c r="F429" s="303">
        <v>0</v>
      </c>
      <c r="G429" s="39"/>
      <c r="H429" s="45"/>
    </row>
    <row r="430" s="2" customFormat="1" ht="16.8" customHeight="1">
      <c r="A430" s="39"/>
      <c r="B430" s="45"/>
      <c r="C430" s="302" t="s">
        <v>1</v>
      </c>
      <c r="D430" s="302" t="s">
        <v>834</v>
      </c>
      <c r="E430" s="18" t="s">
        <v>1</v>
      </c>
      <c r="F430" s="303">
        <v>0</v>
      </c>
      <c r="G430" s="39"/>
      <c r="H430" s="45"/>
    </row>
    <row r="431" s="2" customFormat="1" ht="16.8" customHeight="1">
      <c r="A431" s="39"/>
      <c r="B431" s="45"/>
      <c r="C431" s="302" t="s">
        <v>1</v>
      </c>
      <c r="D431" s="302" t="s">
        <v>1161</v>
      </c>
      <c r="E431" s="18" t="s">
        <v>1</v>
      </c>
      <c r="F431" s="303">
        <v>6</v>
      </c>
      <c r="G431" s="39"/>
      <c r="H431" s="45"/>
    </row>
    <row r="432" s="2" customFormat="1" ht="16.8" customHeight="1">
      <c r="A432" s="39"/>
      <c r="B432" s="45"/>
      <c r="C432" s="302" t="s">
        <v>1</v>
      </c>
      <c r="D432" s="302" t="s">
        <v>1162</v>
      </c>
      <c r="E432" s="18" t="s">
        <v>1</v>
      </c>
      <c r="F432" s="303">
        <v>-0.90000000000000002</v>
      </c>
      <c r="G432" s="39"/>
      <c r="H432" s="45"/>
    </row>
    <row r="433" s="2" customFormat="1" ht="16.8" customHeight="1">
      <c r="A433" s="39"/>
      <c r="B433" s="45"/>
      <c r="C433" s="302" t="s">
        <v>1</v>
      </c>
      <c r="D433" s="302" t="s">
        <v>1163</v>
      </c>
      <c r="E433" s="18" t="s">
        <v>1</v>
      </c>
      <c r="F433" s="303">
        <v>0.5</v>
      </c>
      <c r="G433" s="39"/>
      <c r="H433" s="45"/>
    </row>
    <row r="434" s="2" customFormat="1" ht="16.8" customHeight="1">
      <c r="A434" s="39"/>
      <c r="B434" s="45"/>
      <c r="C434" s="302" t="s">
        <v>1</v>
      </c>
      <c r="D434" s="302" t="s">
        <v>1164</v>
      </c>
      <c r="E434" s="18" t="s">
        <v>1</v>
      </c>
      <c r="F434" s="303">
        <v>-1.1200000000000001</v>
      </c>
      <c r="G434" s="39"/>
      <c r="H434" s="45"/>
    </row>
    <row r="435" s="2" customFormat="1" ht="16.8" customHeight="1">
      <c r="A435" s="39"/>
      <c r="B435" s="45"/>
      <c r="C435" s="302" t="s">
        <v>133</v>
      </c>
      <c r="D435" s="302" t="s">
        <v>187</v>
      </c>
      <c r="E435" s="18" t="s">
        <v>1</v>
      </c>
      <c r="F435" s="303">
        <v>4.4800000000000004</v>
      </c>
      <c r="G435" s="39"/>
      <c r="H435" s="45"/>
    </row>
    <row r="436" s="2" customFormat="1" ht="16.8" customHeight="1">
      <c r="A436" s="39"/>
      <c r="B436" s="45"/>
      <c r="C436" s="304" t="s">
        <v>1337</v>
      </c>
      <c r="D436" s="39"/>
      <c r="E436" s="39"/>
      <c r="F436" s="39"/>
      <c r="G436" s="39"/>
      <c r="H436" s="45"/>
    </row>
    <row r="437" s="2" customFormat="1">
      <c r="A437" s="39"/>
      <c r="B437" s="45"/>
      <c r="C437" s="302" t="s">
        <v>589</v>
      </c>
      <c r="D437" s="302" t="s">
        <v>1159</v>
      </c>
      <c r="E437" s="18" t="s">
        <v>232</v>
      </c>
      <c r="F437" s="303">
        <v>4.4800000000000004</v>
      </c>
      <c r="G437" s="39"/>
      <c r="H437" s="45"/>
    </row>
    <row r="438" s="2" customFormat="1" ht="16.8" customHeight="1">
      <c r="A438" s="39"/>
      <c r="B438" s="45"/>
      <c r="C438" s="302" t="s">
        <v>320</v>
      </c>
      <c r="D438" s="302" t="s">
        <v>321</v>
      </c>
      <c r="E438" s="18" t="s">
        <v>232</v>
      </c>
      <c r="F438" s="303">
        <v>1.9550000000000001</v>
      </c>
      <c r="G438" s="39"/>
      <c r="H438" s="45"/>
    </row>
    <row r="439" s="2" customFormat="1" ht="7.44" customHeight="1">
      <c r="A439" s="39"/>
      <c r="B439" s="172"/>
      <c r="C439" s="173"/>
      <c r="D439" s="173"/>
      <c r="E439" s="173"/>
      <c r="F439" s="173"/>
      <c r="G439" s="173"/>
      <c r="H439" s="45"/>
    </row>
    <row r="440" s="2" customFormat="1">
      <c r="A440" s="39"/>
      <c r="B440" s="39"/>
      <c r="C440" s="39"/>
      <c r="D440" s="39"/>
      <c r="E440" s="39"/>
      <c r="F440" s="39"/>
      <c r="G440" s="39"/>
      <c r="H440" s="39"/>
    </row>
  </sheetData>
  <sheetProtection sheet="1" formatColumns="0" formatRows="0" objects="1" scenarios="1" spinCount="100000" saltValue="Ua49jauu1A7As5tZUGlh2W9w7BqWFNFMxUu2kG99muit/tIql20Izq5L6XG3daegzbZQJUS+Bf0ODuIF/s//0g==" hashValue="8+PNTIBlT2q5awqAiKcHc3Tz7pJRGWxZKeTsG9ni7tLR/N6F455LDJS9ncSReNdBUthgFE6692fjd4cakXgx5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DESKTOPKASPAROV\Uživatel</dc:creator>
  <cp:lastModifiedBy>DESKTOPKASPAROV\Uživatel</cp:lastModifiedBy>
  <dcterms:created xsi:type="dcterms:W3CDTF">2024-05-27T09:53:27Z</dcterms:created>
  <dcterms:modified xsi:type="dcterms:W3CDTF">2024-05-27T09:53:42Z</dcterms:modified>
</cp:coreProperties>
</file>