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 - Architektonicko-s..." sheetId="2" r:id="rId2"/>
    <sheet name="D1.01.41 - Zdravotně tech..." sheetId="3" r:id="rId3"/>
    <sheet name="D1.01.42 - Vytápění" sheetId="4" r:id="rId4"/>
    <sheet name="1 - VZT" sheetId="5" r:id="rId5"/>
    <sheet name="2 - chlazení" sheetId="6" r:id="rId6"/>
    <sheet name="3 - Společné" sheetId="7" r:id="rId7"/>
    <sheet name="D1.01.44 - Silnoproudá el..." sheetId="8" r:id="rId8"/>
    <sheet name="D1.01.45 - Slaboproudá  e..." sheetId="9" r:id="rId9"/>
    <sheet name="D1.01.46 - Elektronická p..." sheetId="10" r:id="rId10"/>
    <sheet name="D1.01.47 - Měření a Regulace" sheetId="11" r:id="rId11"/>
    <sheet name="D.1.02 - SO 02 Přeložka a..." sheetId="12" r:id="rId12"/>
    <sheet name="D.1.03 - SO 03 Přípojka d..." sheetId="13" r:id="rId13"/>
    <sheet name="D.1.04 - SO 04 Terénní úp..." sheetId="14" r:id="rId14"/>
    <sheet name="VON - Vedlejší a ostatní ..." sheetId="15" r:id="rId15"/>
  </sheets>
  <definedNames>
    <definedName name="_xlnm.Print_Area" localSheetId="0">'Rekapitulace stavby'!$D$4:$AO$76,'Rekapitulace stavby'!$C$82:$AQ$113</definedName>
    <definedName name="_xlnm.Print_Titles" localSheetId="0">'Rekapitulace stavby'!$92:$92</definedName>
    <definedName name="_xlnm._FilterDatabase" localSheetId="1" hidden="1">'D.1.1 - Architektonicko-s...'!$C$151:$K$1125</definedName>
    <definedName name="_xlnm.Print_Area" localSheetId="1">'D.1.1 - Architektonicko-s...'!$C$4:$J$43,'D.1.1 - Architektonicko-s...'!$C$50:$J$76,'D.1.1 - Architektonicko-s...'!$C$82:$J$129,'D.1.1 - Architektonicko-s...'!$C$135:$K$1125</definedName>
    <definedName name="_xlnm.Print_Titles" localSheetId="1">'D.1.1 - Architektonicko-s...'!$151:$151</definedName>
    <definedName name="_xlnm._FilterDatabase" localSheetId="2" hidden="1">'D1.01.41 - Zdravotně tech...'!$C$128:$K$194</definedName>
    <definedName name="_xlnm.Print_Area" localSheetId="2">'D1.01.41 - Zdravotně tech...'!$C$4:$J$43,'D1.01.41 - Zdravotně tech...'!$C$50:$J$76,'D1.01.41 - Zdravotně tech...'!$C$82:$J$106,'D1.01.41 - Zdravotně tech...'!$C$112:$K$194</definedName>
    <definedName name="_xlnm.Print_Titles" localSheetId="2">'D1.01.41 - Zdravotně tech...'!$128:$128</definedName>
    <definedName name="_xlnm._FilterDatabase" localSheetId="3" hidden="1">'D1.01.42 - Vytápění'!$C$127:$K$171</definedName>
    <definedName name="_xlnm.Print_Area" localSheetId="3">'D1.01.42 - Vytápění'!$C$4:$J$43,'D1.01.42 - Vytápění'!$C$50:$J$76,'D1.01.42 - Vytápění'!$C$82:$J$105,'D1.01.42 - Vytápění'!$C$111:$K$171</definedName>
    <definedName name="_xlnm.Print_Titles" localSheetId="3">'D1.01.42 - Vytápění'!$127:$127</definedName>
    <definedName name="_xlnm._FilterDatabase" localSheetId="4" hidden="1">'1 - VZT'!$C$125:$K$144</definedName>
    <definedName name="_xlnm.Print_Area" localSheetId="4">'1 - VZT'!$C$4:$J$43,'1 - VZT'!$C$50:$J$76,'1 - VZT'!$C$82:$J$103,'1 - VZT'!$C$109:$K$144</definedName>
    <definedName name="_xlnm.Print_Titles" localSheetId="4">'1 - VZT'!$125:$125</definedName>
    <definedName name="_xlnm._FilterDatabase" localSheetId="5" hidden="1">'2 - chlazení'!$C$124:$K$139</definedName>
    <definedName name="_xlnm.Print_Area" localSheetId="5">'2 - chlazení'!$C$4:$J$43,'2 - chlazení'!$C$50:$J$76,'2 - chlazení'!$C$82:$J$102,'2 - chlazení'!$C$108:$K$139</definedName>
    <definedName name="_xlnm.Print_Titles" localSheetId="5">'2 - chlazení'!$124:$124</definedName>
    <definedName name="_xlnm._FilterDatabase" localSheetId="6" hidden="1">'3 - Společné'!$C$124:$K$131</definedName>
    <definedName name="_xlnm.Print_Area" localSheetId="6">'3 - Společné'!$C$4:$J$43,'3 - Společné'!$C$50:$J$76,'3 - Společné'!$C$82:$J$102,'3 - Společné'!$C$108:$K$131</definedName>
    <definedName name="_xlnm.Print_Titles" localSheetId="6">'3 - Společné'!$124:$124</definedName>
    <definedName name="_xlnm._FilterDatabase" localSheetId="7" hidden="1">'D1.01.44 - Silnoproudá el...'!$C$129:$K$198</definedName>
    <definedName name="_xlnm.Print_Area" localSheetId="7">'D1.01.44 - Silnoproudá el...'!$C$4:$J$43,'D1.01.44 - Silnoproudá el...'!$C$50:$J$76,'D1.01.44 - Silnoproudá el...'!$C$82:$J$107,'D1.01.44 - Silnoproudá el...'!$C$113:$K$198</definedName>
    <definedName name="_xlnm.Print_Titles" localSheetId="7">'D1.01.44 - Silnoproudá el...'!$129:$129</definedName>
    <definedName name="_xlnm._FilterDatabase" localSheetId="8" hidden="1">'D1.01.45 - Slaboproudá  e...'!$C$128:$K$174</definedName>
    <definedName name="_xlnm.Print_Area" localSheetId="8">'D1.01.45 - Slaboproudá  e...'!$C$4:$J$43,'D1.01.45 - Slaboproudá  e...'!$C$50:$J$76,'D1.01.45 - Slaboproudá  e...'!$C$82:$J$106,'D1.01.45 - Slaboproudá  e...'!$C$112:$K$174</definedName>
    <definedName name="_xlnm.Print_Titles" localSheetId="8">'D1.01.45 - Slaboproudá  e...'!$128:$128</definedName>
    <definedName name="_xlnm._FilterDatabase" localSheetId="9" hidden="1">'D1.01.46 - Elektronická p...'!$C$126:$K$151</definedName>
    <definedName name="_xlnm.Print_Area" localSheetId="9">'D1.01.46 - Elektronická p...'!$C$4:$J$43,'D1.01.46 - Elektronická p...'!$C$50:$J$76,'D1.01.46 - Elektronická p...'!$C$82:$J$104,'D1.01.46 - Elektronická p...'!$C$110:$K$151</definedName>
    <definedName name="_xlnm.Print_Titles" localSheetId="9">'D1.01.46 - Elektronická p...'!$126:$126</definedName>
    <definedName name="_xlnm._FilterDatabase" localSheetId="10" hidden="1">'D1.01.47 - Měření a Regulace'!$C$127:$K$149</definedName>
    <definedName name="_xlnm.Print_Area" localSheetId="10">'D1.01.47 - Měření a Regulace'!$C$4:$J$43,'D1.01.47 - Měření a Regulace'!$C$50:$J$76,'D1.01.47 - Měření a Regulace'!$C$82:$J$105,'D1.01.47 - Měření a Regulace'!$C$111:$K$149</definedName>
    <definedName name="_xlnm.Print_Titles" localSheetId="10">'D1.01.47 - Měření a Regulace'!$127:$127</definedName>
    <definedName name="_xlnm._FilterDatabase" localSheetId="11" hidden="1">'D.1.02 - SO 02 Přeložka a...'!$C$122:$K$241</definedName>
    <definedName name="_xlnm.Print_Area" localSheetId="11">'D.1.02 - SO 02 Přeložka a...'!$C$4:$J$39,'D.1.02 - SO 02 Přeložka a...'!$C$50:$J$76,'D.1.02 - SO 02 Přeložka a...'!$C$82:$J$104,'D.1.02 - SO 02 Přeložka a...'!$C$110:$K$241</definedName>
    <definedName name="_xlnm.Print_Titles" localSheetId="11">'D.1.02 - SO 02 Přeložka a...'!$122:$122</definedName>
    <definedName name="_xlnm._FilterDatabase" localSheetId="12" hidden="1">'D.1.03 - SO 03 Přípojka d...'!$C$121:$K$288</definedName>
    <definedName name="_xlnm.Print_Area" localSheetId="12">'D.1.03 - SO 03 Přípojka d...'!$C$4:$J$39,'D.1.03 - SO 03 Přípojka d...'!$C$50:$J$76,'D.1.03 - SO 03 Přípojka d...'!$C$82:$J$103,'D.1.03 - SO 03 Přípojka d...'!$C$109:$K$288</definedName>
    <definedName name="_xlnm.Print_Titles" localSheetId="12">'D.1.03 - SO 03 Přípojka d...'!$121:$121</definedName>
    <definedName name="_xlnm._FilterDatabase" localSheetId="13" hidden="1">'D.1.04 - SO 04 Terénní úp...'!$C$132:$K$266</definedName>
    <definedName name="_xlnm.Print_Area" localSheetId="13">'D.1.04 - SO 04 Terénní úp...'!$C$4:$J$39,'D.1.04 - SO 04 Terénní úp...'!$C$50:$J$76,'D.1.04 - SO 04 Terénní úp...'!$C$82:$J$114,'D.1.04 - SO 04 Terénní úp...'!$C$120:$K$266</definedName>
    <definedName name="_xlnm.Print_Titles" localSheetId="13">'D.1.04 - SO 04 Terénní úp...'!$132:$132</definedName>
    <definedName name="_xlnm._FilterDatabase" localSheetId="14" hidden="1">'VON - Vedlejší a ostatní ...'!$C$124:$K$174</definedName>
    <definedName name="_xlnm.Print_Area" localSheetId="14">'VON - Vedlejší a ostatní ...'!$C$4:$J$39,'VON - Vedlejší a ostatní ...'!$C$50:$J$76,'VON - Vedlejší a ostatní ...'!$C$82:$J$106,'VON - Vedlejší a ostatní ...'!$C$112:$K$174</definedName>
    <definedName name="_xlnm.Print_Titles" localSheetId="14">'VON - Vedlejší a ostatní ...'!$124:$124</definedName>
  </definedNames>
  <calcPr/>
</workbook>
</file>

<file path=xl/calcChain.xml><?xml version="1.0" encoding="utf-8"?>
<calcChain xmlns="http://schemas.openxmlformats.org/spreadsheetml/2006/main">
  <c i="15" l="1" r="J37"/>
  <c r="J36"/>
  <c i="1" r="AY112"/>
  <c i="15" r="J35"/>
  <c i="1" r="AX112"/>
  <c i="15" r="BI173"/>
  <c r="BH173"/>
  <c r="BG173"/>
  <c r="BF173"/>
  <c r="T173"/>
  <c r="T172"/>
  <c r="R173"/>
  <c r="R172"/>
  <c r="P173"/>
  <c r="P172"/>
  <c r="BI170"/>
  <c r="BH170"/>
  <c r="BG170"/>
  <c r="BF170"/>
  <c r="T170"/>
  <c r="T169"/>
  <c r="R170"/>
  <c r="R169"/>
  <c r="P170"/>
  <c r="P169"/>
  <c r="BI167"/>
  <c r="BH167"/>
  <c r="BG167"/>
  <c r="BF167"/>
  <c r="T167"/>
  <c r="T166"/>
  <c r="R167"/>
  <c r="R166"/>
  <c r="P167"/>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1"/>
  <c r="F121"/>
  <c r="F119"/>
  <c r="E117"/>
  <c r="J91"/>
  <c r="F91"/>
  <c r="F89"/>
  <c r="E87"/>
  <c r="J24"/>
  <c r="E24"/>
  <c r="J122"/>
  <c r="J23"/>
  <c r="J18"/>
  <c r="E18"/>
  <c r="F122"/>
  <c r="J17"/>
  <c r="J12"/>
  <c r="J119"/>
  <c r="E7"/>
  <c r="E85"/>
  <c i="14" r="J37"/>
  <c r="J36"/>
  <c i="1" r="AY111"/>
  <c i="14" r="J35"/>
  <c i="1" r="AX111"/>
  <c i="14" r="BI266"/>
  <c r="BH266"/>
  <c r="BG266"/>
  <c r="BF266"/>
  <c r="T266"/>
  <c r="R266"/>
  <c r="P266"/>
  <c r="BI265"/>
  <c r="BH265"/>
  <c r="BG265"/>
  <c r="BF265"/>
  <c r="T265"/>
  <c r="R265"/>
  <c r="P265"/>
  <c r="BI264"/>
  <c r="BH264"/>
  <c r="BG264"/>
  <c r="BF264"/>
  <c r="T264"/>
  <c r="R264"/>
  <c r="P264"/>
  <c r="BI262"/>
  <c r="BH262"/>
  <c r="BG262"/>
  <c r="BF262"/>
  <c r="T262"/>
  <c r="R262"/>
  <c r="P262"/>
  <c r="BI259"/>
  <c r="BH259"/>
  <c r="BG259"/>
  <c r="BF259"/>
  <c r="T259"/>
  <c r="R259"/>
  <c r="P259"/>
  <c r="BI256"/>
  <c r="BH256"/>
  <c r="BG256"/>
  <c r="BF256"/>
  <c r="T256"/>
  <c r="T255"/>
  <c r="R256"/>
  <c r="R255"/>
  <c r="P256"/>
  <c r="P255"/>
  <c r="BI252"/>
  <c r="BH252"/>
  <c r="BG252"/>
  <c r="BF252"/>
  <c r="T252"/>
  <c r="T251"/>
  <c r="R252"/>
  <c r="R251"/>
  <c r="P252"/>
  <c r="P251"/>
  <c r="BI249"/>
  <c r="BH249"/>
  <c r="BG249"/>
  <c r="BF249"/>
  <c r="T249"/>
  <c r="T248"/>
  <c r="R249"/>
  <c r="R248"/>
  <c r="P249"/>
  <c r="P248"/>
  <c r="BI247"/>
  <c r="BH247"/>
  <c r="BG247"/>
  <c r="BF247"/>
  <c r="T247"/>
  <c r="R247"/>
  <c r="P247"/>
  <c r="BI245"/>
  <c r="BH245"/>
  <c r="BG245"/>
  <c r="BF245"/>
  <c r="T245"/>
  <c r="R245"/>
  <c r="P245"/>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1"/>
  <c r="BH231"/>
  <c r="BG231"/>
  <c r="BF231"/>
  <c r="T231"/>
  <c r="R231"/>
  <c r="P231"/>
  <c r="BI228"/>
  <c r="BH228"/>
  <c r="BG228"/>
  <c r="BF228"/>
  <c r="T228"/>
  <c r="R228"/>
  <c r="P228"/>
  <c r="BI227"/>
  <c r="BH227"/>
  <c r="BG227"/>
  <c r="BF227"/>
  <c r="T227"/>
  <c r="R227"/>
  <c r="P227"/>
  <c r="BI223"/>
  <c r="BH223"/>
  <c r="BG223"/>
  <c r="BF223"/>
  <c r="T223"/>
  <c r="R223"/>
  <c r="P223"/>
  <c r="BI220"/>
  <c r="BH220"/>
  <c r="BG220"/>
  <c r="BF220"/>
  <c r="T220"/>
  <c r="R220"/>
  <c r="P220"/>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T190"/>
  <c r="R191"/>
  <c r="R190"/>
  <c r="P191"/>
  <c r="P190"/>
  <c r="BI187"/>
  <c r="BH187"/>
  <c r="BG187"/>
  <c r="BF187"/>
  <c r="T187"/>
  <c r="R187"/>
  <c r="P187"/>
  <c r="BI184"/>
  <c r="BH184"/>
  <c r="BG184"/>
  <c r="BF184"/>
  <c r="T184"/>
  <c r="R184"/>
  <c r="P184"/>
  <c r="BI180"/>
  <c r="BH180"/>
  <c r="BG180"/>
  <c r="BF180"/>
  <c r="T180"/>
  <c r="T179"/>
  <c r="R180"/>
  <c r="R179"/>
  <c r="P180"/>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69"/>
  <c r="BH169"/>
  <c r="BG169"/>
  <c r="BF169"/>
  <c r="T169"/>
  <c r="R169"/>
  <c r="P169"/>
  <c r="BI168"/>
  <c r="BH168"/>
  <c r="BG168"/>
  <c r="BF168"/>
  <c r="T168"/>
  <c r="R168"/>
  <c r="P168"/>
  <c r="BI167"/>
  <c r="BH167"/>
  <c r="BG167"/>
  <c r="BF167"/>
  <c r="T167"/>
  <c r="R167"/>
  <c r="P167"/>
  <c r="BI162"/>
  <c r="BH162"/>
  <c r="BG162"/>
  <c r="BF162"/>
  <c r="T162"/>
  <c r="R162"/>
  <c r="P162"/>
  <c r="BI160"/>
  <c r="BH160"/>
  <c r="BG160"/>
  <c r="BF160"/>
  <c r="T160"/>
  <c r="R160"/>
  <c r="P160"/>
  <c r="BI156"/>
  <c r="BH156"/>
  <c r="BG156"/>
  <c r="BF156"/>
  <c r="T156"/>
  <c r="R156"/>
  <c r="P156"/>
  <c r="BI155"/>
  <c r="BH155"/>
  <c r="BG155"/>
  <c r="BF155"/>
  <c r="T155"/>
  <c r="R155"/>
  <c r="P155"/>
  <c r="BI154"/>
  <c r="BH154"/>
  <c r="BG154"/>
  <c r="BF154"/>
  <c r="T154"/>
  <c r="R154"/>
  <c r="P154"/>
  <c r="BI152"/>
  <c r="BH152"/>
  <c r="BG152"/>
  <c r="BF152"/>
  <c r="T152"/>
  <c r="R152"/>
  <c r="P152"/>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J129"/>
  <c r="F129"/>
  <c r="F127"/>
  <c r="E125"/>
  <c r="J91"/>
  <c r="F91"/>
  <c r="F89"/>
  <c r="E87"/>
  <c r="J24"/>
  <c r="E24"/>
  <c r="J92"/>
  <c r="J23"/>
  <c r="J18"/>
  <c r="E18"/>
  <c r="F130"/>
  <c r="J17"/>
  <c r="J12"/>
  <c r="J127"/>
  <c r="E7"/>
  <c r="E123"/>
  <c i="13" r="J37"/>
  <c r="J36"/>
  <c i="1" r="AY110"/>
  <c i="13" r="J35"/>
  <c i="1" r="AX110"/>
  <c i="13" r="BI288"/>
  <c r="BH288"/>
  <c r="BG288"/>
  <c r="BF288"/>
  <c r="T288"/>
  <c r="T287"/>
  <c r="R288"/>
  <c r="R287"/>
  <c r="P288"/>
  <c r="P287"/>
  <c r="BI286"/>
  <c r="BH286"/>
  <c r="BG286"/>
  <c r="BF286"/>
  <c r="T286"/>
  <c r="T285"/>
  <c r="R286"/>
  <c r="R285"/>
  <c r="P286"/>
  <c r="P285"/>
  <c r="BI284"/>
  <c r="BH284"/>
  <c r="BG284"/>
  <c r="BF284"/>
  <c r="T284"/>
  <c r="R284"/>
  <c r="P284"/>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47"/>
  <c r="BH247"/>
  <c r="BG247"/>
  <c r="BF247"/>
  <c r="T247"/>
  <c r="R247"/>
  <c r="P247"/>
  <c r="BI240"/>
  <c r="BH240"/>
  <c r="BG240"/>
  <c r="BF240"/>
  <c r="T240"/>
  <c r="R240"/>
  <c r="P240"/>
  <c r="BI238"/>
  <c r="BH238"/>
  <c r="BG238"/>
  <c r="BF238"/>
  <c r="T238"/>
  <c r="R238"/>
  <c r="P238"/>
  <c r="BI232"/>
  <c r="BH232"/>
  <c r="BG232"/>
  <c r="BF232"/>
  <c r="T232"/>
  <c r="R232"/>
  <c r="P232"/>
  <c r="BI231"/>
  <c r="BH231"/>
  <c r="BG231"/>
  <c r="BF231"/>
  <c r="T231"/>
  <c r="R231"/>
  <c r="P231"/>
  <c r="BI229"/>
  <c r="BH229"/>
  <c r="BG229"/>
  <c r="BF229"/>
  <c r="T229"/>
  <c r="R229"/>
  <c r="P229"/>
  <c r="BI224"/>
  <c r="BH224"/>
  <c r="BG224"/>
  <c r="BF224"/>
  <c r="T224"/>
  <c r="R224"/>
  <c r="P224"/>
  <c r="BI217"/>
  <c r="BH217"/>
  <c r="BG217"/>
  <c r="BF217"/>
  <c r="T217"/>
  <c r="R217"/>
  <c r="P217"/>
  <c r="BI213"/>
  <c r="BH213"/>
  <c r="BG213"/>
  <c r="BF213"/>
  <c r="T213"/>
  <c r="R213"/>
  <c r="P213"/>
  <c r="BI207"/>
  <c r="BH207"/>
  <c r="BG207"/>
  <c r="BF207"/>
  <c r="T207"/>
  <c r="R207"/>
  <c r="P207"/>
  <c r="BI204"/>
  <c r="BH204"/>
  <c r="BG204"/>
  <c r="BF204"/>
  <c r="T204"/>
  <c r="R204"/>
  <c r="P204"/>
  <c r="BI192"/>
  <c r="BH192"/>
  <c r="BG192"/>
  <c r="BF192"/>
  <c r="T192"/>
  <c r="R192"/>
  <c r="P192"/>
  <c r="BI191"/>
  <c r="BH191"/>
  <c r="BG191"/>
  <c r="BF191"/>
  <c r="T191"/>
  <c r="R191"/>
  <c r="P191"/>
  <c r="BI188"/>
  <c r="BH188"/>
  <c r="BG188"/>
  <c r="BF188"/>
  <c r="T188"/>
  <c r="R188"/>
  <c r="P188"/>
  <c r="BI183"/>
  <c r="BH183"/>
  <c r="BG183"/>
  <c r="BF183"/>
  <c r="T183"/>
  <c r="R183"/>
  <c r="P183"/>
  <c r="BI181"/>
  <c r="BH181"/>
  <c r="BG181"/>
  <c r="BF181"/>
  <c r="T181"/>
  <c r="R181"/>
  <c r="P181"/>
  <c r="BI177"/>
  <c r="BH177"/>
  <c r="BG177"/>
  <c r="BF177"/>
  <c r="T177"/>
  <c r="R177"/>
  <c r="P177"/>
  <c r="BI163"/>
  <c r="BH163"/>
  <c r="BG163"/>
  <c r="BF163"/>
  <c r="T163"/>
  <c r="R163"/>
  <c r="P163"/>
  <c r="BI162"/>
  <c r="BH162"/>
  <c r="BG162"/>
  <c r="BF162"/>
  <c r="T162"/>
  <c r="R162"/>
  <c r="P162"/>
  <c r="BI161"/>
  <c r="BH161"/>
  <c r="BG161"/>
  <c r="BF161"/>
  <c r="T161"/>
  <c r="R161"/>
  <c r="P161"/>
  <c r="BI156"/>
  <c r="BH156"/>
  <c r="BG156"/>
  <c r="BF156"/>
  <c r="T156"/>
  <c r="R156"/>
  <c r="P156"/>
  <c r="BI148"/>
  <c r="BH148"/>
  <c r="BG148"/>
  <c r="BF148"/>
  <c r="T148"/>
  <c r="R148"/>
  <c r="P148"/>
  <c r="BI139"/>
  <c r="BH139"/>
  <c r="BG139"/>
  <c r="BF139"/>
  <c r="T139"/>
  <c r="R139"/>
  <c r="P139"/>
  <c r="BI135"/>
  <c r="BH135"/>
  <c r="BG135"/>
  <c r="BF135"/>
  <c r="T135"/>
  <c r="R135"/>
  <c r="P135"/>
  <c r="BI130"/>
  <c r="BH130"/>
  <c r="BG130"/>
  <c r="BF130"/>
  <c r="T130"/>
  <c r="R130"/>
  <c r="P130"/>
  <c r="BI129"/>
  <c r="BH129"/>
  <c r="BG129"/>
  <c r="BF129"/>
  <c r="T129"/>
  <c r="R129"/>
  <c r="P129"/>
  <c r="BI127"/>
  <c r="BH127"/>
  <c r="BG127"/>
  <c r="BF127"/>
  <c r="T127"/>
  <c r="R127"/>
  <c r="P127"/>
  <c r="BI125"/>
  <c r="BH125"/>
  <c r="BG125"/>
  <c r="BF125"/>
  <c r="T125"/>
  <c r="R125"/>
  <c r="P125"/>
  <c r="J119"/>
  <c r="J118"/>
  <c r="F116"/>
  <c r="E114"/>
  <c r="J92"/>
  <c r="J91"/>
  <c r="F89"/>
  <c r="E87"/>
  <c r="J18"/>
  <c r="E18"/>
  <c r="F92"/>
  <c r="J17"/>
  <c r="J15"/>
  <c r="E15"/>
  <c r="F118"/>
  <c r="J14"/>
  <c r="J12"/>
  <c r="J116"/>
  <c r="E7"/>
  <c r="E85"/>
  <c i="12" r="J37"/>
  <c r="J36"/>
  <c i="1" r="AY109"/>
  <c i="12" r="J35"/>
  <c i="1" r="AX109"/>
  <c i="12" r="BI241"/>
  <c r="BH241"/>
  <c r="BG241"/>
  <c r="BF241"/>
  <c r="T241"/>
  <c r="T240"/>
  <c r="R241"/>
  <c r="R240"/>
  <c r="P241"/>
  <c r="P240"/>
  <c r="BI239"/>
  <c r="BH239"/>
  <c r="BG239"/>
  <c r="BF239"/>
  <c r="T239"/>
  <c r="T238"/>
  <c r="R239"/>
  <c r="R238"/>
  <c r="P239"/>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19"/>
  <c r="BH219"/>
  <c r="BG219"/>
  <c r="BF219"/>
  <c r="T219"/>
  <c r="R219"/>
  <c r="P219"/>
  <c r="BI217"/>
  <c r="BH217"/>
  <c r="BG217"/>
  <c r="BF217"/>
  <c r="T217"/>
  <c r="R217"/>
  <c r="P217"/>
  <c r="BI214"/>
  <c r="BH214"/>
  <c r="BG214"/>
  <c r="BF214"/>
  <c r="T214"/>
  <c r="R214"/>
  <c r="P214"/>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199"/>
  <c r="BH199"/>
  <c r="BG199"/>
  <c r="BF199"/>
  <c r="T199"/>
  <c r="R199"/>
  <c r="P199"/>
  <c r="BI196"/>
  <c r="BH196"/>
  <c r="BG196"/>
  <c r="BF196"/>
  <c r="T196"/>
  <c r="T195"/>
  <c r="R196"/>
  <c r="R195"/>
  <c r="P196"/>
  <c r="P195"/>
  <c r="BI192"/>
  <c r="BH192"/>
  <c r="BG192"/>
  <c r="BF192"/>
  <c r="T192"/>
  <c r="R192"/>
  <c r="P192"/>
  <c r="BI187"/>
  <c r="BH187"/>
  <c r="BG187"/>
  <c r="BF187"/>
  <c r="T187"/>
  <c r="R187"/>
  <c r="P187"/>
  <c r="BI184"/>
  <c r="BH184"/>
  <c r="BG184"/>
  <c r="BF184"/>
  <c r="T184"/>
  <c r="R184"/>
  <c r="P184"/>
  <c r="BI168"/>
  <c r="BH168"/>
  <c r="BG168"/>
  <c r="BF168"/>
  <c r="T168"/>
  <c r="R168"/>
  <c r="P168"/>
  <c r="BI166"/>
  <c r="BH166"/>
  <c r="BG166"/>
  <c r="BF166"/>
  <c r="T166"/>
  <c r="R166"/>
  <c r="P166"/>
  <c r="BI163"/>
  <c r="BH163"/>
  <c r="BG163"/>
  <c r="BF163"/>
  <c r="T163"/>
  <c r="R163"/>
  <c r="P163"/>
  <c r="BI157"/>
  <c r="BH157"/>
  <c r="BG157"/>
  <c r="BF157"/>
  <c r="T157"/>
  <c r="R157"/>
  <c r="P157"/>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3"/>
  <c r="BH143"/>
  <c r="BG143"/>
  <c r="BF143"/>
  <c r="T143"/>
  <c r="R143"/>
  <c r="P143"/>
  <c r="BI138"/>
  <c r="BH138"/>
  <c r="BG138"/>
  <c r="BF138"/>
  <c r="T138"/>
  <c r="R138"/>
  <c r="P138"/>
  <c r="BI131"/>
  <c r="BH131"/>
  <c r="BG131"/>
  <c r="BF131"/>
  <c r="T131"/>
  <c r="R131"/>
  <c r="P131"/>
  <c r="BI128"/>
  <c r="BH128"/>
  <c r="BG128"/>
  <c r="BF128"/>
  <c r="T128"/>
  <c r="R128"/>
  <c r="P128"/>
  <c r="BI127"/>
  <c r="BH127"/>
  <c r="BG127"/>
  <c r="BF127"/>
  <c r="T127"/>
  <c r="R127"/>
  <c r="P127"/>
  <c r="BI126"/>
  <c r="BH126"/>
  <c r="BG126"/>
  <c r="BF126"/>
  <c r="T126"/>
  <c r="R126"/>
  <c r="P126"/>
  <c r="J120"/>
  <c r="J119"/>
  <c r="F117"/>
  <c r="E115"/>
  <c r="J92"/>
  <c r="J91"/>
  <c r="F89"/>
  <c r="E87"/>
  <c r="J18"/>
  <c r="E18"/>
  <c r="F120"/>
  <c r="J17"/>
  <c r="J15"/>
  <c r="E15"/>
  <c r="F91"/>
  <c r="J14"/>
  <c r="J12"/>
  <c r="J89"/>
  <c r="E7"/>
  <c r="E113"/>
  <c i="11" r="J41"/>
  <c r="J40"/>
  <c i="1" r="AY108"/>
  <c i="11" r="J39"/>
  <c i="1" r="AX108"/>
  <c i="11"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T130"/>
  <c r="R131"/>
  <c r="R130"/>
  <c r="P131"/>
  <c r="P130"/>
  <c r="F122"/>
  <c r="E120"/>
  <c r="F93"/>
  <c r="E91"/>
  <c r="J28"/>
  <c r="E28"/>
  <c r="J125"/>
  <c r="J27"/>
  <c r="J25"/>
  <c r="E25"/>
  <c r="J124"/>
  <c r="J24"/>
  <c r="J22"/>
  <c r="E22"/>
  <c r="F96"/>
  <c r="J21"/>
  <c r="J19"/>
  <c r="E19"/>
  <c r="F124"/>
  <c r="J18"/>
  <c r="J16"/>
  <c r="J93"/>
  <c r="E7"/>
  <c r="E85"/>
  <c i="10" r="J41"/>
  <c r="J40"/>
  <c i="1" r="AY107"/>
  <c i="10" r="J39"/>
  <c i="1" r="AX107"/>
  <c i="10"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95"/>
  <c r="J18"/>
  <c r="J16"/>
  <c r="J121"/>
  <c r="E7"/>
  <c r="E113"/>
  <c i="9" r="J41"/>
  <c r="J40"/>
  <c i="1" r="AY106"/>
  <c i="9" r="J39"/>
  <c i="1" r="AX106"/>
  <c i="9"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F123"/>
  <c r="E121"/>
  <c r="F93"/>
  <c r="E91"/>
  <c r="J28"/>
  <c r="E28"/>
  <c r="J126"/>
  <c r="J27"/>
  <c r="J25"/>
  <c r="E25"/>
  <c r="J95"/>
  <c r="J24"/>
  <c r="J22"/>
  <c r="E22"/>
  <c r="F96"/>
  <c r="J21"/>
  <c r="J19"/>
  <c r="E19"/>
  <c r="F125"/>
  <c r="J18"/>
  <c r="J16"/>
  <c r="J123"/>
  <c r="E7"/>
  <c r="E115"/>
  <c i="8" r="J41"/>
  <c r="J40"/>
  <c i="1" r="AY105"/>
  <c i="8" r="J39"/>
  <c i="1" r="AX105"/>
  <c i="8"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4"/>
  <c r="E122"/>
  <c r="F93"/>
  <c r="E91"/>
  <c r="J28"/>
  <c r="E28"/>
  <c r="J127"/>
  <c r="J27"/>
  <c r="J25"/>
  <c r="E25"/>
  <c r="J126"/>
  <c r="J24"/>
  <c r="J22"/>
  <c r="E22"/>
  <c r="F96"/>
  <c r="J21"/>
  <c r="J19"/>
  <c r="E19"/>
  <c r="F95"/>
  <c r="J18"/>
  <c r="J16"/>
  <c r="J124"/>
  <c r="E7"/>
  <c r="E85"/>
  <c i="7" r="J41"/>
  <c r="J40"/>
  <c i="1" r="AY104"/>
  <c i="7" r="J39"/>
  <c i="1" r="AX104"/>
  <c i="7"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119"/>
  <c r="E7"/>
  <c r="E111"/>
  <c i="6" r="J41"/>
  <c r="J40"/>
  <c i="1" r="AY103"/>
  <c i="6" r="J39"/>
  <c i="1" r="AX103"/>
  <c i="6"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96"/>
  <c r="J21"/>
  <c r="J19"/>
  <c r="E19"/>
  <c r="F121"/>
  <c r="J18"/>
  <c r="J16"/>
  <c r="J93"/>
  <c r="E7"/>
  <c r="E85"/>
  <c i="5" r="J41"/>
  <c r="J40"/>
  <c i="1" r="AY102"/>
  <c i="5" r="J39"/>
  <c i="1" r="AX102"/>
  <c i="5" r="BI144"/>
  <c r="BH144"/>
  <c r="BG144"/>
  <c r="BF144"/>
  <c r="T144"/>
  <c r="R144"/>
  <c r="P144"/>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123"/>
  <c r="J27"/>
  <c r="J25"/>
  <c r="E25"/>
  <c r="J95"/>
  <c r="J24"/>
  <c r="J22"/>
  <c r="E22"/>
  <c r="F123"/>
  <c r="J21"/>
  <c r="J19"/>
  <c r="E19"/>
  <c r="F122"/>
  <c r="J18"/>
  <c r="J16"/>
  <c r="J93"/>
  <c r="E7"/>
  <c r="E85"/>
  <c i="4" r="J41"/>
  <c r="J40"/>
  <c i="1" r="AY100"/>
  <c i="4" r="J39"/>
  <c i="1" r="AX100"/>
  <c i="4"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F122"/>
  <c r="E120"/>
  <c r="F93"/>
  <c r="E91"/>
  <c r="J28"/>
  <c r="E28"/>
  <c r="J96"/>
  <c r="J27"/>
  <c r="J25"/>
  <c r="E25"/>
  <c r="J124"/>
  <c r="J24"/>
  <c r="J22"/>
  <c r="E22"/>
  <c r="F125"/>
  <c r="J21"/>
  <c r="J19"/>
  <c r="E19"/>
  <c r="F124"/>
  <c r="J18"/>
  <c r="J16"/>
  <c r="J122"/>
  <c r="E7"/>
  <c r="E85"/>
  <c i="3" r="J41"/>
  <c r="J40"/>
  <c i="1" r="AY99"/>
  <c i="3" r="J39"/>
  <c i="1" r="AX99"/>
  <c i="3"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0"/>
  <c r="BH140"/>
  <c r="BG140"/>
  <c r="BF140"/>
  <c r="T140"/>
  <c r="R140"/>
  <c r="P140"/>
  <c r="BI135"/>
  <c r="BH135"/>
  <c r="BG135"/>
  <c r="BF135"/>
  <c r="T135"/>
  <c r="R135"/>
  <c r="P135"/>
  <c r="BI133"/>
  <c r="BH133"/>
  <c r="BG133"/>
  <c r="BF133"/>
  <c r="T133"/>
  <c r="R133"/>
  <c r="P133"/>
  <c r="BI132"/>
  <c r="BH132"/>
  <c r="BG132"/>
  <c r="BF132"/>
  <c r="T132"/>
  <c r="R132"/>
  <c r="P132"/>
  <c r="J126"/>
  <c r="J125"/>
  <c r="F123"/>
  <c r="E121"/>
  <c r="J96"/>
  <c r="J95"/>
  <c r="F93"/>
  <c r="E91"/>
  <c r="J22"/>
  <c r="E22"/>
  <c r="F96"/>
  <c r="J21"/>
  <c r="J19"/>
  <c r="E19"/>
  <c r="F95"/>
  <c r="J18"/>
  <c r="J16"/>
  <c r="J123"/>
  <c r="E7"/>
  <c r="E85"/>
  <c i="2" r="J41"/>
  <c r="J40"/>
  <c i="1" r="AY97"/>
  <c i="2" r="J39"/>
  <c i="1" r="AX97"/>
  <c i="2" r="BI1125"/>
  <c r="BH1125"/>
  <c r="BG1125"/>
  <c r="BF1125"/>
  <c r="T1125"/>
  <c r="R1125"/>
  <c r="P1125"/>
  <c r="BI1124"/>
  <c r="BH1124"/>
  <c r="BG1124"/>
  <c r="BF1124"/>
  <c r="T1124"/>
  <c r="R1124"/>
  <c r="P1124"/>
  <c r="BI1123"/>
  <c r="BH1123"/>
  <c r="BG1123"/>
  <c r="BF1123"/>
  <c r="T1123"/>
  <c r="R1123"/>
  <c r="P1123"/>
  <c r="BI1122"/>
  <c r="BH1122"/>
  <c r="BG1122"/>
  <c r="BF1122"/>
  <c r="T1122"/>
  <c r="R1122"/>
  <c r="P1122"/>
  <c r="BI1121"/>
  <c r="BH1121"/>
  <c r="BG1121"/>
  <c r="BF1121"/>
  <c r="T1121"/>
  <c r="R1121"/>
  <c r="P1121"/>
  <c r="BI1120"/>
  <c r="BH1120"/>
  <c r="BG1120"/>
  <c r="BF1120"/>
  <c r="T1120"/>
  <c r="R1120"/>
  <c r="P1120"/>
  <c r="BI1114"/>
  <c r="BH1114"/>
  <c r="BG1114"/>
  <c r="BF1114"/>
  <c r="T1114"/>
  <c r="R1114"/>
  <c r="P1114"/>
  <c r="BI1107"/>
  <c r="BH1107"/>
  <c r="BG1107"/>
  <c r="BF1107"/>
  <c r="T1107"/>
  <c r="R1107"/>
  <c r="P1107"/>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5"/>
  <c r="BH1075"/>
  <c r="BG1075"/>
  <c r="BF1075"/>
  <c r="T1075"/>
  <c r="R1075"/>
  <c r="P1075"/>
  <c r="BI1074"/>
  <c r="BH1074"/>
  <c r="BG1074"/>
  <c r="BF1074"/>
  <c r="T1074"/>
  <c r="R1074"/>
  <c r="P1074"/>
  <c r="BI1073"/>
  <c r="BH1073"/>
  <c r="BG1073"/>
  <c r="BF1073"/>
  <c r="T1073"/>
  <c r="R1073"/>
  <c r="P1073"/>
  <c r="BI1066"/>
  <c r="BH1066"/>
  <c r="BG1066"/>
  <c r="BF1066"/>
  <c r="T1066"/>
  <c r="R1066"/>
  <c r="P1066"/>
  <c r="BI1061"/>
  <c r="BH1061"/>
  <c r="BG1061"/>
  <c r="BF1061"/>
  <c r="T1061"/>
  <c r="R1061"/>
  <c r="P1061"/>
  <c r="BI1055"/>
  <c r="BH1055"/>
  <c r="BG1055"/>
  <c r="BF1055"/>
  <c r="T1055"/>
  <c r="R1055"/>
  <c r="P1055"/>
  <c r="BI1051"/>
  <c r="BH1051"/>
  <c r="BG1051"/>
  <c r="BF1051"/>
  <c r="T1051"/>
  <c r="R1051"/>
  <c r="P1051"/>
  <c r="BI1050"/>
  <c r="BH1050"/>
  <c r="BG1050"/>
  <c r="BF1050"/>
  <c r="T1050"/>
  <c r="R1050"/>
  <c r="P1050"/>
  <c r="BI1045"/>
  <c r="BH1045"/>
  <c r="BG1045"/>
  <c r="BF1045"/>
  <c r="T1045"/>
  <c r="R1045"/>
  <c r="P1045"/>
  <c r="BI1043"/>
  <c r="BH1043"/>
  <c r="BG1043"/>
  <c r="BF1043"/>
  <c r="T1043"/>
  <c r="R1043"/>
  <c r="P1043"/>
  <c r="BI1031"/>
  <c r="BH1031"/>
  <c r="BG1031"/>
  <c r="BF1031"/>
  <c r="T1031"/>
  <c r="R1031"/>
  <c r="P1031"/>
  <c r="BI1028"/>
  <c r="BH1028"/>
  <c r="BG1028"/>
  <c r="BF1028"/>
  <c r="T1028"/>
  <c r="R1028"/>
  <c r="P1028"/>
  <c r="BI1023"/>
  <c r="BH1023"/>
  <c r="BG1023"/>
  <c r="BF1023"/>
  <c r="T1023"/>
  <c r="R1023"/>
  <c r="P1023"/>
  <c r="BI1020"/>
  <c r="BH1020"/>
  <c r="BG1020"/>
  <c r="BF1020"/>
  <c r="T1020"/>
  <c r="R1020"/>
  <c r="P1020"/>
  <c r="BI1012"/>
  <c r="BH1012"/>
  <c r="BG1012"/>
  <c r="BF1012"/>
  <c r="T1012"/>
  <c r="R1012"/>
  <c r="P1012"/>
  <c r="BI1006"/>
  <c r="BH1006"/>
  <c r="BG1006"/>
  <c r="BF1006"/>
  <c r="T1006"/>
  <c r="R1006"/>
  <c r="P1006"/>
  <c r="BI1002"/>
  <c r="BH1002"/>
  <c r="BG1002"/>
  <c r="BF1002"/>
  <c r="T1002"/>
  <c r="R1002"/>
  <c r="P1002"/>
  <c r="BI1001"/>
  <c r="BH1001"/>
  <c r="BG1001"/>
  <c r="BF1001"/>
  <c r="T1001"/>
  <c r="R1001"/>
  <c r="P1001"/>
  <c r="BI997"/>
  <c r="BH997"/>
  <c r="BG997"/>
  <c r="BF997"/>
  <c r="T997"/>
  <c r="R997"/>
  <c r="P997"/>
  <c r="BI996"/>
  <c r="BH996"/>
  <c r="BG996"/>
  <c r="BF996"/>
  <c r="T996"/>
  <c r="R996"/>
  <c r="P996"/>
  <c r="BI992"/>
  <c r="BH992"/>
  <c r="BG992"/>
  <c r="BF992"/>
  <c r="T992"/>
  <c r="R992"/>
  <c r="P992"/>
  <c r="BI991"/>
  <c r="BH991"/>
  <c r="BG991"/>
  <c r="BF991"/>
  <c r="T991"/>
  <c r="R991"/>
  <c r="P991"/>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40"/>
  <c r="BH940"/>
  <c r="BG940"/>
  <c r="BF940"/>
  <c r="T940"/>
  <c r="R940"/>
  <c r="P940"/>
  <c r="BI938"/>
  <c r="BH938"/>
  <c r="BG938"/>
  <c r="BF938"/>
  <c r="T938"/>
  <c r="R938"/>
  <c r="P938"/>
  <c r="BI936"/>
  <c r="BH936"/>
  <c r="BG936"/>
  <c r="BF936"/>
  <c r="T936"/>
  <c r="R936"/>
  <c r="P936"/>
  <c r="BI934"/>
  <c r="BH934"/>
  <c r="BG934"/>
  <c r="BF934"/>
  <c r="T934"/>
  <c r="R934"/>
  <c r="P934"/>
  <c r="BI932"/>
  <c r="BH932"/>
  <c r="BG932"/>
  <c r="BF932"/>
  <c r="T932"/>
  <c r="R932"/>
  <c r="P932"/>
  <c r="BI928"/>
  <c r="BH928"/>
  <c r="BG928"/>
  <c r="BF928"/>
  <c r="T928"/>
  <c r="R928"/>
  <c r="P928"/>
  <c r="BI926"/>
  <c r="BH926"/>
  <c r="BG926"/>
  <c r="BF926"/>
  <c r="T926"/>
  <c r="R926"/>
  <c r="P926"/>
  <c r="BI924"/>
  <c r="BH924"/>
  <c r="BG924"/>
  <c r="BF924"/>
  <c r="T924"/>
  <c r="R924"/>
  <c r="P924"/>
  <c r="BI922"/>
  <c r="BH922"/>
  <c r="BG922"/>
  <c r="BF922"/>
  <c r="T922"/>
  <c r="R922"/>
  <c r="P922"/>
  <c r="BI920"/>
  <c r="BH920"/>
  <c r="BG920"/>
  <c r="BF920"/>
  <c r="T920"/>
  <c r="R920"/>
  <c r="P920"/>
  <c r="BI918"/>
  <c r="BH918"/>
  <c r="BG918"/>
  <c r="BF918"/>
  <c r="T918"/>
  <c r="R918"/>
  <c r="P918"/>
  <c r="BI916"/>
  <c r="BH916"/>
  <c r="BG916"/>
  <c r="BF916"/>
  <c r="T916"/>
  <c r="R916"/>
  <c r="P916"/>
  <c r="BI914"/>
  <c r="BH914"/>
  <c r="BG914"/>
  <c r="BF914"/>
  <c r="T914"/>
  <c r="R914"/>
  <c r="P914"/>
  <c r="BI912"/>
  <c r="BH912"/>
  <c r="BG912"/>
  <c r="BF912"/>
  <c r="T912"/>
  <c r="R912"/>
  <c r="P912"/>
  <c r="BI910"/>
  <c r="BH910"/>
  <c r="BG910"/>
  <c r="BF910"/>
  <c r="T910"/>
  <c r="R910"/>
  <c r="P910"/>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3"/>
  <c r="BH853"/>
  <c r="BG853"/>
  <c r="BF853"/>
  <c r="T853"/>
  <c r="R853"/>
  <c r="P853"/>
  <c r="BI851"/>
  <c r="BH851"/>
  <c r="BG851"/>
  <c r="BF851"/>
  <c r="T851"/>
  <c r="R851"/>
  <c r="P851"/>
  <c r="BI843"/>
  <c r="BH843"/>
  <c r="BG843"/>
  <c r="BF843"/>
  <c r="T843"/>
  <c r="R843"/>
  <c r="P843"/>
  <c r="BI838"/>
  <c r="BH838"/>
  <c r="BG838"/>
  <c r="BF838"/>
  <c r="T838"/>
  <c r="R838"/>
  <c r="P838"/>
  <c r="BI836"/>
  <c r="BH836"/>
  <c r="BG836"/>
  <c r="BF836"/>
  <c r="T836"/>
  <c r="R836"/>
  <c r="P836"/>
  <c r="BI832"/>
  <c r="BH832"/>
  <c r="BG832"/>
  <c r="BF832"/>
  <c r="T832"/>
  <c r="R832"/>
  <c r="P832"/>
  <c r="BI830"/>
  <c r="BH830"/>
  <c r="BG830"/>
  <c r="BF830"/>
  <c r="T830"/>
  <c r="R830"/>
  <c r="P830"/>
  <c r="BI826"/>
  <c r="BH826"/>
  <c r="BG826"/>
  <c r="BF826"/>
  <c r="T826"/>
  <c r="R826"/>
  <c r="P826"/>
  <c r="BI824"/>
  <c r="BH824"/>
  <c r="BG824"/>
  <c r="BF824"/>
  <c r="T824"/>
  <c r="R824"/>
  <c r="P824"/>
  <c r="BI820"/>
  <c r="BH820"/>
  <c r="BG820"/>
  <c r="BF820"/>
  <c r="T820"/>
  <c r="R820"/>
  <c r="P820"/>
  <c r="BI818"/>
  <c r="BH818"/>
  <c r="BG818"/>
  <c r="BF818"/>
  <c r="T818"/>
  <c r="R818"/>
  <c r="P818"/>
  <c r="BI814"/>
  <c r="BH814"/>
  <c r="BG814"/>
  <c r="BF814"/>
  <c r="T814"/>
  <c r="R814"/>
  <c r="P814"/>
  <c r="BI809"/>
  <c r="BH809"/>
  <c r="BG809"/>
  <c r="BF809"/>
  <c r="T809"/>
  <c r="R809"/>
  <c r="P809"/>
  <c r="BI808"/>
  <c r="BH808"/>
  <c r="BG808"/>
  <c r="BF808"/>
  <c r="T808"/>
  <c r="R808"/>
  <c r="P808"/>
  <c r="BI804"/>
  <c r="BH804"/>
  <c r="BG804"/>
  <c r="BF804"/>
  <c r="T804"/>
  <c r="R804"/>
  <c r="P804"/>
  <c r="BI803"/>
  <c r="BH803"/>
  <c r="BG803"/>
  <c r="BF803"/>
  <c r="T803"/>
  <c r="R803"/>
  <c r="P803"/>
  <c r="BI802"/>
  <c r="BH802"/>
  <c r="BG802"/>
  <c r="BF802"/>
  <c r="T802"/>
  <c r="R802"/>
  <c r="P802"/>
  <c r="BI801"/>
  <c r="BH801"/>
  <c r="BG801"/>
  <c r="BF801"/>
  <c r="T801"/>
  <c r="R801"/>
  <c r="P801"/>
  <c r="BI793"/>
  <c r="BH793"/>
  <c r="BG793"/>
  <c r="BF793"/>
  <c r="T793"/>
  <c r="R793"/>
  <c r="P793"/>
  <c r="BI792"/>
  <c r="BH792"/>
  <c r="BG792"/>
  <c r="BF792"/>
  <c r="T792"/>
  <c r="R792"/>
  <c r="P792"/>
  <c r="BI783"/>
  <c r="BH783"/>
  <c r="BG783"/>
  <c r="BF783"/>
  <c r="T783"/>
  <c r="R783"/>
  <c r="P783"/>
  <c r="BI782"/>
  <c r="BH782"/>
  <c r="BG782"/>
  <c r="BF782"/>
  <c r="T782"/>
  <c r="R782"/>
  <c r="P782"/>
  <c r="BI773"/>
  <c r="BH773"/>
  <c r="BG773"/>
  <c r="BF773"/>
  <c r="T773"/>
  <c r="R773"/>
  <c r="P773"/>
  <c r="BI771"/>
  <c r="BH771"/>
  <c r="BG771"/>
  <c r="BF771"/>
  <c r="T771"/>
  <c r="R771"/>
  <c r="P771"/>
  <c r="BI770"/>
  <c r="BH770"/>
  <c r="BG770"/>
  <c r="BF770"/>
  <c r="T770"/>
  <c r="R770"/>
  <c r="P770"/>
  <c r="BI766"/>
  <c r="BH766"/>
  <c r="BG766"/>
  <c r="BF766"/>
  <c r="T766"/>
  <c r="R766"/>
  <c r="P766"/>
  <c r="BI761"/>
  <c r="BH761"/>
  <c r="BG761"/>
  <c r="BF761"/>
  <c r="T761"/>
  <c r="R761"/>
  <c r="P761"/>
  <c r="BI758"/>
  <c r="BH758"/>
  <c r="BG758"/>
  <c r="BF758"/>
  <c r="T758"/>
  <c r="R758"/>
  <c r="P758"/>
  <c r="BI756"/>
  <c r="BH756"/>
  <c r="BG756"/>
  <c r="BF756"/>
  <c r="T756"/>
  <c r="R756"/>
  <c r="P756"/>
  <c r="BI754"/>
  <c r="BH754"/>
  <c r="BG754"/>
  <c r="BF754"/>
  <c r="T754"/>
  <c r="R754"/>
  <c r="P754"/>
  <c r="BI750"/>
  <c r="BH750"/>
  <c r="BG750"/>
  <c r="BF750"/>
  <c r="T750"/>
  <c r="R750"/>
  <c r="P750"/>
  <c r="BI746"/>
  <c r="BH746"/>
  <c r="BG746"/>
  <c r="BF746"/>
  <c r="T746"/>
  <c r="R746"/>
  <c r="P746"/>
  <c r="BI744"/>
  <c r="BH744"/>
  <c r="BG744"/>
  <c r="BF744"/>
  <c r="T744"/>
  <c r="R744"/>
  <c r="P744"/>
  <c r="BI737"/>
  <c r="BH737"/>
  <c r="BG737"/>
  <c r="BF737"/>
  <c r="T737"/>
  <c r="R737"/>
  <c r="P737"/>
  <c r="BI733"/>
  <c r="BH733"/>
  <c r="BG733"/>
  <c r="BF733"/>
  <c r="T733"/>
  <c r="R733"/>
  <c r="P733"/>
  <c r="BI731"/>
  <c r="BH731"/>
  <c r="BG731"/>
  <c r="BF731"/>
  <c r="T731"/>
  <c r="R731"/>
  <c r="P731"/>
  <c r="BI727"/>
  <c r="BH727"/>
  <c r="BG727"/>
  <c r="BF727"/>
  <c r="T727"/>
  <c r="R727"/>
  <c r="P727"/>
  <c r="BI725"/>
  <c r="BH725"/>
  <c r="BG725"/>
  <c r="BF725"/>
  <c r="T725"/>
  <c r="R725"/>
  <c r="P725"/>
  <c r="BI721"/>
  <c r="BH721"/>
  <c r="BG721"/>
  <c r="BF721"/>
  <c r="T721"/>
  <c r="R721"/>
  <c r="P721"/>
  <c r="BI719"/>
  <c r="BH719"/>
  <c r="BG719"/>
  <c r="BF719"/>
  <c r="T719"/>
  <c r="R719"/>
  <c r="P719"/>
  <c r="BI715"/>
  <c r="BH715"/>
  <c r="BG715"/>
  <c r="BF715"/>
  <c r="T715"/>
  <c r="R715"/>
  <c r="P715"/>
  <c r="BI713"/>
  <c r="BH713"/>
  <c r="BG713"/>
  <c r="BF713"/>
  <c r="T713"/>
  <c r="R713"/>
  <c r="P713"/>
  <c r="BI709"/>
  <c r="BH709"/>
  <c r="BG709"/>
  <c r="BF709"/>
  <c r="T709"/>
  <c r="R709"/>
  <c r="P709"/>
  <c r="BI705"/>
  <c r="BH705"/>
  <c r="BG705"/>
  <c r="BF705"/>
  <c r="T705"/>
  <c r="R705"/>
  <c r="P705"/>
  <c r="BI703"/>
  <c r="BH703"/>
  <c r="BG703"/>
  <c r="BF703"/>
  <c r="T703"/>
  <c r="R703"/>
  <c r="P703"/>
  <c r="BI702"/>
  <c r="BH702"/>
  <c r="BG702"/>
  <c r="BF702"/>
  <c r="T702"/>
  <c r="R702"/>
  <c r="P702"/>
  <c r="BI700"/>
  <c r="BH700"/>
  <c r="BG700"/>
  <c r="BF700"/>
  <c r="T700"/>
  <c r="R700"/>
  <c r="P700"/>
  <c r="BI696"/>
  <c r="BH696"/>
  <c r="BG696"/>
  <c r="BF696"/>
  <c r="T696"/>
  <c r="R696"/>
  <c r="P696"/>
  <c r="BI694"/>
  <c r="BH694"/>
  <c r="BG694"/>
  <c r="BF694"/>
  <c r="T694"/>
  <c r="R694"/>
  <c r="P694"/>
  <c r="BI691"/>
  <c r="BH691"/>
  <c r="BG691"/>
  <c r="BF691"/>
  <c r="T691"/>
  <c r="R691"/>
  <c r="P691"/>
  <c r="BI689"/>
  <c r="BH689"/>
  <c r="BG689"/>
  <c r="BF689"/>
  <c r="T689"/>
  <c r="R689"/>
  <c r="P689"/>
  <c r="BI684"/>
  <c r="BH684"/>
  <c r="BG684"/>
  <c r="BF684"/>
  <c r="T684"/>
  <c r="R684"/>
  <c r="P684"/>
  <c r="BI682"/>
  <c r="BH682"/>
  <c r="BG682"/>
  <c r="BF682"/>
  <c r="T682"/>
  <c r="R682"/>
  <c r="P682"/>
  <c r="BI678"/>
  <c r="BH678"/>
  <c r="BG678"/>
  <c r="BF678"/>
  <c r="T678"/>
  <c r="R678"/>
  <c r="P678"/>
  <c r="BI676"/>
  <c r="BH676"/>
  <c r="BG676"/>
  <c r="BF676"/>
  <c r="T676"/>
  <c r="R676"/>
  <c r="P676"/>
  <c r="BI673"/>
  <c r="BH673"/>
  <c r="BG673"/>
  <c r="BF673"/>
  <c r="T673"/>
  <c r="R673"/>
  <c r="P673"/>
  <c r="BI671"/>
  <c r="BH671"/>
  <c r="BG671"/>
  <c r="BF671"/>
  <c r="T671"/>
  <c r="R671"/>
  <c r="P671"/>
  <c r="BI669"/>
  <c r="BH669"/>
  <c r="BG669"/>
  <c r="BF669"/>
  <c r="T669"/>
  <c r="R669"/>
  <c r="P669"/>
  <c r="BI664"/>
  <c r="BH664"/>
  <c r="BG664"/>
  <c r="BF664"/>
  <c r="T664"/>
  <c r="R664"/>
  <c r="P664"/>
  <c r="BI662"/>
  <c r="BH662"/>
  <c r="BG662"/>
  <c r="BF662"/>
  <c r="T662"/>
  <c r="R662"/>
  <c r="P662"/>
  <c r="BI657"/>
  <c r="BH657"/>
  <c r="BG657"/>
  <c r="BF657"/>
  <c r="T657"/>
  <c r="R657"/>
  <c r="P657"/>
  <c r="BI646"/>
  <c r="BH646"/>
  <c r="BG646"/>
  <c r="BF646"/>
  <c r="T646"/>
  <c r="R646"/>
  <c r="P646"/>
  <c r="BI644"/>
  <c r="BH644"/>
  <c r="BG644"/>
  <c r="BF644"/>
  <c r="T644"/>
  <c r="R644"/>
  <c r="P644"/>
  <c r="BI640"/>
  <c r="BH640"/>
  <c r="BG640"/>
  <c r="BF640"/>
  <c r="T640"/>
  <c r="R640"/>
  <c r="P640"/>
  <c r="BI638"/>
  <c r="BH638"/>
  <c r="BG638"/>
  <c r="BF638"/>
  <c r="T638"/>
  <c r="R638"/>
  <c r="P638"/>
  <c r="BI634"/>
  <c r="BH634"/>
  <c r="BG634"/>
  <c r="BF634"/>
  <c r="T634"/>
  <c r="R634"/>
  <c r="P634"/>
  <c r="BI632"/>
  <c r="BH632"/>
  <c r="BG632"/>
  <c r="BF632"/>
  <c r="T632"/>
  <c r="R632"/>
  <c r="P632"/>
  <c r="BI628"/>
  <c r="BH628"/>
  <c r="BG628"/>
  <c r="BF628"/>
  <c r="T628"/>
  <c r="R628"/>
  <c r="P628"/>
  <c r="BI626"/>
  <c r="BH626"/>
  <c r="BG626"/>
  <c r="BF626"/>
  <c r="T626"/>
  <c r="R626"/>
  <c r="P626"/>
  <c r="BI622"/>
  <c r="BH622"/>
  <c r="BG622"/>
  <c r="BF622"/>
  <c r="T622"/>
  <c r="R622"/>
  <c r="P622"/>
  <c r="BI620"/>
  <c r="BH620"/>
  <c r="BG620"/>
  <c r="BF620"/>
  <c r="T620"/>
  <c r="R620"/>
  <c r="P620"/>
  <c r="BI615"/>
  <c r="BH615"/>
  <c r="BG615"/>
  <c r="BF615"/>
  <c r="T615"/>
  <c r="R615"/>
  <c r="P615"/>
  <c r="BI614"/>
  <c r="BH614"/>
  <c r="BG614"/>
  <c r="BF614"/>
  <c r="T614"/>
  <c r="R614"/>
  <c r="P614"/>
  <c r="BI610"/>
  <c r="BH610"/>
  <c r="BG610"/>
  <c r="BF610"/>
  <c r="T610"/>
  <c r="R610"/>
  <c r="P610"/>
  <c r="BI608"/>
  <c r="BH608"/>
  <c r="BG608"/>
  <c r="BF608"/>
  <c r="T608"/>
  <c r="R608"/>
  <c r="P608"/>
  <c r="BI606"/>
  <c r="BH606"/>
  <c r="BG606"/>
  <c r="BF606"/>
  <c r="T606"/>
  <c r="R606"/>
  <c r="P606"/>
  <c r="BI604"/>
  <c r="BH604"/>
  <c r="BG604"/>
  <c r="BF604"/>
  <c r="T604"/>
  <c r="R604"/>
  <c r="P604"/>
  <c r="BI603"/>
  <c r="BH603"/>
  <c r="BG603"/>
  <c r="BF603"/>
  <c r="T603"/>
  <c r="R603"/>
  <c r="P603"/>
  <c r="BI601"/>
  <c r="BH601"/>
  <c r="BG601"/>
  <c r="BF601"/>
  <c r="T601"/>
  <c r="R601"/>
  <c r="P601"/>
  <c r="BI600"/>
  <c r="BH600"/>
  <c r="BG600"/>
  <c r="BF600"/>
  <c r="T600"/>
  <c r="R600"/>
  <c r="P600"/>
  <c r="BI595"/>
  <c r="BH595"/>
  <c r="BG595"/>
  <c r="BF595"/>
  <c r="T595"/>
  <c r="R595"/>
  <c r="P595"/>
  <c r="BI591"/>
  <c r="BH591"/>
  <c r="BG591"/>
  <c r="BF591"/>
  <c r="T591"/>
  <c r="R591"/>
  <c r="P591"/>
  <c r="BI587"/>
  <c r="BH587"/>
  <c r="BG587"/>
  <c r="BF587"/>
  <c r="T587"/>
  <c r="R587"/>
  <c r="P587"/>
  <c r="BI583"/>
  <c r="BH583"/>
  <c r="BG583"/>
  <c r="BF583"/>
  <c r="T583"/>
  <c r="R583"/>
  <c r="P583"/>
  <c r="BI577"/>
  <c r="BH577"/>
  <c r="BG577"/>
  <c r="BF577"/>
  <c r="T577"/>
  <c r="R577"/>
  <c r="P577"/>
  <c r="BI570"/>
  <c r="BH570"/>
  <c r="BG570"/>
  <c r="BF570"/>
  <c r="T570"/>
  <c r="R570"/>
  <c r="P570"/>
  <c r="BI569"/>
  <c r="BH569"/>
  <c r="BG569"/>
  <c r="BF569"/>
  <c r="T569"/>
  <c r="R569"/>
  <c r="P569"/>
  <c r="BI568"/>
  <c r="BH568"/>
  <c r="BG568"/>
  <c r="BF568"/>
  <c r="T568"/>
  <c r="R568"/>
  <c r="P568"/>
  <c r="BI565"/>
  <c r="BH565"/>
  <c r="BG565"/>
  <c r="BF565"/>
  <c r="T565"/>
  <c r="R565"/>
  <c r="P565"/>
  <c r="BI555"/>
  <c r="BH555"/>
  <c r="BG555"/>
  <c r="BF555"/>
  <c r="T555"/>
  <c r="R555"/>
  <c r="P555"/>
  <c r="BI550"/>
  <c r="BH550"/>
  <c r="BG550"/>
  <c r="BF550"/>
  <c r="T550"/>
  <c r="R550"/>
  <c r="P550"/>
  <c r="BI546"/>
  <c r="BH546"/>
  <c r="BG546"/>
  <c r="BF546"/>
  <c r="T546"/>
  <c r="R546"/>
  <c r="P546"/>
  <c r="BI545"/>
  <c r="BH545"/>
  <c r="BG545"/>
  <c r="BF545"/>
  <c r="T545"/>
  <c r="R545"/>
  <c r="P545"/>
  <c r="BI539"/>
  <c r="BH539"/>
  <c r="BG539"/>
  <c r="BF539"/>
  <c r="T539"/>
  <c r="R539"/>
  <c r="P539"/>
  <c r="BI535"/>
  <c r="BH535"/>
  <c r="BG535"/>
  <c r="BF535"/>
  <c r="T535"/>
  <c r="R535"/>
  <c r="P535"/>
  <c r="BI531"/>
  <c r="BH531"/>
  <c r="BG531"/>
  <c r="BF531"/>
  <c r="T531"/>
  <c r="R531"/>
  <c r="P531"/>
  <c r="BI523"/>
  <c r="BH523"/>
  <c r="BG523"/>
  <c r="BF523"/>
  <c r="T523"/>
  <c r="R523"/>
  <c r="P523"/>
  <c r="BI519"/>
  <c r="BH519"/>
  <c r="BG519"/>
  <c r="BF519"/>
  <c r="T519"/>
  <c r="R519"/>
  <c r="P519"/>
  <c r="BI512"/>
  <c r="BH512"/>
  <c r="BG512"/>
  <c r="BF512"/>
  <c r="T512"/>
  <c r="R512"/>
  <c r="P512"/>
  <c r="BI509"/>
  <c r="BH509"/>
  <c r="BG509"/>
  <c r="BF509"/>
  <c r="T509"/>
  <c r="R509"/>
  <c r="P509"/>
  <c r="BI508"/>
  <c r="BH508"/>
  <c r="BG508"/>
  <c r="BF508"/>
  <c r="T508"/>
  <c r="R508"/>
  <c r="P508"/>
  <c r="BI503"/>
  <c r="BH503"/>
  <c r="BG503"/>
  <c r="BF503"/>
  <c r="T503"/>
  <c r="R503"/>
  <c r="P503"/>
  <c r="BI499"/>
  <c r="BH499"/>
  <c r="BG499"/>
  <c r="BF499"/>
  <c r="T499"/>
  <c r="R499"/>
  <c r="P499"/>
  <c r="BI490"/>
  <c r="BH490"/>
  <c r="BG490"/>
  <c r="BF490"/>
  <c r="T490"/>
  <c r="R490"/>
  <c r="P490"/>
  <c r="BI481"/>
  <c r="BH481"/>
  <c r="BG481"/>
  <c r="BF481"/>
  <c r="T481"/>
  <c r="R481"/>
  <c r="P481"/>
  <c r="BI472"/>
  <c r="BH472"/>
  <c r="BG472"/>
  <c r="BF472"/>
  <c r="T472"/>
  <c r="R472"/>
  <c r="P472"/>
  <c r="BI463"/>
  <c r="BH463"/>
  <c r="BG463"/>
  <c r="BF463"/>
  <c r="T463"/>
  <c r="R463"/>
  <c r="P463"/>
  <c r="BI454"/>
  <c r="BH454"/>
  <c r="BG454"/>
  <c r="BF454"/>
  <c r="T454"/>
  <c r="R454"/>
  <c r="P454"/>
  <c r="BI445"/>
  <c r="BH445"/>
  <c r="BG445"/>
  <c r="BF445"/>
  <c r="T445"/>
  <c r="R445"/>
  <c r="P445"/>
  <c r="BI440"/>
  <c r="BH440"/>
  <c r="BG440"/>
  <c r="BF440"/>
  <c r="T440"/>
  <c r="R440"/>
  <c r="P440"/>
  <c r="BI439"/>
  <c r="BH439"/>
  <c r="BG439"/>
  <c r="BF439"/>
  <c r="T439"/>
  <c r="R439"/>
  <c r="P439"/>
  <c r="BI433"/>
  <c r="BH433"/>
  <c r="BG433"/>
  <c r="BF433"/>
  <c r="T433"/>
  <c r="R433"/>
  <c r="P433"/>
  <c r="BI427"/>
  <c r="BH427"/>
  <c r="BG427"/>
  <c r="BF427"/>
  <c r="T427"/>
  <c r="R427"/>
  <c r="P427"/>
  <c r="BI425"/>
  <c r="BH425"/>
  <c r="BG425"/>
  <c r="BF425"/>
  <c r="T425"/>
  <c r="R425"/>
  <c r="P425"/>
  <c r="BI424"/>
  <c r="BH424"/>
  <c r="BG424"/>
  <c r="BF424"/>
  <c r="T424"/>
  <c r="R424"/>
  <c r="P424"/>
  <c r="BI422"/>
  <c r="BH422"/>
  <c r="BG422"/>
  <c r="BF422"/>
  <c r="T422"/>
  <c r="R422"/>
  <c r="P422"/>
  <c r="BI418"/>
  <c r="BH418"/>
  <c r="BG418"/>
  <c r="BF418"/>
  <c r="T418"/>
  <c r="R418"/>
  <c r="P418"/>
  <c r="BI414"/>
  <c r="BH414"/>
  <c r="BG414"/>
  <c r="BF414"/>
  <c r="T414"/>
  <c r="R414"/>
  <c r="P414"/>
  <c r="BI413"/>
  <c r="BH413"/>
  <c r="BG413"/>
  <c r="BF413"/>
  <c r="T413"/>
  <c r="R413"/>
  <c r="P413"/>
  <c r="BI408"/>
  <c r="BH408"/>
  <c r="BG408"/>
  <c r="BF408"/>
  <c r="T408"/>
  <c r="R408"/>
  <c r="P408"/>
  <c r="BI407"/>
  <c r="BH407"/>
  <c r="BG407"/>
  <c r="BF407"/>
  <c r="T407"/>
  <c r="R407"/>
  <c r="P407"/>
  <c r="BI402"/>
  <c r="BH402"/>
  <c r="BG402"/>
  <c r="BF402"/>
  <c r="T402"/>
  <c r="R402"/>
  <c r="P402"/>
  <c r="BI400"/>
  <c r="BH400"/>
  <c r="BG400"/>
  <c r="BF400"/>
  <c r="T400"/>
  <c r="R400"/>
  <c r="P400"/>
  <c r="BI395"/>
  <c r="BH395"/>
  <c r="BG395"/>
  <c r="BF395"/>
  <c r="T395"/>
  <c r="R395"/>
  <c r="P395"/>
  <c r="BI394"/>
  <c r="BH394"/>
  <c r="BG394"/>
  <c r="BF394"/>
  <c r="T394"/>
  <c r="R394"/>
  <c r="P394"/>
  <c r="BI390"/>
  <c r="BH390"/>
  <c r="BG390"/>
  <c r="BF390"/>
  <c r="T390"/>
  <c r="R390"/>
  <c r="P390"/>
  <c r="BI388"/>
  <c r="BH388"/>
  <c r="BG388"/>
  <c r="BF388"/>
  <c r="T388"/>
  <c r="R388"/>
  <c r="P388"/>
  <c r="BI387"/>
  <c r="BH387"/>
  <c r="BG387"/>
  <c r="BF387"/>
  <c r="T387"/>
  <c r="R387"/>
  <c r="P387"/>
  <c r="BI385"/>
  <c r="BH385"/>
  <c r="BG385"/>
  <c r="BF385"/>
  <c r="T385"/>
  <c r="R385"/>
  <c r="P385"/>
  <c r="BI381"/>
  <c r="BH381"/>
  <c r="BG381"/>
  <c r="BF381"/>
  <c r="T381"/>
  <c r="R381"/>
  <c r="P381"/>
  <c r="BI379"/>
  <c r="BH379"/>
  <c r="BG379"/>
  <c r="BF379"/>
  <c r="T379"/>
  <c r="R379"/>
  <c r="P379"/>
  <c r="BI376"/>
  <c r="BH376"/>
  <c r="BG376"/>
  <c r="BF376"/>
  <c r="T376"/>
  <c r="R376"/>
  <c r="P376"/>
  <c r="BI375"/>
  <c r="BH375"/>
  <c r="BG375"/>
  <c r="BF375"/>
  <c r="T375"/>
  <c r="R375"/>
  <c r="P375"/>
  <c r="BI372"/>
  <c r="BH372"/>
  <c r="BG372"/>
  <c r="BF372"/>
  <c r="T372"/>
  <c r="R372"/>
  <c r="P372"/>
  <c r="BI371"/>
  <c r="BH371"/>
  <c r="BG371"/>
  <c r="BF371"/>
  <c r="T371"/>
  <c r="R371"/>
  <c r="P371"/>
  <c r="BI369"/>
  <c r="BH369"/>
  <c r="BG369"/>
  <c r="BF369"/>
  <c r="T369"/>
  <c r="R369"/>
  <c r="P369"/>
  <c r="BI365"/>
  <c r="BH365"/>
  <c r="BG365"/>
  <c r="BF365"/>
  <c r="T365"/>
  <c r="R365"/>
  <c r="P365"/>
  <c r="BI364"/>
  <c r="BH364"/>
  <c r="BG364"/>
  <c r="BF364"/>
  <c r="T364"/>
  <c r="R364"/>
  <c r="P364"/>
  <c r="BI362"/>
  <c r="BH362"/>
  <c r="BG362"/>
  <c r="BF362"/>
  <c r="T362"/>
  <c r="R362"/>
  <c r="P362"/>
  <c r="BI361"/>
  <c r="BH361"/>
  <c r="BG361"/>
  <c r="BF361"/>
  <c r="T361"/>
  <c r="R361"/>
  <c r="P361"/>
  <c r="BI360"/>
  <c r="BH360"/>
  <c r="BG360"/>
  <c r="BF360"/>
  <c r="T360"/>
  <c r="R360"/>
  <c r="P360"/>
  <c r="BI353"/>
  <c r="BH353"/>
  <c r="BG353"/>
  <c r="BF353"/>
  <c r="T353"/>
  <c r="R353"/>
  <c r="P353"/>
  <c r="BI349"/>
  <c r="BH349"/>
  <c r="BG349"/>
  <c r="BF349"/>
  <c r="T349"/>
  <c r="R349"/>
  <c r="P349"/>
  <c r="BI344"/>
  <c r="BH344"/>
  <c r="BG344"/>
  <c r="BF344"/>
  <c r="T344"/>
  <c r="R344"/>
  <c r="P344"/>
  <c r="BI342"/>
  <c r="BH342"/>
  <c r="BG342"/>
  <c r="BF342"/>
  <c r="T342"/>
  <c r="R342"/>
  <c r="P342"/>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0"/>
  <c r="BH330"/>
  <c r="BG330"/>
  <c r="BF330"/>
  <c r="T330"/>
  <c r="R330"/>
  <c r="P330"/>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16"/>
  <c r="BH316"/>
  <c r="BG316"/>
  <c r="BF316"/>
  <c r="T316"/>
  <c r="R316"/>
  <c r="P316"/>
  <c r="BI312"/>
  <c r="BH312"/>
  <c r="BG312"/>
  <c r="BF312"/>
  <c r="T312"/>
  <c r="R312"/>
  <c r="P312"/>
  <c r="BI307"/>
  <c r="BH307"/>
  <c r="BG307"/>
  <c r="BF307"/>
  <c r="T307"/>
  <c r="R307"/>
  <c r="P307"/>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8"/>
  <c r="BH278"/>
  <c r="BG278"/>
  <c r="BF278"/>
  <c r="T278"/>
  <c r="R278"/>
  <c r="P278"/>
  <c r="BI277"/>
  <c r="BH277"/>
  <c r="BG277"/>
  <c r="BF277"/>
  <c r="T277"/>
  <c r="R277"/>
  <c r="P277"/>
  <c r="BI276"/>
  <c r="BH276"/>
  <c r="BG276"/>
  <c r="BF276"/>
  <c r="T276"/>
  <c r="R276"/>
  <c r="P276"/>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4"/>
  <c r="BH264"/>
  <c r="BG264"/>
  <c r="BF264"/>
  <c r="T264"/>
  <c r="R264"/>
  <c r="P264"/>
  <c r="BI260"/>
  <c r="BH260"/>
  <c r="BG260"/>
  <c r="BF260"/>
  <c r="T260"/>
  <c r="R260"/>
  <c r="P260"/>
  <c r="BI259"/>
  <c r="BH259"/>
  <c r="BG259"/>
  <c r="BF259"/>
  <c r="T259"/>
  <c r="R259"/>
  <c r="P259"/>
  <c r="BI258"/>
  <c r="BH258"/>
  <c r="BG258"/>
  <c r="BF258"/>
  <c r="T258"/>
  <c r="R258"/>
  <c r="P258"/>
  <c r="BI254"/>
  <c r="BH254"/>
  <c r="BG254"/>
  <c r="BF254"/>
  <c r="T254"/>
  <c r="R254"/>
  <c r="P254"/>
  <c r="BI249"/>
  <c r="BH249"/>
  <c r="BG249"/>
  <c r="BF249"/>
  <c r="T249"/>
  <c r="R249"/>
  <c r="P249"/>
  <c r="BI247"/>
  <c r="BH247"/>
  <c r="BG247"/>
  <c r="BF247"/>
  <c r="T247"/>
  <c r="R247"/>
  <c r="P247"/>
  <c r="BI246"/>
  <c r="BH246"/>
  <c r="BG246"/>
  <c r="BF246"/>
  <c r="T246"/>
  <c r="R246"/>
  <c r="P246"/>
  <c r="BI241"/>
  <c r="BH241"/>
  <c r="BG241"/>
  <c r="BF241"/>
  <c r="T241"/>
  <c r="R241"/>
  <c r="P241"/>
  <c r="BI237"/>
  <c r="BH237"/>
  <c r="BG237"/>
  <c r="BF237"/>
  <c r="T237"/>
  <c r="R237"/>
  <c r="P237"/>
  <c r="BI233"/>
  <c r="BH233"/>
  <c r="BG233"/>
  <c r="BF233"/>
  <c r="T233"/>
  <c r="R233"/>
  <c r="P233"/>
  <c r="BI232"/>
  <c r="BH232"/>
  <c r="BG232"/>
  <c r="BF232"/>
  <c r="T232"/>
  <c r="R232"/>
  <c r="P232"/>
  <c r="BI229"/>
  <c r="BH229"/>
  <c r="BG229"/>
  <c r="BF229"/>
  <c r="T229"/>
  <c r="R229"/>
  <c r="P229"/>
  <c r="BI225"/>
  <c r="BH225"/>
  <c r="BG225"/>
  <c r="BF225"/>
  <c r="T225"/>
  <c r="R225"/>
  <c r="P225"/>
  <c r="BI221"/>
  <c r="BH221"/>
  <c r="BG221"/>
  <c r="BF221"/>
  <c r="T221"/>
  <c r="R221"/>
  <c r="P221"/>
  <c r="BI220"/>
  <c r="BH220"/>
  <c r="BG220"/>
  <c r="BF220"/>
  <c r="T220"/>
  <c r="R220"/>
  <c r="P220"/>
  <c r="BI214"/>
  <c r="BH214"/>
  <c r="BG214"/>
  <c r="BF214"/>
  <c r="T214"/>
  <c r="R214"/>
  <c r="P214"/>
  <c r="BI208"/>
  <c r="BH208"/>
  <c r="BG208"/>
  <c r="BF208"/>
  <c r="T208"/>
  <c r="R208"/>
  <c r="P208"/>
  <c r="BI202"/>
  <c r="BH202"/>
  <c r="BG202"/>
  <c r="BF202"/>
  <c r="T202"/>
  <c r="R202"/>
  <c r="P202"/>
  <c r="BI201"/>
  <c r="BH201"/>
  <c r="BG201"/>
  <c r="BF201"/>
  <c r="T201"/>
  <c r="R201"/>
  <c r="P201"/>
  <c r="BI195"/>
  <c r="BH195"/>
  <c r="BG195"/>
  <c r="BF195"/>
  <c r="T195"/>
  <c r="R195"/>
  <c r="P195"/>
  <c r="BI189"/>
  <c r="BH189"/>
  <c r="BG189"/>
  <c r="BF189"/>
  <c r="T189"/>
  <c r="R189"/>
  <c r="P189"/>
  <c r="BI184"/>
  <c r="BH184"/>
  <c r="BG184"/>
  <c r="BF184"/>
  <c r="T184"/>
  <c r="R184"/>
  <c r="P184"/>
  <c r="BI182"/>
  <c r="BH182"/>
  <c r="BG182"/>
  <c r="BF182"/>
  <c r="T182"/>
  <c r="R182"/>
  <c r="P182"/>
  <c r="BI178"/>
  <c r="BH178"/>
  <c r="BG178"/>
  <c r="BF178"/>
  <c r="T178"/>
  <c r="R178"/>
  <c r="P178"/>
  <c r="BI177"/>
  <c r="BH177"/>
  <c r="BG177"/>
  <c r="BF177"/>
  <c r="T177"/>
  <c r="R177"/>
  <c r="P177"/>
  <c r="BI176"/>
  <c r="BH176"/>
  <c r="BG176"/>
  <c r="BF176"/>
  <c r="T176"/>
  <c r="R176"/>
  <c r="P176"/>
  <c r="BI174"/>
  <c r="BH174"/>
  <c r="BG174"/>
  <c r="BF174"/>
  <c r="T174"/>
  <c r="R174"/>
  <c r="P174"/>
  <c r="BI168"/>
  <c r="BH168"/>
  <c r="BG168"/>
  <c r="BF168"/>
  <c r="T168"/>
  <c r="R168"/>
  <c r="P168"/>
  <c r="BI163"/>
  <c r="BH163"/>
  <c r="BG163"/>
  <c r="BF163"/>
  <c r="T163"/>
  <c r="R163"/>
  <c r="P163"/>
  <c r="BI160"/>
  <c r="BH160"/>
  <c r="BG160"/>
  <c r="BF160"/>
  <c r="T160"/>
  <c r="R160"/>
  <c r="P160"/>
  <c r="BI155"/>
  <c r="BH155"/>
  <c r="BG155"/>
  <c r="BF155"/>
  <c r="T155"/>
  <c r="R155"/>
  <c r="P155"/>
  <c r="J148"/>
  <c r="F148"/>
  <c r="F146"/>
  <c r="E144"/>
  <c r="J95"/>
  <c r="F95"/>
  <c r="F93"/>
  <c r="E91"/>
  <c r="J28"/>
  <c r="E28"/>
  <c r="J96"/>
  <c r="J27"/>
  <c r="J22"/>
  <c r="E22"/>
  <c r="F96"/>
  <c r="J21"/>
  <c r="J16"/>
  <c r="J146"/>
  <c r="E7"/>
  <c r="E85"/>
  <c i="1" r="L90"/>
  <c r="AM90"/>
  <c r="AM89"/>
  <c r="L89"/>
  <c r="AM87"/>
  <c r="L87"/>
  <c r="L85"/>
  <c r="L84"/>
  <c i="2" r="J1086"/>
  <c r="J997"/>
  <c r="BK914"/>
  <c r="J803"/>
  <c r="J694"/>
  <c r="J569"/>
  <c r="J418"/>
  <c r="BK335"/>
  <c r="BK229"/>
  <c r="J1023"/>
  <c r="BK958"/>
  <c r="J890"/>
  <c r="BK864"/>
  <c r="J804"/>
  <c r="BK782"/>
  <c r="BK709"/>
  <c r="BK644"/>
  <c r="J591"/>
  <c r="BK509"/>
  <c r="BK395"/>
  <c r="J269"/>
  <c r="J984"/>
  <c r="BK934"/>
  <c r="BK878"/>
  <c r="BK826"/>
  <c r="BK761"/>
  <c r="J691"/>
  <c r="BK439"/>
  <c r="BK414"/>
  <c r="BK307"/>
  <c r="J247"/>
  <c r="J163"/>
  <c r="J972"/>
  <c r="J900"/>
  <c r="BK836"/>
  <c r="BK725"/>
  <c r="BK632"/>
  <c r="J555"/>
  <c r="BK271"/>
  <c r="J220"/>
  <c r="J177"/>
  <c r="BK1002"/>
  <c r="J964"/>
  <c r="BK756"/>
  <c r="BK727"/>
  <c r="J662"/>
  <c r="J587"/>
  <c r="BK508"/>
  <c r="J414"/>
  <c r="BK360"/>
  <c r="BK276"/>
  <c r="J208"/>
  <c r="J1078"/>
  <c r="J970"/>
  <c r="J912"/>
  <c r="BK868"/>
  <c r="J836"/>
  <c r="BK682"/>
  <c r="BK604"/>
  <c r="J445"/>
  <c r="J388"/>
  <c r="J353"/>
  <c r="BK290"/>
  <c r="BK214"/>
  <c r="BK997"/>
  <c r="J946"/>
  <c r="BK886"/>
  <c r="BK793"/>
  <c r="J682"/>
  <c r="BK424"/>
  <c r="BK325"/>
  <c r="J249"/>
  <c r="BK1125"/>
  <c r="BK1122"/>
  <c r="J1100"/>
  <c r="J1075"/>
  <c r="BK1020"/>
  <c r="BK978"/>
  <c r="BK908"/>
  <c r="J832"/>
  <c r="J725"/>
  <c r="BK600"/>
  <c r="BK385"/>
  <c r="J316"/>
  <c r="J201"/>
  <c i="3" r="BK179"/>
  <c r="J192"/>
  <c r="BK132"/>
  <c r="BK191"/>
  <c r="J179"/>
  <c r="BK181"/>
  <c r="BK187"/>
  <c i="4" r="J171"/>
  <c r="J131"/>
  <c r="J139"/>
  <c r="J146"/>
  <c r="BK156"/>
  <c r="BK158"/>
  <c r="BK137"/>
  <c r="J135"/>
  <c r="J155"/>
  <c r="J142"/>
  <c i="5" r="J130"/>
  <c r="BK143"/>
  <c r="BK134"/>
  <c i="6" r="BK136"/>
  <c i="7" r="BK128"/>
  <c r="J129"/>
  <c i="8" r="BK173"/>
  <c r="J153"/>
  <c r="BK132"/>
  <c r="J183"/>
  <c r="BK160"/>
  <c r="BK135"/>
  <c r="BK166"/>
  <c r="J189"/>
  <c r="BK136"/>
  <c r="BK167"/>
  <c r="J184"/>
  <c r="J165"/>
  <c r="J195"/>
  <c r="BK164"/>
  <c r="J137"/>
  <c i="9" r="BK155"/>
  <c r="J135"/>
  <c r="J152"/>
  <c r="J155"/>
  <c r="BK146"/>
  <c r="BK152"/>
  <c r="J143"/>
  <c r="J144"/>
  <c i="10" r="BK136"/>
  <c r="BK131"/>
  <c r="BK139"/>
  <c r="J148"/>
  <c r="BK141"/>
  <c r="BK130"/>
  <c i="11" r="J138"/>
  <c r="BK144"/>
  <c r="J143"/>
  <c i="12" r="BK152"/>
  <c r="J204"/>
  <c r="J155"/>
  <c r="J209"/>
  <c r="J231"/>
  <c r="BK126"/>
  <c r="BK209"/>
  <c r="BK225"/>
  <c r="J241"/>
  <c r="J152"/>
  <c i="13" r="BK240"/>
  <c r="BK161"/>
  <c r="J232"/>
  <c r="J127"/>
  <c r="BK269"/>
  <c r="J255"/>
  <c r="BK135"/>
  <c r="BK254"/>
  <c r="J266"/>
  <c r="BK232"/>
  <c r="J270"/>
  <c r="BK213"/>
  <c i="14" r="J227"/>
  <c r="J169"/>
  <c r="J252"/>
  <c r="J173"/>
  <c r="J256"/>
  <c r="BK175"/>
  <c r="BK201"/>
  <c r="J235"/>
  <c r="BK167"/>
  <c r="BK223"/>
  <c r="BK259"/>
  <c r="J175"/>
  <c r="BK245"/>
  <c r="J177"/>
  <c i="15" r="J160"/>
  <c r="BK167"/>
  <c r="BK150"/>
  <c r="J162"/>
  <c r="J128"/>
  <c i="2" r="BK1075"/>
  <c r="BK962"/>
  <c r="J870"/>
  <c r="J801"/>
  <c r="J676"/>
  <c r="J565"/>
  <c r="BK369"/>
  <c r="J286"/>
  <c r="J176"/>
  <c r="J1045"/>
  <c r="J966"/>
  <c r="BK910"/>
  <c r="J826"/>
  <c r="BK802"/>
  <c r="J700"/>
  <c r="BK614"/>
  <c r="BK545"/>
  <c r="BK402"/>
  <c r="BK312"/>
  <c r="J221"/>
  <c r="J944"/>
  <c r="J882"/>
  <c r="BK809"/>
  <c r="BK696"/>
  <c r="J614"/>
  <c r="J508"/>
  <c r="J390"/>
  <c r="BK268"/>
  <c r="BK176"/>
  <c r="BK1031"/>
  <c r="BK928"/>
  <c r="BK870"/>
  <c r="J820"/>
  <c r="BK721"/>
  <c r="J646"/>
  <c r="BK568"/>
  <c r="BK433"/>
  <c r="J338"/>
  <c r="BK195"/>
  <c r="BK1092"/>
  <c r="BK996"/>
  <c r="BK942"/>
  <c r="J876"/>
  <c r="BK803"/>
  <c r="BK622"/>
  <c r="BK570"/>
  <c r="J512"/>
  <c r="J394"/>
  <c r="J372"/>
  <c r="J268"/>
  <c r="BK184"/>
  <c r="J1043"/>
  <c r="J956"/>
  <c r="J904"/>
  <c r="BK858"/>
  <c r="BK713"/>
  <c r="J615"/>
  <c r="BK454"/>
  <c r="BK381"/>
  <c r="J322"/>
  <c r="BK269"/>
  <c r="BK201"/>
  <c r="BK991"/>
  <c r="J952"/>
  <c r="BK912"/>
  <c r="BK808"/>
  <c r="BK737"/>
  <c r="J577"/>
  <c r="J523"/>
  <c r="J362"/>
  <c r="J290"/>
  <c r="BK1124"/>
  <c r="J1114"/>
  <c r="BK1100"/>
  <c r="J1082"/>
  <c r="J1001"/>
  <c r="J940"/>
  <c r="J868"/>
  <c r="BK744"/>
  <c r="BK628"/>
  <c r="J472"/>
  <c r="BK337"/>
  <c r="J258"/>
  <c i="3" r="J182"/>
  <c r="BK194"/>
  <c r="J135"/>
  <c r="J140"/>
  <c r="J162"/>
  <c r="J150"/>
  <c r="J181"/>
  <c i="4" r="J164"/>
  <c r="BK148"/>
  <c r="J157"/>
  <c r="J168"/>
  <c r="J169"/>
  <c r="BK145"/>
  <c r="J147"/>
  <c r="BK170"/>
  <c r="J133"/>
  <c i="5" r="J144"/>
  <c r="BK135"/>
  <c r="J136"/>
  <c i="6" r="BK129"/>
  <c r="J135"/>
  <c i="7" r="J131"/>
  <c i="8" r="J181"/>
  <c r="J161"/>
  <c r="BK134"/>
  <c r="BK141"/>
  <c r="J173"/>
  <c r="BK150"/>
  <c r="J198"/>
  <c r="BK163"/>
  <c r="BK190"/>
  <c r="BK146"/>
  <c r="BK169"/>
  <c r="J134"/>
  <c r="J178"/>
  <c r="J197"/>
  <c r="BK165"/>
  <c r="J139"/>
  <c i="9" r="J141"/>
  <c r="BK153"/>
  <c r="BK131"/>
  <c r="BK151"/>
  <c r="BK143"/>
  <c r="J157"/>
  <c r="BK171"/>
  <c r="J142"/>
  <c r="BK162"/>
  <c r="BK159"/>
  <c i="10" r="BK149"/>
  <c r="BK148"/>
  <c r="BK137"/>
  <c r="J141"/>
  <c r="J135"/>
  <c i="11" r="J135"/>
  <c r="J131"/>
  <c i="12" r="J225"/>
  <c r="BK237"/>
  <c r="BK196"/>
  <c r="J150"/>
  <c r="J227"/>
  <c r="BK127"/>
  <c r="BK208"/>
  <c r="BK235"/>
  <c r="BK163"/>
  <c r="BK207"/>
  <c r="BK229"/>
  <c r="J127"/>
  <c i="13" r="J192"/>
  <c r="BK258"/>
  <c r="BK139"/>
  <c r="BK192"/>
  <c r="BK263"/>
  <c r="J148"/>
  <c r="BK162"/>
  <c r="J262"/>
  <c r="J288"/>
  <c r="BK257"/>
  <c r="BK288"/>
  <c r="BK247"/>
  <c i="14" r="BK242"/>
  <c r="BK173"/>
  <c r="J259"/>
  <c r="J184"/>
  <c r="J240"/>
  <c r="BK266"/>
  <c r="J191"/>
  <c r="J207"/>
  <c r="J149"/>
  <c r="BK156"/>
  <c r="BK231"/>
  <c r="J167"/>
  <c r="J242"/>
  <c r="BK139"/>
  <c i="15" r="BK155"/>
  <c r="J145"/>
  <c r="J148"/>
  <c r="BK145"/>
  <c r="BK128"/>
  <c i="2" r="BK1084"/>
  <c r="J958"/>
  <c r="J906"/>
  <c r="J818"/>
  <c r="BK715"/>
  <c r="J671"/>
  <c r="BK519"/>
  <c r="BK371"/>
  <c r="BK278"/>
  <c r="BK177"/>
  <c r="BK1094"/>
  <c r="BK982"/>
  <c r="J920"/>
  <c r="J713"/>
  <c r="J626"/>
  <c r="J499"/>
  <c r="BK342"/>
  <c r="BK232"/>
  <c r="BK986"/>
  <c r="BK952"/>
  <c r="J886"/>
  <c r="BK818"/>
  <c r="J715"/>
  <c r="J640"/>
  <c r="J433"/>
  <c r="J408"/>
  <c r="J294"/>
  <c r="BK246"/>
  <c r="BK1066"/>
  <c r="J982"/>
  <c r="BK922"/>
  <c r="BK824"/>
  <c r="J727"/>
  <c r="BK669"/>
  <c r="J595"/>
  <c r="BK472"/>
  <c r="BK344"/>
  <c r="BK241"/>
  <c i="1" r="AS101"/>
  <c i="2" r="J892"/>
  <c r="J758"/>
  <c r="J481"/>
  <c r="BK388"/>
  <c r="BK323"/>
  <c r="J195"/>
  <c r="BK1086"/>
  <c r="J1002"/>
  <c r="BK936"/>
  <c r="J894"/>
  <c r="J830"/>
  <c r="J709"/>
  <c r="J664"/>
  <c r="BK569"/>
  <c r="BK413"/>
  <c r="BK330"/>
  <c r="J271"/>
  <c r="J1088"/>
  <c r="BK960"/>
  <c r="J914"/>
  <c r="BK804"/>
  <c r="J719"/>
  <c r="J539"/>
  <c r="J413"/>
  <c r="BK353"/>
  <c r="J254"/>
  <c r="J1125"/>
  <c r="BK1121"/>
  <c r="BK1107"/>
  <c r="BK1098"/>
  <c r="BK1051"/>
  <c r="BK992"/>
  <c r="J918"/>
  <c r="J792"/>
  <c r="J721"/>
  <c r="J610"/>
  <c r="BK440"/>
  <c r="J334"/>
  <c r="J278"/>
  <c r="BK189"/>
  <c i="3" r="J172"/>
  <c r="J146"/>
  <c r="J178"/>
  <c r="BK162"/>
  <c r="J186"/>
  <c r="J133"/>
  <c r="J183"/>
  <c r="BK133"/>
  <c i="4" r="J159"/>
  <c r="J160"/>
  <c r="BK135"/>
  <c r="J170"/>
  <c r="BK142"/>
  <c r="BK154"/>
  <c r="BK146"/>
  <c r="BK169"/>
  <c r="J132"/>
  <c r="BK138"/>
  <c i="5" r="J143"/>
  <c r="BK132"/>
  <c r="J128"/>
  <c i="6" r="J138"/>
  <c i="7" r="J130"/>
  <c i="8" r="BK184"/>
  <c r="BK162"/>
  <c r="J140"/>
  <c r="J138"/>
  <c r="J174"/>
  <c r="J154"/>
  <c r="J185"/>
  <c r="BK192"/>
  <c r="BK149"/>
  <c r="BK180"/>
  <c r="J143"/>
  <c r="J155"/>
  <c r="J188"/>
  <c r="J157"/>
  <c i="9" r="BK148"/>
  <c r="J165"/>
  <c r="BK139"/>
  <c r="J146"/>
  <c r="BK157"/>
  <c r="J139"/>
  <c r="BK135"/>
  <c i="10" r="J149"/>
  <c r="J140"/>
  <c r="J136"/>
  <c r="BK143"/>
  <c r="BK134"/>
  <c i="11" r="BK146"/>
  <c r="J147"/>
  <c r="BK145"/>
  <c i="12" r="BK168"/>
  <c r="BK131"/>
  <c r="BK128"/>
  <c r="J230"/>
  <c r="J138"/>
  <c r="BK150"/>
  <c r="BK143"/>
  <c i="13" r="J224"/>
  <c r="BK264"/>
  <c r="J229"/>
  <c r="BK191"/>
  <c r="BK259"/>
  <c r="J191"/>
  <c r="J271"/>
  <c r="J265"/>
  <c r="J162"/>
  <c r="J268"/>
  <c r="BK188"/>
  <c i="14" r="BK191"/>
  <c r="J136"/>
  <c r="BK244"/>
  <c r="BK247"/>
  <c r="BK155"/>
  <c r="BK154"/>
  <c r="J198"/>
  <c r="J244"/>
  <c r="J168"/>
  <c r="BK227"/>
  <c r="J160"/>
  <c r="J210"/>
  <c r="BK136"/>
  <c i="15" r="BK136"/>
  <c r="J130"/>
  <c r="BK152"/>
  <c r="J152"/>
  <c i="2" r="BK1090"/>
  <c r="J916"/>
  <c r="J843"/>
  <c r="J737"/>
  <c r="J603"/>
  <c r="J402"/>
  <c r="J282"/>
  <c r="BK178"/>
  <c r="J1080"/>
  <c r="BK968"/>
  <c r="BK904"/>
  <c r="BK830"/>
  <c r="J793"/>
  <c r="J771"/>
  <c r="BK746"/>
  <c r="J733"/>
  <c r="BK587"/>
  <c r="J371"/>
  <c r="J233"/>
  <c r="J160"/>
  <c r="BK1050"/>
  <c r="J896"/>
  <c r="BK860"/>
  <c r="J783"/>
  <c r="BK694"/>
  <c r="J608"/>
  <c r="J490"/>
  <c r="J344"/>
  <c r="BK254"/>
  <c r="BK174"/>
  <c r="BK1001"/>
  <c r="BK940"/>
  <c r="J898"/>
  <c r="BK862"/>
  <c r="J770"/>
  <c r="J628"/>
  <c r="BK481"/>
  <c r="BK362"/>
  <c r="J202"/>
  <c r="J1061"/>
  <c r="BK972"/>
  <c r="J908"/>
  <c r="J851"/>
  <c r="BK700"/>
  <c r="BK719"/>
  <c r="BK662"/>
  <c r="J519"/>
  <c r="BK427"/>
  <c r="J385"/>
  <c r="J323"/>
  <c r="J277"/>
  <c r="BK220"/>
  <c r="J1028"/>
  <c r="BK956"/>
  <c r="J922"/>
  <c r="BK854"/>
  <c r="BK766"/>
  <c r="BK657"/>
  <c r="J454"/>
  <c r="BK322"/>
  <c r="J184"/>
  <c r="BK1123"/>
  <c r="BK1120"/>
  <c r="J1102"/>
  <c r="J1066"/>
  <c r="BK984"/>
  <c r="BK926"/>
  <c r="J888"/>
  <c r="BK758"/>
  <c r="J644"/>
  <c r="BK583"/>
  <c r="BK375"/>
  <c r="J325"/>
  <c r="BK221"/>
  <c i="3" r="BK152"/>
  <c r="J187"/>
  <c r="BK192"/>
  <c r="BK189"/>
  <c r="BK140"/>
  <c r="J148"/>
  <c r="BK178"/>
  <c i="4" r="BK161"/>
  <c r="J161"/>
  <c r="J145"/>
  <c r="J150"/>
  <c r="J162"/>
  <c r="J136"/>
  <c r="BK144"/>
  <c r="BK159"/>
  <c r="J154"/>
  <c i="5" r="J138"/>
  <c r="J140"/>
  <c r="J135"/>
  <c i="6" r="BK127"/>
  <c r="BK133"/>
  <c i="7" r="BK129"/>
  <c i="8" r="J176"/>
  <c r="BK154"/>
  <c r="BK194"/>
  <c r="J180"/>
  <c r="J156"/>
  <c r="BK187"/>
  <c r="J141"/>
  <c r="J177"/>
  <c r="BK145"/>
  <c r="J171"/>
  <c r="BK151"/>
  <c r="BK181"/>
  <c r="J152"/>
  <c r="J191"/>
  <c r="J158"/>
  <c r="J135"/>
  <c i="9" r="J162"/>
  <c r="J171"/>
  <c r="J170"/>
  <c r="J133"/>
  <c r="J172"/>
  <c r="J168"/>
  <c r="J136"/>
  <c r="BK160"/>
  <c i="10" r="J150"/>
  <c r="BK151"/>
  <c r="BK129"/>
  <c i="11" r="J140"/>
  <c r="BK149"/>
  <c r="BK147"/>
  <c i="12" r="BK192"/>
  <c r="J233"/>
  <c r="BK241"/>
  <c r="J166"/>
  <c r="J234"/>
  <c r="BK187"/>
  <c r="J224"/>
  <c r="J237"/>
  <c r="BK149"/>
  <c i="13" r="J284"/>
  <c r="J183"/>
  <c r="BK255"/>
  <c r="BK204"/>
  <c r="BK229"/>
  <c r="J130"/>
  <c r="J188"/>
  <c r="J163"/>
  <c r="J267"/>
  <c r="BK207"/>
  <c r="J217"/>
  <c r="BK260"/>
  <c r="J139"/>
  <c i="14" r="BK184"/>
  <c r="J266"/>
  <c r="J201"/>
  <c r="J265"/>
  <c r="BK152"/>
  <c r="BK228"/>
  <c r="BK252"/>
  <c r="J172"/>
  <c r="BK256"/>
  <c r="BK187"/>
  <c r="BK262"/>
  <c r="J178"/>
  <c i="15" r="J164"/>
  <c r="J157"/>
  <c r="BK170"/>
  <c r="BK157"/>
  <c r="J155"/>
  <c r="BK134"/>
  <c i="2" r="BK1082"/>
  <c r="J948"/>
  <c r="BK884"/>
  <c r="J809"/>
  <c r="J705"/>
  <c r="BK610"/>
  <c r="BK499"/>
  <c r="BK365"/>
  <c r="BK277"/>
  <c r="BK1061"/>
  <c r="J934"/>
  <c r="J878"/>
  <c r="BK820"/>
  <c r="J731"/>
  <c r="J678"/>
  <c r="BK565"/>
  <c r="BK490"/>
  <c r="BK349"/>
  <c r="J991"/>
  <c r="J976"/>
  <c r="J902"/>
  <c r="BK856"/>
  <c r="BK771"/>
  <c r="J669"/>
  <c r="J600"/>
  <c r="BK407"/>
  <c r="BK270"/>
  <c r="BK202"/>
  <c r="J1055"/>
  <c r="J954"/>
  <c r="BK882"/>
  <c r="BK814"/>
  <c r="BK684"/>
  <c r="BK603"/>
  <c r="BK555"/>
  <c r="BK400"/>
  <c r="J335"/>
  <c r="J189"/>
  <c r="J1020"/>
  <c r="J950"/>
  <c r="J860"/>
  <c r="J744"/>
  <c r="J684"/>
  <c r="J424"/>
  <c r="BK336"/>
  <c r="BK249"/>
  <c r="BK155"/>
  <c r="J988"/>
  <c r="BK946"/>
  <c r="J872"/>
  <c r="J808"/>
  <c r="BK689"/>
  <c r="BK620"/>
  <c r="J503"/>
  <c r="J425"/>
  <c r="J361"/>
  <c r="BK294"/>
  <c r="BK260"/>
  <c r="J1084"/>
  <c r="J978"/>
  <c r="J932"/>
  <c r="BK890"/>
  <c r="BK801"/>
  <c r="J703"/>
  <c r="J535"/>
  <c r="J376"/>
  <c r="J298"/>
  <c r="J174"/>
  <c r="J1123"/>
  <c r="J1120"/>
  <c r="J1104"/>
  <c r="BK1096"/>
  <c r="J1031"/>
  <c r="BK976"/>
  <c r="J858"/>
  <c r="BK703"/>
  <c r="BK608"/>
  <c r="J439"/>
  <c r="J336"/>
  <c r="BK282"/>
  <c i="3" r="J193"/>
  <c r="BK149"/>
  <c r="J177"/>
  <c r="J185"/>
  <c r="BK172"/>
  <c r="BK177"/>
  <c r="BK145"/>
  <c r="BK180"/>
  <c i="4" r="BK162"/>
  <c r="BK164"/>
  <c r="J152"/>
  <c r="J158"/>
  <c r="J165"/>
  <c r="J153"/>
  <c r="BK160"/>
  <c r="BK163"/>
  <c r="BK149"/>
  <c r="J130"/>
  <c i="5" r="BK140"/>
  <c r="BK130"/>
  <c i="6" r="BK135"/>
  <c r="J131"/>
  <c i="7" r="BK127"/>
  <c r="J127"/>
  <c i="8" r="BK178"/>
  <c r="BK155"/>
  <c r="BK133"/>
  <c r="BK197"/>
  <c r="J169"/>
  <c r="BK138"/>
  <c r="BK177"/>
  <c r="BK139"/>
  <c r="J159"/>
  <c r="BK185"/>
  <c r="J160"/>
  <c r="J136"/>
  <c r="J151"/>
  <c r="J179"/>
  <c r="BK156"/>
  <c i="9" r="J173"/>
  <c r="J145"/>
  <c r="BK172"/>
  <c r="BK142"/>
  <c r="BK173"/>
  <c r="J148"/>
  <c r="BK136"/>
  <c r="BK149"/>
  <c r="J160"/>
  <c r="J131"/>
  <c r="J137"/>
  <c i="10" r="J137"/>
  <c r="BK138"/>
  <c r="BK140"/>
  <c r="J142"/>
  <c r="BK133"/>
  <c i="11" r="BK143"/>
  <c r="BK137"/>
  <c r="BK139"/>
  <c i="12" r="J151"/>
  <c r="J205"/>
  <c r="BK232"/>
  <c r="J157"/>
  <c r="BK184"/>
  <c r="J214"/>
  <c i="13" r="BK266"/>
  <c r="J177"/>
  <c r="J238"/>
  <c r="J161"/>
  <c r="BK217"/>
  <c r="J129"/>
  <c r="J263"/>
  <c r="BK125"/>
  <c r="BK238"/>
  <c r="J264"/>
  <c r="BK148"/>
  <c r="J257"/>
  <c r="BK163"/>
  <c i="14" r="BK210"/>
  <c r="J145"/>
  <c r="J249"/>
  <c r="BK168"/>
  <c r="J220"/>
  <c r="J264"/>
  <c r="J237"/>
  <c r="BK169"/>
  <c r="J180"/>
  <c r="J262"/>
  <c r="BK207"/>
  <c r="BK264"/>
  <c r="BK172"/>
  <c i="15" r="BK173"/>
  <c r="BK162"/>
  <c r="BK130"/>
  <c r="J150"/>
  <c r="J140"/>
  <c i="2" r="J1012"/>
  <c r="J936"/>
  <c r="J856"/>
  <c r="BK783"/>
  <c r="BK691"/>
  <c r="BK595"/>
  <c r="BK422"/>
  <c r="BK338"/>
  <c r="J272"/>
  <c r="BK168"/>
  <c r="BK1006"/>
  <c r="J928"/>
  <c r="BK866"/>
  <c r="BK705"/>
  <c r="J622"/>
  <c r="J546"/>
  <c r="BK379"/>
  <c r="BK258"/>
  <c r="J168"/>
  <c r="BK938"/>
  <c r="BK880"/>
  <c r="BK838"/>
  <c r="BK773"/>
  <c r="J632"/>
  <c r="J583"/>
  <c r="J387"/>
  <c r="J259"/>
  <c r="J1090"/>
  <c r="J992"/>
  <c r="BK932"/>
  <c r="J864"/>
  <c r="BK731"/>
  <c r="J673"/>
  <c r="J601"/>
  <c r="BK535"/>
  <c r="J365"/>
  <c r="J276"/>
  <c r="J260"/>
  <c r="BK1055"/>
  <c r="J980"/>
  <c r="BK918"/>
  <c r="BK843"/>
  <c r="J746"/>
  <c r="J568"/>
  <c r="BK425"/>
  <c r="J375"/>
  <c r="BK334"/>
  <c r="J241"/>
  <c r="J178"/>
  <c r="J996"/>
  <c r="J960"/>
  <c r="BK902"/>
  <c r="J862"/>
  <c r="J773"/>
  <c r="BK673"/>
  <c r="J606"/>
  <c r="BK463"/>
  <c r="BK390"/>
  <c r="BK316"/>
  <c r="BK272"/>
  <c r="BK225"/>
  <c r="BK1073"/>
  <c r="BK944"/>
  <c r="BK874"/>
  <c r="J750"/>
  <c r="BK676"/>
  <c r="BK408"/>
  <c r="J342"/>
  <c r="BK208"/>
  <c r="J1124"/>
  <c r="J1121"/>
  <c r="BK1104"/>
  <c r="J1098"/>
  <c r="BK1045"/>
  <c r="BK954"/>
  <c r="BK900"/>
  <c r="J761"/>
  <c r="BK664"/>
  <c r="J570"/>
  <c r="J349"/>
  <c r="BK298"/>
  <c r="BK233"/>
  <c i="3" r="BK188"/>
  <c r="BK135"/>
  <c r="J149"/>
  <c r="J145"/>
  <c r="J194"/>
  <c r="J191"/>
  <c r="J188"/>
  <c r="J157"/>
  <c i="4" r="BK141"/>
  <c r="J144"/>
  <c r="BK165"/>
  <c r="J163"/>
  <c r="BK171"/>
  <c r="J156"/>
  <c r="J167"/>
  <c r="J137"/>
  <c r="BK157"/>
  <c r="BK150"/>
  <c r="J134"/>
  <c i="5" r="BK144"/>
  <c r="BK136"/>
  <c i="6" r="J129"/>
  <c r="J127"/>
  <c i="7" r="J128"/>
  <c i="8" r="J194"/>
  <c r="BK172"/>
  <c r="J147"/>
  <c r="J187"/>
  <c r="BK179"/>
  <c r="J142"/>
  <c r="J190"/>
  <c r="J145"/>
  <c r="BK174"/>
  <c r="BK143"/>
  <c r="J172"/>
  <c r="BK157"/>
  <c r="BK183"/>
  <c r="J149"/>
  <c r="J170"/>
  <c r="BK152"/>
  <c i="9" r="BK167"/>
  <c r="BK144"/>
  <c r="BK141"/>
  <c r="BK163"/>
  <c r="BK165"/>
  <c r="BK134"/>
  <c r="BK147"/>
  <c r="J159"/>
  <c r="J167"/>
  <c r="J166"/>
  <c i="10" r="J151"/>
  <c r="J130"/>
  <c r="J133"/>
  <c r="BK135"/>
  <c i="11" r="J144"/>
  <c r="J148"/>
  <c r="BK134"/>
  <c r="J137"/>
  <c i="12" r="J207"/>
  <c r="BK166"/>
  <c r="J228"/>
  <c r="BK239"/>
  <c r="BK151"/>
  <c r="J229"/>
  <c r="BK234"/>
  <c r="BK219"/>
  <c r="J131"/>
  <c i="13" r="BK267"/>
  <c r="J156"/>
  <c r="J231"/>
  <c r="J125"/>
  <c r="J135"/>
  <c r="J247"/>
  <c r="J181"/>
  <c r="BK270"/>
  <c r="J286"/>
  <c r="J260"/>
  <c r="BK129"/>
  <c r="J254"/>
  <c i="14" r="J247"/>
  <c r="J187"/>
  <c r="BK142"/>
  <c r="BK235"/>
  <c r="J154"/>
  <c r="J204"/>
  <c r="J223"/>
  <c r="BK249"/>
  <c r="BK162"/>
  <c r="BK178"/>
  <c r="J245"/>
  <c r="J162"/>
  <c r="J228"/>
  <c i="15" r="J170"/>
  <c r="BK138"/>
  <c r="BK142"/>
  <c r="J173"/>
  <c r="BK164"/>
  <c r="J132"/>
  <c i="2" r="J1050"/>
  <c r="J938"/>
  <c r="J874"/>
  <c r="BK754"/>
  <c r="J634"/>
  <c r="J427"/>
  <c r="J360"/>
  <c r="J246"/>
  <c r="BK1012"/>
  <c r="BK950"/>
  <c r="J884"/>
  <c r="BK853"/>
  <c r="J604"/>
  <c r="BK531"/>
  <c r="J400"/>
  <c r="BK324"/>
  <c r="J182"/>
  <c r="J1073"/>
  <c r="J968"/>
  <c r="BK892"/>
  <c r="J802"/>
  <c r="J689"/>
  <c r="BK523"/>
  <c r="BK364"/>
  <c r="J225"/>
  <c r="BK966"/>
  <c r="BK888"/>
  <c r="BK851"/>
  <c r="J702"/>
  <c r="BK606"/>
  <c r="J509"/>
  <c r="BK387"/>
  <c r="J326"/>
  <c r="BK259"/>
  <c r="J1051"/>
  <c r="BK974"/>
  <c r="BK894"/>
  <c r="J814"/>
  <c r="J754"/>
  <c r="J620"/>
  <c r="BK539"/>
  <c r="BK445"/>
  <c r="J337"/>
  <c r="BK264"/>
  <c r="J1074"/>
  <c r="BK964"/>
  <c r="J926"/>
  <c r="J866"/>
  <c r="J782"/>
  <c r="BK671"/>
  <c r="BK601"/>
  <c r="J395"/>
  <c r="J369"/>
  <c r="J307"/>
  <c r="BK247"/>
  <c r="J155"/>
  <c r="J962"/>
  <c r="J924"/>
  <c r="BK832"/>
  <c r="BK733"/>
  <c r="BK546"/>
  <c r="J379"/>
  <c r="J312"/>
  <c r="BK160"/>
  <c r="BK1114"/>
  <c r="BK1102"/>
  <c r="BK1074"/>
  <c r="J1006"/>
  <c r="J974"/>
  <c r="BK872"/>
  <c r="J756"/>
  <c r="J657"/>
  <c r="BK591"/>
  <c r="J422"/>
  <c r="J330"/>
  <c r="J237"/>
  <c i="3" r="BK150"/>
  <c r="J189"/>
  <c r="J167"/>
  <c r="BK193"/>
  <c r="J152"/>
  <c r="BK186"/>
  <c r="J132"/>
  <c i="4" r="BK167"/>
  <c r="BK168"/>
  <c r="BK140"/>
  <c r="BK131"/>
  <c r="J138"/>
  <c r="BK139"/>
  <c r="BK153"/>
  <c r="J141"/>
  <c r="J148"/>
  <c i="5" r="J132"/>
  <c r="BK138"/>
  <c r="J134"/>
  <c i="6" r="J133"/>
  <c r="J136"/>
  <c i="7" r="BK130"/>
  <c i="8" r="BK191"/>
  <c r="BK171"/>
  <c r="J146"/>
  <c r="BK198"/>
  <c r="J193"/>
  <c r="J166"/>
  <c r="BK140"/>
  <c r="BK188"/>
  <c r="BK159"/>
  <c r="BK153"/>
  <c r="BK189"/>
  <c r="BK161"/>
  <c r="J132"/>
  <c r="J175"/>
  <c r="BK144"/>
  <c r="BK175"/>
  <c r="J150"/>
  <c i="9" r="J163"/>
  <c r="BK137"/>
  <c r="BK145"/>
  <c r="BK174"/>
  <c r="J154"/>
  <c r="J132"/>
  <c r="J138"/>
  <c r="J149"/>
  <c r="BK166"/>
  <c r="J147"/>
  <c i="10" r="J131"/>
  <c r="J145"/>
  <c r="BK150"/>
  <c r="J139"/>
  <c r="J138"/>
  <c i="11" r="J149"/>
  <c r="BK136"/>
  <c r="J146"/>
  <c r="J145"/>
  <c r="BK142"/>
  <c r="BK140"/>
  <c r="BK138"/>
  <c r="J136"/>
  <c r="J134"/>
  <c r="BK131"/>
  <c r="J139"/>
  <c i="12" r="J239"/>
  <c r="BK236"/>
  <c r="J235"/>
  <c r="BK230"/>
  <c r="J219"/>
  <c r="BK217"/>
  <c r="J208"/>
  <c r="BK204"/>
  <c r="BK199"/>
  <c r="J196"/>
  <c r="J192"/>
  <c r="J187"/>
  <c r="J168"/>
  <c r="BK157"/>
  <c r="BK138"/>
  <c r="J128"/>
  <c r="BK231"/>
  <c r="BK227"/>
  <c r="J217"/>
  <c r="BK228"/>
  <c r="J206"/>
  <c r="J149"/>
  <c r="BK205"/>
  <c r="BK224"/>
  <c r="J236"/>
  <c r="J184"/>
  <c r="BK155"/>
  <c r="J199"/>
  <c i="13" r="BK286"/>
  <c r="BK127"/>
  <c r="J207"/>
  <c r="BK284"/>
  <c r="BK181"/>
  <c r="BK262"/>
  <c r="J259"/>
  <c r="BK156"/>
  <c r="BK256"/>
  <c r="J269"/>
  <c r="J258"/>
  <c r="BK271"/>
  <c r="BK224"/>
  <c i="14" r="J231"/>
  <c r="BK180"/>
  <c r="BK265"/>
  <c r="BK213"/>
  <c r="J155"/>
  <c r="BK177"/>
  <c r="J213"/>
  <c r="J142"/>
  <c r="BK176"/>
  <c r="J219"/>
  <c r="J139"/>
  <c r="BK198"/>
  <c r="J152"/>
  <c r="BK204"/>
  <c i="15" r="J167"/>
  <c r="BK148"/>
  <c r="J136"/>
  <c r="J134"/>
  <c i="2" r="BK1043"/>
  <c r="BK988"/>
  <c r="J880"/>
  <c r="BK750"/>
  <c r="BK638"/>
  <c r="J440"/>
  <c r="BK361"/>
  <c r="J270"/>
  <c r="J1096"/>
  <c r="J986"/>
  <c r="BK924"/>
  <c r="J638"/>
  <c r="J550"/>
  <c r="BK418"/>
  <c r="BK326"/>
  <c r="J229"/>
  <c r="J1092"/>
  <c r="J910"/>
  <c r="BK876"/>
  <c r="BK792"/>
  <c r="BK702"/>
  <c r="BK626"/>
  <c r="J545"/>
  <c r="BK376"/>
  <c r="BK237"/>
  <c r="BK1078"/>
  <c r="BK990"/>
  <c r="BK896"/>
  <c r="J853"/>
  <c r="BK678"/>
  <c r="BK640"/>
  <c r="BK577"/>
  <c r="BK503"/>
  <c r="J381"/>
  <c r="BK302"/>
  <c r="BK182"/>
  <c r="BK1023"/>
  <c r="BK970"/>
  <c r="BK906"/>
  <c r="J824"/>
  <c r="BK634"/>
  <c r="J463"/>
  <c r="J302"/>
  <c r="J214"/>
  <c r="J1094"/>
  <c r="J990"/>
  <c r="J942"/>
  <c r="BK898"/>
  <c r="J854"/>
  <c r="J696"/>
  <c r="BK646"/>
  <c r="BK512"/>
  <c r="J407"/>
  <c r="BK372"/>
  <c r="J264"/>
  <c r="BK1080"/>
  <c r="BK948"/>
  <c r="BK920"/>
  <c r="J838"/>
  <c r="BK770"/>
  <c r="J531"/>
  <c r="J364"/>
  <c r="BK286"/>
  <c r="BK163"/>
  <c r="J1122"/>
  <c r="J1107"/>
  <c r="BK1088"/>
  <c r="BK1028"/>
  <c r="BK980"/>
  <c r="BK916"/>
  <c r="J766"/>
  <c r="BK615"/>
  <c r="BK550"/>
  <c r="BK394"/>
  <c r="J324"/>
  <c r="J232"/>
  <c i="3" r="BK183"/>
  <c r="BK148"/>
  <c r="J180"/>
  <c r="BK182"/>
  <c r="BK185"/>
  <c r="BK157"/>
  <c r="BK167"/>
  <c r="BK146"/>
  <c i="4" r="BK152"/>
  <c r="J149"/>
  <c r="BK133"/>
  <c r="BK134"/>
  <c r="BK130"/>
  <c r="BK147"/>
  <c r="BK155"/>
  <c r="BK132"/>
  <c r="J140"/>
  <c r="BK136"/>
  <c i="5" r="BK128"/>
  <c i="6" r="BK138"/>
  <c r="BK131"/>
  <c i="7" r="BK131"/>
  <c i="8" r="J192"/>
  <c r="J164"/>
  <c r="BK142"/>
  <c r="J144"/>
  <c r="BK176"/>
  <c r="BK147"/>
  <c r="BK193"/>
  <c r="J162"/>
  <c r="J163"/>
  <c r="J133"/>
  <c r="BK158"/>
  <c r="BK195"/>
  <c r="BK170"/>
  <c r="BK137"/>
  <c r="J167"/>
  <c i="9" r="J174"/>
  <c r="J151"/>
  <c r="BK133"/>
  <c r="BK132"/>
  <c r="J153"/>
  <c r="BK138"/>
  <c r="BK154"/>
  <c r="BK170"/>
  <c r="J134"/>
  <c r="BK168"/>
  <c i="10" r="BK142"/>
  <c r="J143"/>
  <c r="BK145"/>
  <c r="J129"/>
  <c r="J134"/>
  <c i="11" r="BK148"/>
  <c r="BK135"/>
  <c r="J142"/>
  <c i="12" r="BK233"/>
  <c r="J163"/>
  <c r="BK214"/>
  <c r="J232"/>
  <c r="J143"/>
  <c r="BK206"/>
  <c r="J126"/>
  <c i="13" r="J213"/>
  <c r="BK261"/>
  <c r="BK177"/>
  <c r="J204"/>
  <c r="J256"/>
  <c r="J240"/>
  <c r="BK268"/>
  <c r="BK231"/>
  <c r="J261"/>
  <c r="BK130"/>
  <c r="BK265"/>
  <c r="BK183"/>
  <c i="14" r="BK219"/>
  <c r="BK160"/>
  <c r="BK220"/>
  <c r="J156"/>
  <c r="J216"/>
  <c r="BK240"/>
  <c r="J176"/>
  <c r="BK195"/>
  <c r="BK237"/>
  <c r="BK145"/>
  <c r="BK216"/>
  <c r="BK149"/>
  <c r="J195"/>
  <c i="15" r="BK132"/>
  <c r="BK160"/>
  <c r="J142"/>
  <c r="J138"/>
  <c r="BK140"/>
  <c i="2" l="1" r="T188"/>
  <c r="T154"/>
  <c r="P248"/>
  <c r="BK311"/>
  <c r="J311"/>
  <c r="J106"/>
  <c r="P582"/>
  <c r="P444"/>
  <c r="T607"/>
  <c r="BK672"/>
  <c r="J672"/>
  <c r="J115"/>
  <c r="BK745"/>
  <c r="J745"/>
  <c r="J116"/>
  <c r="P852"/>
  <c r="R915"/>
  <c r="R989"/>
  <c r="R1065"/>
  <c r="P1089"/>
  <c r="P1119"/>
  <c i="3" r="T147"/>
  <c r="P190"/>
  <c i="4" r="T129"/>
  <c r="R143"/>
  <c r="BK166"/>
  <c r="J166"/>
  <c r="J104"/>
  <c i="5" r="T142"/>
  <c i="6" r="T126"/>
  <c r="T125"/>
  <c i="8" r="P148"/>
  <c r="P168"/>
  <c r="R186"/>
  <c i="9" r="T130"/>
  <c r="P156"/>
  <c i="10" r="R128"/>
  <c r="T147"/>
  <c i="11" r="P133"/>
  <c r="P129"/>
  <c r="P128"/>
  <c i="1" r="AU108"/>
  <c i="13" r="T124"/>
  <c r="P216"/>
  <c i="14" r="R166"/>
  <c r="R135"/>
  <c r="R134"/>
  <c r="R133"/>
  <c r="T194"/>
  <c r="R230"/>
  <c r="R258"/>
  <c r="R250"/>
  <c i="2" r="P219"/>
  <c r="R348"/>
  <c r="R599"/>
  <c r="P613"/>
  <c r="BK621"/>
  <c r="J621"/>
  <c r="J114"/>
  <c r="P757"/>
  <c r="T927"/>
  <c r="T1044"/>
  <c r="BK1089"/>
  <c r="J1089"/>
  <c r="J126"/>
  <c r="R1106"/>
  <c i="3" r="BK147"/>
  <c r="J147"/>
  <c r="J103"/>
  <c r="T184"/>
  <c i="4" r="BK143"/>
  <c r="J143"/>
  <c r="J102"/>
  <c r="T151"/>
  <c i="5" r="P127"/>
  <c i="7" r="T126"/>
  <c r="T125"/>
  <c i="8" r="P131"/>
  <c r="T168"/>
  <c r="R182"/>
  <c r="BK196"/>
  <c r="J196"/>
  <c r="J106"/>
  <c i="9" r="BK140"/>
  <c r="J140"/>
  <c r="J102"/>
  <c r="T150"/>
  <c r="T169"/>
  <c i="10" r="P132"/>
  <c i="11" r="P141"/>
  <c i="12" r="BK198"/>
  <c r="J198"/>
  <c r="J100"/>
  <c r="P218"/>
  <c i="13" r="P124"/>
  <c r="R216"/>
  <c i="14" r="T166"/>
  <c r="T135"/>
  <c r="T134"/>
  <c r="T133"/>
  <c r="R183"/>
  <c r="P194"/>
  <c r="BK230"/>
  <c r="J230"/>
  <c r="J106"/>
  <c r="T258"/>
  <c r="T250"/>
  <c i="2" r="BK219"/>
  <c r="J219"/>
  <c r="J104"/>
  <c r="T348"/>
  <c r="T599"/>
  <c r="R613"/>
  <c r="P621"/>
  <c r="BK757"/>
  <c r="J757"/>
  <c r="J117"/>
  <c r="BK927"/>
  <c r="J927"/>
  <c r="J120"/>
  <c r="P1044"/>
  <c r="T1077"/>
  <c r="P1106"/>
  <c i="3" r="BK131"/>
  <c r="J131"/>
  <c r="J102"/>
  <c r="P184"/>
  <c i="4" r="R129"/>
  <c r="P143"/>
  <c r="R166"/>
  <c i="5" r="T127"/>
  <c r="T126"/>
  <c i="7" r="BK126"/>
  <c r="J126"/>
  <c r="J101"/>
  <c i="8" r="BK148"/>
  <c r="J148"/>
  <c r="J102"/>
  <c r="BK168"/>
  <c r="J168"/>
  <c r="J103"/>
  <c r="BK186"/>
  <c r="J186"/>
  <c r="J105"/>
  <c r="P196"/>
  <c i="9" r="BK130"/>
  <c r="T140"/>
  <c r="R156"/>
  <c i="10" r="R132"/>
  <c i="11" r="R141"/>
  <c i="12" r="BK125"/>
  <c r="J125"/>
  <c r="J98"/>
  <c r="R198"/>
  <c i="13" r="R237"/>
  <c i="14" r="BK166"/>
  <c r="J166"/>
  <c r="J99"/>
  <c r="BK183"/>
  <c r="J183"/>
  <c r="J101"/>
  <c r="BK194"/>
  <c r="J194"/>
  <c r="J103"/>
  <c r="BK226"/>
  <c r="J226"/>
  <c r="J105"/>
  <c r="BK241"/>
  <c r="J241"/>
  <c r="J107"/>
  <c r="R263"/>
  <c i="15" r="BK147"/>
  <c r="J147"/>
  <c r="J100"/>
  <c i="2" r="BK188"/>
  <c r="J188"/>
  <c r="J103"/>
  <c r="T248"/>
  <c r="P311"/>
  <c r="T582"/>
  <c r="T444"/>
  <c r="P607"/>
  <c r="P672"/>
  <c r="T745"/>
  <c r="R852"/>
  <c r="P915"/>
  <c r="P989"/>
  <c r="P1065"/>
  <c r="R1077"/>
  <c r="BK1119"/>
  <c r="J1119"/>
  <c r="J128"/>
  <c i="3" r="R131"/>
  <c r="R184"/>
  <c i="4" r="P129"/>
  <c r="T143"/>
  <c r="T166"/>
  <c i="5" r="R127"/>
  <c i="6" r="BK126"/>
  <c r="J126"/>
  <c r="J101"/>
  <c i="8" r="BK131"/>
  <c r="J131"/>
  <c r="J101"/>
  <c r="R148"/>
  <c r="BK182"/>
  <c r="J182"/>
  <c r="J104"/>
  <c r="T182"/>
  <c r="T196"/>
  <c i="9" r="P140"/>
  <c r="P150"/>
  <c r="BK169"/>
  <c r="J169"/>
  <c r="J105"/>
  <c i="10" r="BK132"/>
  <c r="J132"/>
  <c r="J102"/>
  <c r="R147"/>
  <c i="11" r="BK133"/>
  <c r="J133"/>
  <c r="J103"/>
  <c r="T141"/>
  <c i="12" r="T125"/>
  <c r="BK218"/>
  <c r="J218"/>
  <c r="J101"/>
  <c i="13" r="P237"/>
  <c i="14" r="R194"/>
  <c r="P226"/>
  <c r="T241"/>
  <c r="P258"/>
  <c r="P250"/>
  <c i="15" r="T127"/>
  <c r="R154"/>
  <c i="2" r="R188"/>
  <c r="R154"/>
  <c r="R153"/>
  <c r="BK248"/>
  <c r="J248"/>
  <c r="J105"/>
  <c r="T311"/>
  <c r="R582"/>
  <c r="R444"/>
  <c r="BK607"/>
  <c r="J607"/>
  <c r="J111"/>
  <c r="T672"/>
  <c r="P745"/>
  <c r="BK852"/>
  <c r="J852"/>
  <c r="J118"/>
  <c r="BK915"/>
  <c r="J915"/>
  <c r="J119"/>
  <c r="T989"/>
  <c r="T1065"/>
  <c r="R1089"/>
  <c r="R1119"/>
  <c i="3" r="T131"/>
  <c r="BK190"/>
  <c r="J190"/>
  <c r="J105"/>
  <c i="4" r="BK129"/>
  <c r="R151"/>
  <c i="5" r="P142"/>
  <c i="7" r="P126"/>
  <c r="P125"/>
  <c i="1" r="AU104"/>
  <c i="9" r="P130"/>
  <c r="BK156"/>
  <c r="J156"/>
  <c r="J104"/>
  <c r="R169"/>
  <c i="10" r="BK128"/>
  <c r="T128"/>
  <c r="P147"/>
  <c i="11" r="R133"/>
  <c r="R129"/>
  <c r="R128"/>
  <c i="12" r="P125"/>
  <c r="T218"/>
  <c i="13" r="BK237"/>
  <c r="J237"/>
  <c r="J100"/>
  <c i="14" r="P166"/>
  <c r="P135"/>
  <c r="P134"/>
  <c r="P133"/>
  <c i="1" r="AU111"/>
  <c i="14" r="P183"/>
  <c r="R209"/>
  <c r="T226"/>
  <c r="P241"/>
  <c r="T263"/>
  <c i="15" r="R127"/>
  <c r="T147"/>
  <c r="T159"/>
  <c i="2" r="T219"/>
  <c r="P348"/>
  <c r="BK599"/>
  <c r="J599"/>
  <c r="J110"/>
  <c r="T613"/>
  <c r="R621"/>
  <c r="R757"/>
  <c r="P927"/>
  <c r="BK1044"/>
  <c r="J1044"/>
  <c r="J122"/>
  <c r="BK1077"/>
  <c r="J1077"/>
  <c r="J125"/>
  <c r="BK1106"/>
  <c r="J1106"/>
  <c r="J127"/>
  <c i="3" r="P147"/>
  <c r="R190"/>
  <c i="4" r="BK151"/>
  <c r="J151"/>
  <c r="J103"/>
  <c r="P166"/>
  <c i="5" r="BK127"/>
  <c r="J127"/>
  <c r="J101"/>
  <c r="R142"/>
  <c i="6" r="P126"/>
  <c r="P125"/>
  <c i="1" r="AU103"/>
  <c i="8" r="T131"/>
  <c r="T130"/>
  <c r="T148"/>
  <c r="P182"/>
  <c r="T186"/>
  <c i="9" r="R130"/>
  <c r="BK150"/>
  <c r="J150"/>
  <c r="J103"/>
  <c r="T156"/>
  <c i="10" r="P128"/>
  <c r="BK147"/>
  <c r="J147"/>
  <c r="J103"/>
  <c i="11" r="T133"/>
  <c r="T129"/>
  <c r="T128"/>
  <c i="12" r="R125"/>
  <c r="T198"/>
  <c i="13" r="T237"/>
  <c i="14" r="BK209"/>
  <c r="J209"/>
  <c r="J104"/>
  <c r="P230"/>
  <c r="BK263"/>
  <c r="J263"/>
  <c r="J113"/>
  <c i="15" r="P147"/>
  <c r="P154"/>
  <c r="R159"/>
  <c i="2" r="P188"/>
  <c r="P154"/>
  <c r="P153"/>
  <c r="R248"/>
  <c r="R311"/>
  <c r="BK582"/>
  <c r="J582"/>
  <c r="J109"/>
  <c r="R607"/>
  <c r="R672"/>
  <c r="R745"/>
  <c r="T852"/>
  <c r="T915"/>
  <c r="BK989"/>
  <c r="J989"/>
  <c r="J121"/>
  <c r="BK1065"/>
  <c r="J1065"/>
  <c r="J123"/>
  <c r="P1077"/>
  <c r="P1076"/>
  <c r="T1106"/>
  <c i="3" r="R147"/>
  <c r="R130"/>
  <c r="R129"/>
  <c r="T190"/>
  <c i="4" r="P151"/>
  <c i="5" r="BK142"/>
  <c r="J142"/>
  <c r="J102"/>
  <c i="6" r="R126"/>
  <c r="R125"/>
  <c i="7" r="R126"/>
  <c r="R125"/>
  <c i="8" r="R131"/>
  <c r="R130"/>
  <c r="R168"/>
  <c r="P186"/>
  <c r="R196"/>
  <c i="9" r="R140"/>
  <c r="R150"/>
  <c r="P169"/>
  <c i="10" r="T132"/>
  <c r="T127"/>
  <c i="11" r="BK141"/>
  <c r="J141"/>
  <c r="J104"/>
  <c i="12" r="P198"/>
  <c r="R218"/>
  <c i="13" r="BK124"/>
  <c r="J124"/>
  <c r="J98"/>
  <c r="T216"/>
  <c i="14" r="T183"/>
  <c r="P209"/>
  <c r="T230"/>
  <c r="BK258"/>
  <c r="J258"/>
  <c r="J112"/>
  <c i="15" r="BK127"/>
  <c r="J127"/>
  <c r="J98"/>
  <c r="R147"/>
  <c r="T154"/>
  <c r="P159"/>
  <c i="2" r="R219"/>
  <c r="BK348"/>
  <c r="J348"/>
  <c r="J107"/>
  <c r="P599"/>
  <c r="BK613"/>
  <c r="J613"/>
  <c r="J113"/>
  <c r="T621"/>
  <c r="T757"/>
  <c r="R927"/>
  <c r="R1044"/>
  <c r="T1089"/>
  <c r="T1119"/>
  <c i="3" r="P131"/>
  <c r="BK184"/>
  <c r="J184"/>
  <c r="J104"/>
  <c i="13" r="R124"/>
  <c r="R123"/>
  <c r="R122"/>
  <c r="BK216"/>
  <c r="J216"/>
  <c r="J99"/>
  <c i="14" r="T209"/>
  <c r="R226"/>
  <c r="R241"/>
  <c r="P263"/>
  <c i="15" r="P127"/>
  <c r="P126"/>
  <c r="P125"/>
  <c i="1" r="AU112"/>
  <c i="15" r="BK154"/>
  <c r="J154"/>
  <c r="J101"/>
  <c r="BK159"/>
  <c r="J159"/>
  <c r="J102"/>
  <c i="14" r="BK190"/>
  <c r="J190"/>
  <c r="J102"/>
  <c r="BK251"/>
  <c i="12" r="BK238"/>
  <c r="J238"/>
  <c r="J102"/>
  <c r="BK240"/>
  <c r="J240"/>
  <c r="J103"/>
  <c i="14" r="BK135"/>
  <c r="J135"/>
  <c r="J98"/>
  <c i="13" r="BK287"/>
  <c r="J287"/>
  <c r="J102"/>
  <c i="12" r="BK195"/>
  <c r="J195"/>
  <c r="J99"/>
  <c i="14" r="BK255"/>
  <c r="J255"/>
  <c r="J111"/>
  <c i="11" r="BK130"/>
  <c r="J130"/>
  <c r="J102"/>
  <c i="14" r="BK179"/>
  <c r="J179"/>
  <c r="J100"/>
  <c r="BK248"/>
  <c r="J248"/>
  <c r="J108"/>
  <c i="15" r="BK144"/>
  <c r="J144"/>
  <c r="J99"/>
  <c i="2" r="BK154"/>
  <c r="J154"/>
  <c r="J102"/>
  <c r="BK444"/>
  <c r="J444"/>
  <c r="J108"/>
  <c i="13" r="BK285"/>
  <c r="J285"/>
  <c r="J101"/>
  <c i="15" r="BK166"/>
  <c r="J166"/>
  <c r="J103"/>
  <c r="BK169"/>
  <c r="J169"/>
  <c r="J104"/>
  <c r="BK172"/>
  <c r="J172"/>
  <c r="J105"/>
  <c i="14" r="J251"/>
  <c r="J110"/>
  <c i="15" r="F92"/>
  <c r="BE162"/>
  <c r="J92"/>
  <c r="BE170"/>
  <c i="14" r="BK134"/>
  <c r="J134"/>
  <c r="J97"/>
  <c i="15" r="BE128"/>
  <c r="BE134"/>
  <c r="J89"/>
  <c r="BE138"/>
  <c r="BE155"/>
  <c r="BE167"/>
  <c r="BE145"/>
  <c r="BE160"/>
  <c r="BE132"/>
  <c r="BE152"/>
  <c r="E115"/>
  <c r="BE130"/>
  <c r="BE164"/>
  <c r="BE136"/>
  <c r="BE140"/>
  <c r="BE142"/>
  <c r="BE148"/>
  <c r="BE150"/>
  <c r="BE157"/>
  <c r="BE173"/>
  <c i="13" r="BK123"/>
  <c r="BK122"/>
  <c r="J122"/>
  <c i="14" r="J89"/>
  <c r="BE149"/>
  <c r="BE168"/>
  <c r="BE220"/>
  <c r="BE237"/>
  <c r="BE266"/>
  <c r="E85"/>
  <c r="J130"/>
  <c r="BE154"/>
  <c r="BE155"/>
  <c r="BE223"/>
  <c r="BE242"/>
  <c r="BE184"/>
  <c r="BE187"/>
  <c r="BE195"/>
  <c r="BE198"/>
  <c r="BE216"/>
  <c r="BE228"/>
  <c r="BE259"/>
  <c r="BE142"/>
  <c r="BE156"/>
  <c r="BE173"/>
  <c r="BE201"/>
  <c r="BE213"/>
  <c r="BE256"/>
  <c r="BE265"/>
  <c r="BE136"/>
  <c r="BE162"/>
  <c r="BE169"/>
  <c r="BE172"/>
  <c r="BE177"/>
  <c r="BE180"/>
  <c r="BE219"/>
  <c r="BE231"/>
  <c r="BE244"/>
  <c r="BE245"/>
  <c r="BE249"/>
  <c r="BE252"/>
  <c r="BE262"/>
  <c r="F92"/>
  <c r="BE139"/>
  <c r="BE207"/>
  <c r="BE235"/>
  <c r="BE264"/>
  <c r="BE145"/>
  <c r="BE160"/>
  <c r="BE191"/>
  <c r="BE210"/>
  <c r="BE227"/>
  <c r="BE240"/>
  <c r="BE247"/>
  <c r="BE152"/>
  <c r="BE167"/>
  <c r="BE175"/>
  <c r="BE176"/>
  <c r="BE178"/>
  <c r="BE204"/>
  <c i="13" r="J89"/>
  <c r="BE127"/>
  <c r="BE129"/>
  <c r="BE156"/>
  <c r="BE232"/>
  <c r="BE258"/>
  <c r="BE263"/>
  <c r="BE286"/>
  <c r="BE288"/>
  <c r="F119"/>
  <c r="BE247"/>
  <c r="BE130"/>
  <c r="BE135"/>
  <c r="BE139"/>
  <c r="BE162"/>
  <c r="BE177"/>
  <c r="BE181"/>
  <c r="BE183"/>
  <c r="BE188"/>
  <c i="12" r="BK124"/>
  <c r="J124"/>
  <c r="J97"/>
  <c i="13" r="BE204"/>
  <c r="BE207"/>
  <c r="BE256"/>
  <c r="BE266"/>
  <c r="BE268"/>
  <c r="BE284"/>
  <c r="F91"/>
  <c r="BE125"/>
  <c r="BE163"/>
  <c r="BE213"/>
  <c r="BE217"/>
  <c r="BE265"/>
  <c r="BE270"/>
  <c r="BE271"/>
  <c r="E112"/>
  <c r="BE148"/>
  <c r="BE161"/>
  <c r="BE238"/>
  <c r="BE240"/>
  <c r="BE257"/>
  <c r="BE259"/>
  <c r="BE260"/>
  <c r="BE261"/>
  <c r="BE269"/>
  <c r="BE192"/>
  <c r="BE267"/>
  <c r="BE191"/>
  <c r="BE224"/>
  <c r="BE229"/>
  <c r="BE231"/>
  <c r="BE254"/>
  <c r="BE255"/>
  <c r="BE262"/>
  <c r="BE264"/>
  <c i="12" r="F92"/>
  <c r="BE184"/>
  <c r="BE230"/>
  <c r="BE127"/>
  <c r="BE128"/>
  <c r="BE149"/>
  <c r="BE205"/>
  <c r="BE208"/>
  <c r="BE228"/>
  <c r="J117"/>
  <c r="BE166"/>
  <c r="BE206"/>
  <c r="BE231"/>
  <c r="E85"/>
  <c r="BE138"/>
  <c r="BE187"/>
  <c r="BE207"/>
  <c r="BE229"/>
  <c r="BE235"/>
  <c r="BE237"/>
  <c r="F119"/>
  <c r="BE131"/>
  <c r="BE157"/>
  <c r="BE192"/>
  <c r="BE196"/>
  <c r="BE199"/>
  <c r="BE214"/>
  <c r="BE234"/>
  <c r="BE236"/>
  <c r="BE241"/>
  <c r="BE163"/>
  <c r="BE217"/>
  <c r="BE219"/>
  <c r="BE232"/>
  <c r="BE233"/>
  <c r="BE150"/>
  <c r="BE155"/>
  <c r="BE168"/>
  <c r="BE204"/>
  <c r="BE239"/>
  <c r="BE126"/>
  <c r="BE143"/>
  <c r="BE151"/>
  <c r="BE152"/>
  <c r="BE209"/>
  <c r="BE224"/>
  <c r="BE225"/>
  <c r="BE227"/>
  <c i="11" r="J122"/>
  <c r="F125"/>
  <c i="10" r="J128"/>
  <c r="J101"/>
  <c i="11" r="BE135"/>
  <c r="BE143"/>
  <c r="BE144"/>
  <c r="F95"/>
  <c r="BE131"/>
  <c r="BE134"/>
  <c r="BE148"/>
  <c r="BE149"/>
  <c r="E114"/>
  <c r="J95"/>
  <c r="BE146"/>
  <c r="J96"/>
  <c r="BE139"/>
  <c r="BE147"/>
  <c r="BE142"/>
  <c r="BE136"/>
  <c r="BE137"/>
  <c r="BE138"/>
  <c r="BE140"/>
  <c r="BE145"/>
  <c i="10" r="F96"/>
  <c r="F123"/>
  <c r="BE131"/>
  <c i="9" r="J130"/>
  <c r="J101"/>
  <c i="10" r="E85"/>
  <c r="J96"/>
  <c r="BE136"/>
  <c r="BE137"/>
  <c r="BE138"/>
  <c r="BE140"/>
  <c r="BE148"/>
  <c r="BE130"/>
  <c r="BE142"/>
  <c r="BE143"/>
  <c r="BE145"/>
  <c r="BE149"/>
  <c r="BE133"/>
  <c r="BE135"/>
  <c r="J93"/>
  <c r="J123"/>
  <c r="BE139"/>
  <c r="BE150"/>
  <c r="BE151"/>
  <c r="BE129"/>
  <c r="BE134"/>
  <c r="BE141"/>
  <c i="9" r="F95"/>
  <c r="BE131"/>
  <c r="BE132"/>
  <c r="BE138"/>
  <c r="BE141"/>
  <c r="BE145"/>
  <c r="BE148"/>
  <c r="BE154"/>
  <c r="BE162"/>
  <c r="BE163"/>
  <c r="BE173"/>
  <c r="F126"/>
  <c r="BE133"/>
  <c r="BE134"/>
  <c r="BE151"/>
  <c r="BE153"/>
  <c r="BE157"/>
  <c r="E85"/>
  <c r="BE139"/>
  <c r="BE147"/>
  <c r="BE152"/>
  <c r="BE155"/>
  <c r="BE174"/>
  <c r="J93"/>
  <c r="BE142"/>
  <c r="BE143"/>
  <c r="BE144"/>
  <c r="BE166"/>
  <c r="BE167"/>
  <c r="BE170"/>
  <c r="J96"/>
  <c r="BE149"/>
  <c r="BE160"/>
  <c r="BE171"/>
  <c r="J125"/>
  <c r="BE135"/>
  <c r="BE137"/>
  <c r="BE172"/>
  <c r="BE146"/>
  <c r="BE159"/>
  <c r="BE165"/>
  <c r="BE168"/>
  <c i="8" r="BK130"/>
  <c r="J130"/>
  <c r="J100"/>
  <c i="9" r="BE136"/>
  <c i="8" r="J95"/>
  <c r="F126"/>
  <c r="BE142"/>
  <c r="BE145"/>
  <c r="BE155"/>
  <c r="BE174"/>
  <c r="J93"/>
  <c r="E116"/>
  <c r="BE135"/>
  <c r="BE162"/>
  <c r="BE185"/>
  <c r="BE188"/>
  <c r="BE138"/>
  <c r="BE139"/>
  <c r="BE140"/>
  <c r="BE146"/>
  <c r="BE149"/>
  <c r="BE176"/>
  <c r="BE177"/>
  <c r="BE178"/>
  <c r="BE179"/>
  <c r="BE183"/>
  <c r="BE187"/>
  <c r="BE192"/>
  <c r="BE193"/>
  <c r="BE134"/>
  <c r="BE141"/>
  <c r="BE147"/>
  <c r="BE160"/>
  <c r="BE161"/>
  <c r="BE166"/>
  <c r="BE173"/>
  <c i="7" r="BK125"/>
  <c r="J125"/>
  <c r="J100"/>
  <c i="8" r="J96"/>
  <c r="F127"/>
  <c r="BE137"/>
  <c r="BE143"/>
  <c r="BE169"/>
  <c r="BE191"/>
  <c r="BE194"/>
  <c r="BE136"/>
  <c r="BE144"/>
  <c r="BE157"/>
  <c r="BE158"/>
  <c r="BE163"/>
  <c r="BE164"/>
  <c r="BE171"/>
  <c r="BE172"/>
  <c r="BE175"/>
  <c r="BE184"/>
  <c r="BE190"/>
  <c r="BE198"/>
  <c r="BE132"/>
  <c r="BE133"/>
  <c r="BE153"/>
  <c r="BE154"/>
  <c r="BE159"/>
  <c r="BE165"/>
  <c r="BE170"/>
  <c r="BE181"/>
  <c r="BE189"/>
  <c r="BE150"/>
  <c r="BE151"/>
  <c r="BE152"/>
  <c r="BE156"/>
  <c r="BE167"/>
  <c r="BE180"/>
  <c r="BE195"/>
  <c r="BE197"/>
  <c i="7" r="J93"/>
  <c r="BE129"/>
  <c i="6" r="BK125"/>
  <c r="J125"/>
  <c i="7" r="J95"/>
  <c r="J122"/>
  <c r="E85"/>
  <c r="F96"/>
  <c r="BE128"/>
  <c r="BE130"/>
  <c r="BE131"/>
  <c r="F95"/>
  <c r="BE127"/>
  <c i="5" r="BK126"/>
  <c r="J126"/>
  <c r="J100"/>
  <c i="6" r="F122"/>
  <c r="F95"/>
  <c r="J122"/>
  <c r="BE136"/>
  <c r="J119"/>
  <c r="J95"/>
  <c r="E111"/>
  <c r="BE129"/>
  <c r="BE131"/>
  <c r="BE133"/>
  <c r="BE135"/>
  <c r="BE138"/>
  <c r="BE127"/>
  <c i="5" r="F95"/>
  <c r="BE130"/>
  <c i="4" r="J129"/>
  <c r="J101"/>
  <c i="5" r="E112"/>
  <c r="J122"/>
  <c r="BE132"/>
  <c r="BE138"/>
  <c r="J96"/>
  <c r="BE128"/>
  <c r="BE143"/>
  <c r="F96"/>
  <c r="J120"/>
  <c r="BE140"/>
  <c r="BE144"/>
  <c r="BE135"/>
  <c r="BE136"/>
  <c r="BE134"/>
  <c i="4" r="J95"/>
  <c r="BE131"/>
  <c r="BE140"/>
  <c r="BE155"/>
  <c r="BE162"/>
  <c r="BE147"/>
  <c r="BE148"/>
  <c r="BE168"/>
  <c r="E114"/>
  <c r="J125"/>
  <c r="BE133"/>
  <c r="BE138"/>
  <c r="BE139"/>
  <c r="BE149"/>
  <c r="BE157"/>
  <c r="BE158"/>
  <c r="BE163"/>
  <c r="BE164"/>
  <c r="BE130"/>
  <c r="BE141"/>
  <c r="BE142"/>
  <c r="BE144"/>
  <c r="BE160"/>
  <c r="F95"/>
  <c r="BE135"/>
  <c r="BE136"/>
  <c r="BE145"/>
  <c r="BE171"/>
  <c r="F96"/>
  <c r="BE132"/>
  <c r="BE154"/>
  <c r="BE159"/>
  <c r="BE161"/>
  <c r="BE167"/>
  <c r="BE169"/>
  <c r="J93"/>
  <c r="BE134"/>
  <c r="BE150"/>
  <c r="BE152"/>
  <c r="BE153"/>
  <c r="BE156"/>
  <c r="BE165"/>
  <c r="BE137"/>
  <c r="BE146"/>
  <c r="BE170"/>
  <c i="3" r="F126"/>
  <c r="BE167"/>
  <c r="BE191"/>
  <c i="2" r="BK153"/>
  <c i="3" r="BE187"/>
  <c i="2" r="BK612"/>
  <c r="J612"/>
  <c r="J112"/>
  <c i="3" r="E115"/>
  <c r="BE140"/>
  <c r="BE145"/>
  <c r="BE148"/>
  <c r="BE149"/>
  <c r="BE162"/>
  <c r="BE178"/>
  <c r="BE189"/>
  <c r="BE133"/>
  <c r="BE172"/>
  <c r="BE177"/>
  <c r="BE181"/>
  <c r="J93"/>
  <c r="F125"/>
  <c r="BE132"/>
  <c r="BE135"/>
  <c r="BE146"/>
  <c r="BE150"/>
  <c r="BE179"/>
  <c r="BE180"/>
  <c r="BE186"/>
  <c r="BE188"/>
  <c r="BE152"/>
  <c r="BE182"/>
  <c r="BE183"/>
  <c r="BE185"/>
  <c r="BE193"/>
  <c r="BE157"/>
  <c r="BE192"/>
  <c r="BE194"/>
  <c i="2" r="BE155"/>
  <c r="BE163"/>
  <c r="BE184"/>
  <c r="BE220"/>
  <c r="BE259"/>
  <c r="BE270"/>
  <c r="BE276"/>
  <c r="BE294"/>
  <c r="BE302"/>
  <c r="BE361"/>
  <c r="BE376"/>
  <c r="BE388"/>
  <c r="BE395"/>
  <c r="BE400"/>
  <c r="BE413"/>
  <c r="BE414"/>
  <c r="BE427"/>
  <c r="BE490"/>
  <c r="BE503"/>
  <c r="BE508"/>
  <c r="BE523"/>
  <c r="BE531"/>
  <c r="BE568"/>
  <c r="BE577"/>
  <c r="BE595"/>
  <c r="BE620"/>
  <c r="BE622"/>
  <c r="BE632"/>
  <c r="BE669"/>
  <c r="BE682"/>
  <c r="BE705"/>
  <c r="BE713"/>
  <c r="BE773"/>
  <c r="BE793"/>
  <c r="BE801"/>
  <c r="BE804"/>
  <c r="BE809"/>
  <c r="BE814"/>
  <c r="BE824"/>
  <c r="BE838"/>
  <c r="BE854"/>
  <c r="BE860"/>
  <c r="BE948"/>
  <c r="BE960"/>
  <c r="BE964"/>
  <c r="BE968"/>
  <c r="BE986"/>
  <c r="BE997"/>
  <c r="BE1043"/>
  <c r="BE1050"/>
  <c r="BE1098"/>
  <c r="BE1100"/>
  <c r="BE1102"/>
  <c r="BE1104"/>
  <c r="BE1107"/>
  <c r="BE1114"/>
  <c r="BE1120"/>
  <c r="BE1121"/>
  <c r="BE1122"/>
  <c r="BE1123"/>
  <c r="BE1124"/>
  <c r="BE1125"/>
  <c r="E138"/>
  <c r="F149"/>
  <c r="BE202"/>
  <c r="BE233"/>
  <c r="BE237"/>
  <c r="BE241"/>
  <c r="BE246"/>
  <c r="BE260"/>
  <c r="BE264"/>
  <c r="BE268"/>
  <c r="BE278"/>
  <c r="BE316"/>
  <c r="BE387"/>
  <c r="BE390"/>
  <c r="BE402"/>
  <c r="BE418"/>
  <c r="BE499"/>
  <c r="BE509"/>
  <c r="BE545"/>
  <c r="BE601"/>
  <c r="BE640"/>
  <c r="BE684"/>
  <c r="BE689"/>
  <c r="BE700"/>
  <c r="BE715"/>
  <c r="BE756"/>
  <c r="BE878"/>
  <c r="BE884"/>
  <c r="BE900"/>
  <c r="BE904"/>
  <c r="BE906"/>
  <c r="BE908"/>
  <c r="BE934"/>
  <c r="BE936"/>
  <c r="BE942"/>
  <c r="BE982"/>
  <c r="BE996"/>
  <c r="BE1012"/>
  <c r="BE1031"/>
  <c r="BE1055"/>
  <c r="BE1061"/>
  <c r="BE1096"/>
  <c r="BE182"/>
  <c r="BE232"/>
  <c r="BE286"/>
  <c r="BE298"/>
  <c r="BE424"/>
  <c r="BE439"/>
  <c r="BE555"/>
  <c r="BE565"/>
  <c r="BE583"/>
  <c r="BE644"/>
  <c r="BE725"/>
  <c r="BE731"/>
  <c r="BE803"/>
  <c r="BE874"/>
  <c r="BE882"/>
  <c r="BE888"/>
  <c r="BE892"/>
  <c r="BE916"/>
  <c r="BE920"/>
  <c r="BE922"/>
  <c r="BE928"/>
  <c r="BE932"/>
  <c r="BE952"/>
  <c r="BE972"/>
  <c r="BE1066"/>
  <c r="BE176"/>
  <c r="BE269"/>
  <c r="BE324"/>
  <c r="BE326"/>
  <c r="BE342"/>
  <c r="BE344"/>
  <c r="BE349"/>
  <c r="BE362"/>
  <c r="BE408"/>
  <c r="BE519"/>
  <c r="BE628"/>
  <c r="BE671"/>
  <c r="BE673"/>
  <c r="BE676"/>
  <c r="BE702"/>
  <c r="BE766"/>
  <c r="BE771"/>
  <c r="BE826"/>
  <c r="BE830"/>
  <c r="BE864"/>
  <c r="BE868"/>
  <c r="BE872"/>
  <c r="BE886"/>
  <c r="BE926"/>
  <c r="BE938"/>
  <c r="BE991"/>
  <c r="BE1073"/>
  <c r="BE1078"/>
  <c r="BE1094"/>
  <c r="J149"/>
  <c r="BE168"/>
  <c r="BE208"/>
  <c r="BE225"/>
  <c r="BE229"/>
  <c r="BE247"/>
  <c r="BE258"/>
  <c r="BE312"/>
  <c r="BE360"/>
  <c r="BE369"/>
  <c r="BE372"/>
  <c r="BE375"/>
  <c r="BE407"/>
  <c r="BE422"/>
  <c r="BE440"/>
  <c r="BE445"/>
  <c r="BE454"/>
  <c r="BE550"/>
  <c r="BE587"/>
  <c r="BE600"/>
  <c r="BE610"/>
  <c r="BE614"/>
  <c r="BE638"/>
  <c r="BE733"/>
  <c r="BE750"/>
  <c r="BE758"/>
  <c r="BE782"/>
  <c r="BE783"/>
  <c r="BE792"/>
  <c r="BE802"/>
  <c r="BE808"/>
  <c r="BE856"/>
  <c r="BE902"/>
  <c r="BE912"/>
  <c r="BE946"/>
  <c r="BE950"/>
  <c r="BE956"/>
  <c r="BE958"/>
  <c r="BE978"/>
  <c r="BE984"/>
  <c r="BE988"/>
  <c r="BE1023"/>
  <c r="BE1045"/>
  <c r="BE1080"/>
  <c r="BE1086"/>
  <c r="BE1092"/>
  <c r="J93"/>
  <c r="BE177"/>
  <c r="BE272"/>
  <c r="BE323"/>
  <c r="BE325"/>
  <c r="BE330"/>
  <c r="BE335"/>
  <c r="BE337"/>
  <c r="BE338"/>
  <c r="BE371"/>
  <c r="BE425"/>
  <c r="BE512"/>
  <c r="BE569"/>
  <c r="BE591"/>
  <c r="BE603"/>
  <c r="BE634"/>
  <c r="BE678"/>
  <c r="BE691"/>
  <c r="BE703"/>
  <c r="BE709"/>
  <c r="BE721"/>
  <c r="BE744"/>
  <c r="BE770"/>
  <c r="BE832"/>
  <c r="BE843"/>
  <c r="BE851"/>
  <c r="BE862"/>
  <c r="BE870"/>
  <c r="BE954"/>
  <c r="BE1006"/>
  <c r="BE1028"/>
  <c r="BE1051"/>
  <c r="BE1088"/>
  <c r="BE174"/>
  <c r="BE178"/>
  <c r="BE189"/>
  <c r="BE201"/>
  <c r="BE254"/>
  <c r="BE271"/>
  <c r="BE277"/>
  <c r="BE282"/>
  <c r="BE334"/>
  <c r="BE336"/>
  <c r="BE353"/>
  <c r="BE365"/>
  <c r="BE381"/>
  <c r="BE394"/>
  <c r="BE433"/>
  <c r="BE463"/>
  <c r="BE481"/>
  <c r="BE606"/>
  <c r="BE608"/>
  <c r="BE615"/>
  <c r="BE657"/>
  <c r="BE737"/>
  <c r="BE754"/>
  <c r="BE761"/>
  <c r="BE818"/>
  <c r="BE880"/>
  <c r="BE894"/>
  <c r="BE898"/>
  <c r="BE914"/>
  <c r="BE962"/>
  <c r="BE974"/>
  <c r="BE990"/>
  <c r="BE992"/>
  <c r="BE1001"/>
  <c r="BE1074"/>
  <c r="BE1075"/>
  <c r="BE1082"/>
  <c r="BE1084"/>
  <c r="BE1090"/>
  <c r="BE160"/>
  <c r="BE195"/>
  <c r="BE214"/>
  <c r="BE221"/>
  <c r="BE249"/>
  <c r="BE290"/>
  <c r="BE307"/>
  <c r="BE322"/>
  <c r="BE364"/>
  <c r="BE379"/>
  <c r="BE385"/>
  <c r="BE472"/>
  <c r="BE535"/>
  <c r="BE539"/>
  <c r="BE546"/>
  <c r="BE570"/>
  <c r="BE604"/>
  <c r="BE626"/>
  <c r="BE646"/>
  <c r="BE662"/>
  <c r="BE664"/>
  <c r="BE694"/>
  <c r="BE696"/>
  <c r="BE719"/>
  <c r="BE727"/>
  <c r="BE746"/>
  <c r="BE820"/>
  <c r="BE836"/>
  <c r="BE853"/>
  <c r="BE858"/>
  <c r="BE866"/>
  <c r="BE876"/>
  <c r="BE890"/>
  <c r="BE896"/>
  <c r="BE910"/>
  <c r="BE918"/>
  <c r="BE924"/>
  <c r="BE940"/>
  <c r="BE944"/>
  <c r="BE966"/>
  <c r="BE970"/>
  <c r="BE976"/>
  <c r="BE980"/>
  <c r="BE1002"/>
  <c r="BE1020"/>
  <c r="F40"/>
  <c i="1" r="BC97"/>
  <c i="13" r="F35"/>
  <c i="1" r="BB110"/>
  <c i="15" r="F36"/>
  <c i="1" r="BC112"/>
  <c i="3" r="J38"/>
  <c i="1" r="AW99"/>
  <c i="3" r="F41"/>
  <c i="1" r="BD99"/>
  <c i="4" r="F39"/>
  <c i="1" r="BB100"/>
  <c i="5" r="F39"/>
  <c i="1" r="BB102"/>
  <c i="5" r="F40"/>
  <c i="1" r="BC102"/>
  <c i="6" r="F39"/>
  <c i="1" r="BB103"/>
  <c i="7" r="F39"/>
  <c i="1" r="BB104"/>
  <c i="7" r="F41"/>
  <c i="1" r="BD104"/>
  <c i="8" r="F41"/>
  <c i="1" r="BD105"/>
  <c i="8" r="F39"/>
  <c i="1" r="BB105"/>
  <c i="9" r="F40"/>
  <c i="1" r="BC106"/>
  <c i="9" r="F38"/>
  <c i="1" r="BA106"/>
  <c i="10" r="J38"/>
  <c i="1" r="AW107"/>
  <c i="11" r="F38"/>
  <c i="1" r="BA108"/>
  <c i="11" r="F39"/>
  <c i="1" r="BB108"/>
  <c i="12" r="F34"/>
  <c i="1" r="BA109"/>
  <c i="13" r="F36"/>
  <c i="1" r="BC110"/>
  <c i="15" r="F37"/>
  <c i="1" r="BD112"/>
  <c i="2" r="J38"/>
  <c i="1" r="AW97"/>
  <c i="13" r="F34"/>
  <c i="1" r="BA110"/>
  <c i="14" r="F36"/>
  <c i="1" r="BC111"/>
  <c i="2" r="F39"/>
  <c i="1" r="BB97"/>
  <c i="12" r="F37"/>
  <c i="1" r="BD109"/>
  <c i="14" r="J34"/>
  <c i="1" r="AW111"/>
  <c i="15" r="F34"/>
  <c i="1" r="BA112"/>
  <c r="AS98"/>
  <c r="AS96"/>
  <c r="AS95"/>
  <c r="AS94"/>
  <c i="3" r="F39"/>
  <c i="1" r="BB99"/>
  <c i="4" r="F38"/>
  <c i="1" r="BA100"/>
  <c i="4" r="F40"/>
  <c i="1" r="BC100"/>
  <c i="5" r="F38"/>
  <c i="1" r="BA102"/>
  <c i="5" r="J38"/>
  <c i="1" r="AW102"/>
  <c i="6" r="F40"/>
  <c i="1" r="BC103"/>
  <c i="6" r="F41"/>
  <c i="1" r="BD103"/>
  <c i="6" r="J38"/>
  <c i="1" r="AW103"/>
  <c i="7" r="J38"/>
  <c i="1" r="AW104"/>
  <c i="7" r="F40"/>
  <c i="1" r="BC104"/>
  <c i="8" r="J38"/>
  <c i="1" r="AW105"/>
  <c i="8" r="F40"/>
  <c i="1" r="BC105"/>
  <c i="9" r="F41"/>
  <c i="1" r="BD106"/>
  <c i="10" r="F40"/>
  <c i="1" r="BC107"/>
  <c i="10" r="F41"/>
  <c i="1" r="BD107"/>
  <c i="11" r="J38"/>
  <c i="1" r="AW108"/>
  <c i="11" r="F40"/>
  <c i="1" r="BC108"/>
  <c i="12" r="F35"/>
  <c i="1" r="BB109"/>
  <c i="13" r="J34"/>
  <c i="1" r="AW110"/>
  <c i="14" r="F37"/>
  <c i="1" r="BD111"/>
  <c i="2" r="F41"/>
  <c i="1" r="BD97"/>
  <c i="14" r="F35"/>
  <c i="1" r="BB111"/>
  <c i="15" r="J34"/>
  <c i="1" r="AW112"/>
  <c i="2" r="F38"/>
  <c i="1" r="BA97"/>
  <c i="12" r="J34"/>
  <c i="1" r="AW109"/>
  <c i="13" r="F37"/>
  <c i="1" r="BD110"/>
  <c i="3" r="F38"/>
  <c i="1" r="BA99"/>
  <c i="3" r="F40"/>
  <c i="1" r="BC99"/>
  <c i="4" r="J38"/>
  <c i="1" r="AW100"/>
  <c i="4" r="F41"/>
  <c i="1" r="BD100"/>
  <c i="5" r="F41"/>
  <c i="1" r="BD102"/>
  <c i="6" r="F38"/>
  <c i="1" r="BA103"/>
  <c i="7" r="F38"/>
  <c i="1" r="BA104"/>
  <c i="6" r="J34"/>
  <c i="8" r="F38"/>
  <c i="1" r="BA105"/>
  <c i="9" r="J38"/>
  <c i="1" r="AW106"/>
  <c i="9" r="F39"/>
  <c i="1" r="BB106"/>
  <c i="10" r="F38"/>
  <c i="1" r="BA107"/>
  <c i="10" r="F39"/>
  <c i="1" r="BB107"/>
  <c i="11" r="F41"/>
  <c i="1" r="BD108"/>
  <c i="12" r="F36"/>
  <c i="1" r="BC109"/>
  <c i="14" r="F34"/>
  <c i="1" r="BA111"/>
  <c i="13" r="J30"/>
  <c i="15" r="F35"/>
  <c i="1" r="BB112"/>
  <c i="2" l="1" r="T153"/>
  <c i="9" r="R129"/>
  <c r="P129"/>
  <c i="1" r="AU106"/>
  <c i="12" r="T124"/>
  <c r="T123"/>
  <c i="2" r="R1076"/>
  <c i="10" r="R127"/>
  <c i="15" r="R126"/>
  <c r="R125"/>
  <c i="5" r="R126"/>
  <c i="2" r="T1076"/>
  <c r="R612"/>
  <c r="R152"/>
  <c i="8" r="P130"/>
  <c i="1" r="AU105"/>
  <c i="13" r="T123"/>
  <c r="T122"/>
  <c i="4" r="R128"/>
  <c i="15" r="T126"/>
  <c r="T125"/>
  <c i="12" r="R124"/>
  <c r="R123"/>
  <c i="2" r="T612"/>
  <c i="4" r="BK128"/>
  <c r="J128"/>
  <c r="J100"/>
  <c i="13" r="P123"/>
  <c r="P122"/>
  <c i="1" r="AU110"/>
  <c i="2" r="P612"/>
  <c r="P152"/>
  <c i="1" r="AU97"/>
  <c i="9" r="T129"/>
  <c i="3" r="T130"/>
  <c r="T129"/>
  <c i="12" r="P124"/>
  <c r="P123"/>
  <c i="1" r="AU109"/>
  <c i="4" r="P128"/>
  <c i="1" r="AU100"/>
  <c i="9" r="BK129"/>
  <c r="J129"/>
  <c i="14" r="BK250"/>
  <c r="J250"/>
  <c r="J109"/>
  <c i="10" r="BK127"/>
  <c r="J127"/>
  <c i="4" r="T128"/>
  <c i="3" r="P130"/>
  <c r="P129"/>
  <c i="1" r="AU99"/>
  <c i="10" r="P127"/>
  <c i="1" r="AU107"/>
  <c i="5" r="P126"/>
  <c i="1" r="AU102"/>
  <c i="11" r="BK129"/>
  <c r="BK128"/>
  <c r="J128"/>
  <c r="J100"/>
  <c i="2" r="BK1076"/>
  <c r="J1076"/>
  <c r="J124"/>
  <c i="15" r="BK126"/>
  <c r="J126"/>
  <c r="J97"/>
  <c i="3" r="BK130"/>
  <c r="J130"/>
  <c r="J101"/>
  <c i="14" r="BK133"/>
  <c r="J133"/>
  <c r="J96"/>
  <c i="1" r="AG110"/>
  <c i="13" r="J96"/>
  <c r="J123"/>
  <c r="J97"/>
  <c i="12" r="BK123"/>
  <c r="J123"/>
  <c i="1" r="AG103"/>
  <c i="6" r="J100"/>
  <c i="2" r="BK152"/>
  <c r="J152"/>
  <c r="J153"/>
  <c r="J101"/>
  <c i="10" r="J34"/>
  <c i="1" r="AG107"/>
  <c i="2" r="F37"/>
  <c i="1" r="AZ97"/>
  <c i="2" r="J37"/>
  <c i="1" r="AV97"/>
  <c r="AT97"/>
  <c r="AU101"/>
  <c i="5" r="F37"/>
  <c i="1" r="AZ102"/>
  <c i="5" r="J34"/>
  <c i="1" r="AG102"/>
  <c i="6" r="J37"/>
  <c i="1" r="AV103"/>
  <c r="AT103"/>
  <c r="AN103"/>
  <c r="BB101"/>
  <c r="AX101"/>
  <c i="9" r="F37"/>
  <c i="1" r="AZ106"/>
  <c i="12" r="J33"/>
  <c i="1" r="AV109"/>
  <c r="AT109"/>
  <c i="15" r="J33"/>
  <c i="1" r="AV112"/>
  <c r="AT112"/>
  <c i="9" r="J34"/>
  <c i="1" r="AG106"/>
  <c i="4" r="J37"/>
  <c i="1" r="AV100"/>
  <c r="AT100"/>
  <c r="BC101"/>
  <c r="AY101"/>
  <c i="9" r="J37"/>
  <c i="1" r="AV106"/>
  <c r="AT106"/>
  <c r="AN106"/>
  <c i="12" r="F33"/>
  <c i="1" r="AZ109"/>
  <c i="15" r="F33"/>
  <c i="1" r="AZ112"/>
  <c i="4" r="F37"/>
  <c i="1" r="AZ100"/>
  <c r="BD101"/>
  <c i="8" r="F37"/>
  <c i="1" r="AZ105"/>
  <c i="12" r="J30"/>
  <c i="1" r="AG109"/>
  <c i="14" r="J33"/>
  <c i="1" r="AV111"/>
  <c r="AT111"/>
  <c i="3" r="J37"/>
  <c i="1" r="AV99"/>
  <c r="AT99"/>
  <c i="7" r="J37"/>
  <c i="1" r="AV104"/>
  <c r="AT104"/>
  <c i="8" r="J34"/>
  <c i="1" r="AG105"/>
  <c i="10" r="F37"/>
  <c i="1" r="AZ107"/>
  <c i="11" r="J37"/>
  <c i="1" r="AV108"/>
  <c r="AT108"/>
  <c i="14" r="F33"/>
  <c i="1" r="AZ111"/>
  <c i="3" r="F37"/>
  <c i="1" r="AZ99"/>
  <c i="7" r="F37"/>
  <c i="1" r="AZ104"/>
  <c i="7" r="J34"/>
  <c i="1" r="AG104"/>
  <c r="AG101"/>
  <c i="8" r="J37"/>
  <c i="1" r="AV105"/>
  <c r="AT105"/>
  <c i="13" r="J33"/>
  <c i="1" r="AV110"/>
  <c r="AT110"/>
  <c r="AN110"/>
  <c i="5" r="J37"/>
  <c i="1" r="AV102"/>
  <c r="AT102"/>
  <c i="6" r="F37"/>
  <c i="1" r="AZ103"/>
  <c r="BA101"/>
  <c r="AW101"/>
  <c i="10" r="J37"/>
  <c i="1" r="AV107"/>
  <c r="AT107"/>
  <c r="AN107"/>
  <c i="11" r="F37"/>
  <c i="1" r="AZ108"/>
  <c i="13" r="F33"/>
  <c i="1" r="AZ110"/>
  <c i="2" r="J34"/>
  <c i="1" r="AG97"/>
  <c i="2" l="1" r="T152"/>
  <c i="11" r="J129"/>
  <c r="J101"/>
  <c i="15" r="BK125"/>
  <c r="J125"/>
  <c r="J96"/>
  <c i="10" r="J100"/>
  <c i="9" r="J100"/>
  <c i="3" r="BK129"/>
  <c r="J129"/>
  <c r="J100"/>
  <c i="1" r="AN109"/>
  <c i="13" r="J39"/>
  <c i="12" r="J96"/>
  <c r="J39"/>
  <c i="10" r="J43"/>
  <c i="1" r="AN105"/>
  <c i="9" r="J43"/>
  <c i="1" r="AN104"/>
  <c i="8" r="J43"/>
  <c i="7" r="J43"/>
  <c i="1" r="AN102"/>
  <c i="6" r="J43"/>
  <c i="5" r="J43"/>
  <c i="1" r="AN97"/>
  <c i="2" r="J100"/>
  <c r="J43"/>
  <c i="1" r="AU98"/>
  <c r="AU96"/>
  <c r="AU95"/>
  <c r="AU94"/>
  <c r="BB98"/>
  <c r="AX98"/>
  <c i="4" r="J34"/>
  <c i="1" r="AG100"/>
  <c r="AZ101"/>
  <c r="AV101"/>
  <c r="AT101"/>
  <c r="AN101"/>
  <c i="11" r="J34"/>
  <c i="1" r="AG108"/>
  <c r="BC98"/>
  <c r="AY98"/>
  <c i="14" r="J30"/>
  <c i="1" r="AG111"/>
  <c r="AN111"/>
  <c r="BD98"/>
  <c r="BA98"/>
  <c r="AW98"/>
  <c i="11" l="1" r="J43"/>
  <c i="4" r="J43"/>
  <c i="14" r="J39"/>
  <c i="1" r="AN100"/>
  <c r="AN108"/>
  <c i="15" r="J30"/>
  <c i="1" r="AG112"/>
  <c r="BD96"/>
  <c r="BD95"/>
  <c r="BD94"/>
  <c r="W33"/>
  <c r="BA96"/>
  <c r="AW96"/>
  <c i="3" r="J34"/>
  <c i="1" r="AG99"/>
  <c r="AN99"/>
  <c r="BB96"/>
  <c r="AX96"/>
  <c r="AZ98"/>
  <c r="AV98"/>
  <c r="AT98"/>
  <c r="BC96"/>
  <c r="AY96"/>
  <c i="15" l="1" r="J39"/>
  <c i="3" r="J43"/>
  <c i="1" r="AN112"/>
  <c r="AG98"/>
  <c r="AG96"/>
  <c r="AG95"/>
  <c r="AG94"/>
  <c r="AK26"/>
  <c r="AZ96"/>
  <c r="AZ95"/>
  <c r="AV95"/>
  <c r="BC95"/>
  <c r="BB95"/>
  <c r="BA95"/>
  <c r="AW95"/>
  <c l="1" r="AN98"/>
  <c r="BC94"/>
  <c r="W32"/>
  <c r="BB94"/>
  <c r="AX94"/>
  <c r="AV96"/>
  <c r="AT96"/>
  <c r="AN96"/>
  <c r="AX95"/>
  <c r="AZ94"/>
  <c r="AV94"/>
  <c r="AK29"/>
  <c r="AT95"/>
  <c r="AN95"/>
  <c r="BA94"/>
  <c r="W30"/>
  <c r="AY95"/>
  <c l="1" r="AY94"/>
  <c r="W31"/>
  <c r="AW94"/>
  <c r="AK30"/>
  <c r="AK35"/>
  <c r="W29"/>
  <c l="1" r="AT94"/>
  <c l="1" r="AN94"/>
</calcChain>
</file>

<file path=xl/sharedStrings.xml><?xml version="1.0" encoding="utf-8"?>
<sst xmlns="http://schemas.openxmlformats.org/spreadsheetml/2006/main">
  <si>
    <t>Export Komplet</t>
  </si>
  <si>
    <t/>
  </si>
  <si>
    <t>2.0</t>
  </si>
  <si>
    <t>ZAMOK</t>
  </si>
  <si>
    <t>False</t>
  </si>
  <si>
    <t>{ae5fe097-ed56-426e-b05d-45cf955325c7}</t>
  </si>
  <si>
    <t>0,01</t>
  </si>
  <si>
    <t>21</t>
  </si>
  <si>
    <t>12</t>
  </si>
  <si>
    <t>REKAPITULACE STAVBY</t>
  </si>
  <si>
    <t xml:space="preserve">v ---  níže se nacházejí doplnkové a pomocné údaje k sestavám  --- v</t>
  </si>
  <si>
    <t>Návod na vyplnění</t>
  </si>
  <si>
    <t>0,001</t>
  </si>
  <si>
    <t>Kód:</t>
  </si>
  <si>
    <t>N24-096_exp5a_VR01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</si>
  <si>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</si>
  <si>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</si>
  <si>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Nadzemní koridor</t>
  </si>
  <si>
    <t>KSO:</t>
  </si>
  <si>
    <t>CC-CZ:</t>
  </si>
  <si>
    <t>Místo:</t>
  </si>
  <si>
    <t xml:space="preserve"> </t>
  </si>
  <si>
    <t>Datum:</t>
  </si>
  <si>
    <t>10. 7. 2024</t>
  </si>
  <si>
    <t>Zadavatel:</t>
  </si>
  <si>
    <t>IČ:</t>
  </si>
  <si>
    <t>Pardubický kraj</t>
  </si>
  <si>
    <t>DIČ:</t>
  </si>
  <si>
    <t>Uchazeč:</t>
  </si>
  <si>
    <t>Vyplň údaj</t>
  </si>
  <si>
    <t>Projektant:</t>
  </si>
  <si>
    <t>CHVÁLEK ATELIÉR s.r.o..</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</si>
  <si>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</si>
  <si>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</si>
  <si>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</si>
  <si>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</si>
  <si>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</si>
  <si>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</si>
  <si>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</si>
  <si>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</si>
  <si>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</si>
  <si>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</si>
  <si>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</si>
  <si>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</si>
  <si>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</si>
  <si>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</si>
  <si>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</si>
  <si>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</si>
  <si>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</si>
  <si>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</si>
  <si>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</si>
  <si>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</si>
  <si>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</si>
  <si>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</si>
  <si>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</si>
  <si>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</si>
  <si>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</si>
  <si>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</si>
  <si>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</si>
  <si>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</si>
  <si>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</si>
  <si>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</si>
  <si>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</si>
  <si>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</si>
  <si>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</si>
  <si>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</si>
  <si>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</si>
  <si>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</si>
  <si>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</si>
  <si>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</si>
  <si>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</si>
  <si>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</si>
  <si>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</si>
  <si>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</si>
  <si>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</si>
  <si>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</si>
  <si>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</si>
  <si>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</si>
  <si>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</si>
  <si>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</si>
  <si>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D.1.01</t>
  </si>
  <si>
    <t>D1.02 Spojovací koridor 1</t>
  </si>
  <si>
    <t>STA</t>
  </si>
  <si>
    <t>1</t>
  </si>
  <si>
    <t>{1f05a7d6-4f2f-4fb0-9142-37f8ab0266e3}</t>
  </si>
  <si>
    <t>2</t>
  </si>
  <si>
    <t>D.1.01A</t>
  </si>
  <si>
    <t>D1 02A Spojovací koridor 1</t>
  </si>
  <si>
    <t>Soupis</t>
  </si>
  <si>
    <t>{32b0726b-5c63-4b18-9041-f22a86ba2d75}</t>
  </si>
  <si>
    <t>/</t>
  </si>
  <si>
    <t>D.1.1</t>
  </si>
  <si>
    <t xml:space="preserve">Architektonicko-stavební a stavebně konstrukční řešení </t>
  </si>
  <si>
    <t>3</t>
  </si>
  <si>
    <t>{9345e44f-0092-40ce-8fcf-b89f75d012da}</t>
  </si>
  <si>
    <t>D.1.01.40</t>
  </si>
  <si>
    <t>Technika prostředí staveb</t>
  </si>
  <si>
    <t>{fc543781-9465-4dfb-acc5-984d675e7912}</t>
  </si>
  <si>
    <t>D1.01.41</t>
  </si>
  <si>
    <t>Zdravotně technické instalace</t>
  </si>
  <si>
    <t>4</t>
  </si>
  <si>
    <t>{8a293878-8745-4e0f-906b-d6b8aa41e69e}</t>
  </si>
  <si>
    <t>D1.01.42</t>
  </si>
  <si>
    <t>Vytápění</t>
  </si>
  <si>
    <t>{0d8ebd28-5fd7-4753-bb41-d11f920d7e12}</t>
  </si>
  <si>
    <t>D1.01.43</t>
  </si>
  <si>
    <t xml:space="preserve">Vzduchotechnika </t>
  </si>
  <si>
    <t>{c1ac220c-301a-4f8d-b326-9c2cf30380d3}</t>
  </si>
  <si>
    <t>VZT</t>
  </si>
  <si>
    <t>5</t>
  </si>
  <si>
    <t>{0f6095cf-b10f-4d77-b36a-e5b631970a44}</t>
  </si>
  <si>
    <t>chlazení</t>
  </si>
  <si>
    <t>{76bd3d3c-ecc0-4f7c-874b-b4d244a593ec}</t>
  </si>
  <si>
    <t>Společné</t>
  </si>
  <si>
    <t>{06602741-b861-4251-83b4-541f0bae8c8d}</t>
  </si>
  <si>
    <t>D1.01.44</t>
  </si>
  <si>
    <t>Silnoproudá elektrotechnika</t>
  </si>
  <si>
    <t>{a712b4cd-b0d3-4c6a-99f7-eeab77865b51}</t>
  </si>
  <si>
    <t>D1.01.45</t>
  </si>
  <si>
    <t xml:space="preserve">Slaboproudá  elektrotechnika</t>
  </si>
  <si>
    <t>{d015eb6e-c2c6-407f-ab67-b4ced128fb9a}</t>
  </si>
  <si>
    <t>D1.01.46</t>
  </si>
  <si>
    <t>Elektronická požární signalizace</t>
  </si>
  <si>
    <t>{3a709394-d019-46f5-903d-5ee26ef72c5d}</t>
  </si>
  <si>
    <t>D1.01.47</t>
  </si>
  <si>
    <t>Měření a Regulace</t>
  </si>
  <si>
    <t>{5eae6777-f4d3-485d-9230-8510c529e1c7}</t>
  </si>
  <si>
    <t>D.1.02</t>
  </si>
  <si>
    <t>SO 02 Přeložka areálové kanalizace DN 400</t>
  </si>
  <si>
    <t>{2c5316c0-0a27-4b00-bb0c-d9ebb9a8a13e}</t>
  </si>
  <si>
    <t>D.1.03</t>
  </si>
  <si>
    <t>SO 03 Přípojka dešťové kanalizace</t>
  </si>
  <si>
    <t>{cc9cb0c0-9bde-4354-a559-10d1facadb24}</t>
  </si>
  <si>
    <t>D.1.04</t>
  </si>
  <si>
    <t>SO 04 Terénní úpravy a dokončovací práce</t>
  </si>
  <si>
    <t>{a770ff47-5a0b-4c11-b435-8706c5308695}</t>
  </si>
  <si>
    <t>VON</t>
  </si>
  <si>
    <t xml:space="preserve">Vedlejší a ostatní náklady stavby </t>
  </si>
  <si>
    <t>{cafbc3e1-c3b0-4939-9f66-8041af87e44d}</t>
  </si>
  <si>
    <t>KRYCÍ LIST SOUPISU PRACÍ</t>
  </si>
  <si>
    <t>Objekt:</t>
  </si>
  <si>
    <t>D.1.01 - D1.02 Spojovací koridor 1</t>
  </si>
  <si>
    <t>Soupis:</t>
  </si>
  <si>
    <t>D.1.01A - D1 02A Spojovací koridor 1</t>
  </si>
  <si>
    <t>Úroveň 3:</t>
  </si>
  <si>
    <t xml:space="preserve">D.1.1 - Architektonicko-stavební a stavebně konstrukční řešení </t>
  </si>
  <si>
    <t>REKAPITULACE ČLENĚNÍ SOUPISU PRACÍ</t>
  </si>
  <si>
    <t>Kód dílu - Popis</t>
  </si>
  <si>
    <t>Cena celkem [CZK]</t>
  </si>
  <si>
    <t>Náklady ze soupisu prací</t>
  </si>
  <si>
    <t>-1</t>
  </si>
  <si>
    <t>HSV - Práce a dodávky HSV</t>
  </si>
  <si>
    <t xml:space="preserve">    1 - Zemní práce</t>
  </si>
  <si>
    <t xml:space="preserve">      15 - Zemní práce - zajištění stávajících inženýrských sítí </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</si>
  <si>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</si>
  <si>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</si>
  <si>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</si>
  <si>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</si>
  <si>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</si>
  <si>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</si>
  <si>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</si>
  <si>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</si>
  <si>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</si>
  <si>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</si>
  <si>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</si>
  <si>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</si>
  <si>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</si>
  <si>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</si>
  <si>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</si>
  <si>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</si>
  <si>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</si>
  <si>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</si>
  <si>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</si>
  <si>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</si>
  <si>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M - M</t>
  </si>
  <si>
    <t xml:space="preserve">    98-M - Záchytný systém proti pádu </t>
  </si>
  <si>
    <t xml:space="preserve">    99-M - Výpisy ostatních prvků a výrobků </t>
  </si>
  <si>
    <t>N00 - Nepojmenované, ostatní práce a dodávky</t>
  </si>
  <si>
    <t>OST - VR01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</si>
  <si>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</si>
  <si>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</si>
  <si>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</si>
  <si>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</si>
  <si>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</si>
  <si>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</si>
  <si>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</si>
  <si>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</si>
  <si>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</si>
  <si>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</si>
  <si>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</si>
  <si>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</si>
  <si>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</si>
  <si>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</si>
  <si>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</si>
  <si>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</si>
  <si>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</si>
  <si>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</si>
  <si>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</si>
  <si>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průměrný přítok do 500 l/min</t>
  </si>
  <si>
    <t>hod</t>
  </si>
  <si>
    <t>CS ÚRS 2024 02</t>
  </si>
  <si>
    <t>-58778349</t>
  </si>
  <si>
    <t>P</t>
  </si>
  <si>
    <t>Poznámka k položce:_x000d_
JC, nad rámec ceníkového obsahu, také zahrnuje náklady na likvidaci čerpané vody (dle zákona)</t>
  </si>
  <si>
    <t>VV</t>
  </si>
  <si>
    <t>"nadzemní koridor_D.1.01A.10-v.č.03-11, TZ" 5*24*3</t>
  </si>
  <si>
    <t>(předpoklad_bude odsouhlaseno při realizaci stavby)</t>
  </si>
  <si>
    <t>Součet</t>
  </si>
  <si>
    <t>121151103</t>
  </si>
  <si>
    <t>Sejmutí ornice plochy do 100 m2 tl vrstvy do 200 mm strojně</t>
  </si>
  <si>
    <t>m2</t>
  </si>
  <si>
    <t>-1517766029</t>
  </si>
  <si>
    <t>"nadzemní koridor_D.1.01A.10-v.č.03-11, TZ" 475,0</t>
  </si>
  <si>
    <t>131351102</t>
  </si>
  <si>
    <t>Hloubení jam nezapažených v hornině třídy těžitelnosti II skupiny 4 objem do 50 m3 strojně</t>
  </si>
  <si>
    <t>m3</t>
  </si>
  <si>
    <t>-1827455117</t>
  </si>
  <si>
    <t>Poznámka k položce:_x000d_
JC, nad rámec ceníkového obsahu, zahrnuje také náklady na :_x000d_
-ruční dočištění výkopu a hloubení v místě stávajících IS a konstrukcí_x000d_
-svislé přemístění výkopku_x000d_
-příplatky za lepivost</t>
  </si>
  <si>
    <t>"nadzemní koridor_D.1.01A.10-v.č.03-11, TZ"</t>
  </si>
  <si>
    <t>"spodní stavba_založení" 4,05*4,05*1,75*5</t>
  </si>
  <si>
    <t>162751137</t>
  </si>
  <si>
    <t>Vodorovné přemístění přes 9 000 do 10000 m výkopku/sypaniny z horniny třídy těžitelnosti II skupiny 4 a 5</t>
  </si>
  <si>
    <t>-225305767</t>
  </si>
  <si>
    <t>Mezisoučet</t>
  </si>
  <si>
    <t>"pilotový vývrtek" 3,14*(0,45*0,45)*46,8</t>
  </si>
  <si>
    <t>162751139</t>
  </si>
  <si>
    <t>Příplatek k vodorovnému přemístění výkopku/sypaniny z horniny třídy těžitelnosti II skupiny 4 a 5 ZKD 1000 m přes 10000 m</t>
  </si>
  <si>
    <t>-1775300221</t>
  </si>
  <si>
    <t>173,28*10 'Přepočtené koeficientem množství</t>
  </si>
  <si>
    <t>6</t>
  </si>
  <si>
    <t>17120123R</t>
  </si>
  <si>
    <t xml:space="preserve">Poplatek za uložení navážek, zeminy a kamení na skládce (skládkovné) </t>
  </si>
  <si>
    <t>CS VLASTNÍ</t>
  </si>
  <si>
    <t>1310483919</t>
  </si>
  <si>
    <t>7</t>
  </si>
  <si>
    <t>171251201</t>
  </si>
  <si>
    <t>Uložení sypaniny na skládky nebo meziskládky</t>
  </si>
  <si>
    <t>1714878386</t>
  </si>
  <si>
    <t>8</t>
  </si>
  <si>
    <t>174151101</t>
  </si>
  <si>
    <t>Zásyp jam, šachet rýh nebo kolem objektů sypaninou se zhutněním</t>
  </si>
  <si>
    <t>-429196009</t>
  </si>
  <si>
    <t>"spodní stavba_založení" (4,05*4,05*1,75*5)-(1,7*1,7*1,75*5)</t>
  </si>
  <si>
    <t>9</t>
  </si>
  <si>
    <t>M</t>
  </si>
  <si>
    <t>58344198R</t>
  </si>
  <si>
    <t xml:space="preserve">externí zásypový, nenamrzavý, zhutnitelný materiál _ specifikace dle PD a TZ </t>
  </si>
  <si>
    <t>1713258096</t>
  </si>
  <si>
    <t>118,234*1,1 'Přepočtené koeficientem množství</t>
  </si>
  <si>
    <t>10</t>
  </si>
  <si>
    <t>181913112</t>
  </si>
  <si>
    <t>Úprava pláně v hornině třídy těžitelnosti II skupiny 4 se zhutněním ručně</t>
  </si>
  <si>
    <t>-1406879807</t>
  </si>
  <si>
    <t>"spodní stavba_založení" (3,2*3,2)*5</t>
  </si>
  <si>
    <t>15</t>
  </si>
  <si>
    <t xml:space="preserve">Zemní práce - zajištění stávajících inženýrských sítí </t>
  </si>
  <si>
    <t>11</t>
  </si>
  <si>
    <t>131213711</t>
  </si>
  <si>
    <t>Hloubení jam v soudržných horninách třídy těžitelnosti I skupiny 3 ručně</t>
  </si>
  <si>
    <t>442562025</t>
  </si>
  <si>
    <t>"zajištění stávajících IS"</t>
  </si>
  <si>
    <t>(obnažení stávajícího vedení)</t>
  </si>
  <si>
    <t>"pilota B, C" (10*1,5*1,2)+(6*1,5*1,2)</t>
  </si>
  <si>
    <t>"oplocení u ARO/chirurgie" (6*2,0*1,5)</t>
  </si>
  <si>
    <t>162751117</t>
  </si>
  <si>
    <t>Vodorovné přemístění přes 9 000 do 10000 m výkopku/sypaniny z horniny třídy těžitelnosti I skupiny 1 až 3</t>
  </si>
  <si>
    <t>-815975446</t>
  </si>
  <si>
    <t>(obnažení stávajícího vedení)_ mezideponie _ TAM A ZPĚT</t>
  </si>
  <si>
    <t>"pilota B, C" ((10*1,5*1,2)+(6*1,5*1,2))*2</t>
  </si>
  <si>
    <t>"oplocení u ARO/chirurgie" (6*2,0*1,5)*2</t>
  </si>
  <si>
    <t>13</t>
  </si>
  <si>
    <t>460371121</t>
  </si>
  <si>
    <t>Naložení výkopku strojně z hornin třídy I skupiny 1 až 3</t>
  </si>
  <si>
    <t>137951927</t>
  </si>
  <si>
    <t>14</t>
  </si>
  <si>
    <t>174111101</t>
  </si>
  <si>
    <t>Zásyp jam, šachet rýh nebo kolem objektů sypaninou se zhutněním ručně</t>
  </si>
  <si>
    <t>1762011097</t>
  </si>
  <si>
    <t>11900140R</t>
  </si>
  <si>
    <t xml:space="preserve">Dočasné zajištění a ochrana stávajících inženýrských sítí </t>
  </si>
  <si>
    <t>m</t>
  </si>
  <si>
    <t>1897053334</t>
  </si>
  <si>
    <t>Poznámka k položce:_x000d_
JC obsahuje : kompletní dodávky a provedení (dle odsouhlasené dílenské dokumentace) včetně všech přímo souvisejících prací/činností a dodávek/doiplňků/příslušenství_x000d_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 _x000d_
(MJ = vztažena na délku podzemního vedení)_x000d_
ZAJIŠTĚNÍ PODZEMNÍHO VEDENÍ BUDE PŘED REALIZACÍ ODSOUHLASENO V DÍLENSKÉ DOKUMENTACI.</t>
  </si>
  <si>
    <t>"pilota B, C" (3*10)+(3*6)</t>
  </si>
  <si>
    <t>"oplocení u ARO/chirurgie" (7+7)</t>
  </si>
  <si>
    <t>16</t>
  </si>
  <si>
    <t>15110110R</t>
  </si>
  <si>
    <t xml:space="preserve">Zřízení a pozdější odstranění provizorní pažící konstrukce výkopu </t>
  </si>
  <si>
    <t>307157257</t>
  </si>
  <si>
    <t>Poznámka k položce:_x000d_
JC obsahuje : kompletní dodávky a provedení (dle odsouhlasené dílenské dokumentace) včetně všech přímo souvisejících prací/činností a dodávek/doiplňků/příslušenství_x000d_
(MJ = vztažena na půdorysnopu délku konstrukce)_x000d_
ZAJIŠTĚNÍ PODZEMNÍHO VEDENÍ BUDE PŘED REALIZACÍ ODSOUHLASENO V DÍLENSKÉ DOKUMENTACI.</t>
  </si>
  <si>
    <t>"pilota B, C" (7,5+7,5)</t>
  </si>
  <si>
    <t>Zakládání</t>
  </si>
  <si>
    <t>17</t>
  </si>
  <si>
    <t>213311151</t>
  </si>
  <si>
    <t>Polštáře zhutněné pod základy ze štěrkodrti netříděné</t>
  </si>
  <si>
    <t>-259731547</t>
  </si>
  <si>
    <t>18</t>
  </si>
  <si>
    <t>226113214</t>
  </si>
  <si>
    <t>Vrty velkoprofilové svislé nezapažené D přes 850 do 1050 mm hl přes 5 m hornina IV</t>
  </si>
  <si>
    <t>-982815497</t>
  </si>
  <si>
    <t>"spodní stavba_založení" 46,8</t>
  </si>
  <si>
    <t>19</t>
  </si>
  <si>
    <t>231212113</t>
  </si>
  <si>
    <t>Zřízení pilot svislých zapažených D přes 650 do 1250 mm hl od 0 do 10 m s vytažením pažnic z betonu železového</t>
  </si>
  <si>
    <t>582349703</t>
  </si>
  <si>
    <t>20</t>
  </si>
  <si>
    <t>58932936</t>
  </si>
  <si>
    <t>beton C 25/30 XC2</t>
  </si>
  <si>
    <t>-1308707668</t>
  </si>
  <si>
    <t>"pilotový vývrtek" 3,14*(0,45*0,45)*46,8*1,05</t>
  </si>
  <si>
    <t>231611114</t>
  </si>
  <si>
    <t>Výztuž pilot betonovaných do země ocel z betonářské oceli 10 505</t>
  </si>
  <si>
    <t>t</t>
  </si>
  <si>
    <t>803769458</t>
  </si>
  <si>
    <t>22</t>
  </si>
  <si>
    <t>275313711</t>
  </si>
  <si>
    <t>Základové patky z betonu tř. C 20/25</t>
  </si>
  <si>
    <t>838119254</t>
  </si>
  <si>
    <t>"spodní stavba_založení_obetonávka" (1,5*1,5*0,3)*5</t>
  </si>
  <si>
    <t>23</t>
  </si>
  <si>
    <t>275322611</t>
  </si>
  <si>
    <t>Základové patky ze ŽB se zvýšenými nároky na prostředí tř. C 30/37</t>
  </si>
  <si>
    <t>-1705561222</t>
  </si>
  <si>
    <t>"spodní stavba_založení" (1,5*1,5*1,2)*5</t>
  </si>
  <si>
    <t>24</t>
  </si>
  <si>
    <t>275351121</t>
  </si>
  <si>
    <t>Zřízení bednění základových patek</t>
  </si>
  <si>
    <t>537453770</t>
  </si>
  <si>
    <t>"spodní stavba_založení" (1,5*4*1,2*5)+(2,4*1,0*5)</t>
  </si>
  <si>
    <t>"spodní stavba_založení_obetonávka" (1,5*4*0,3)*5</t>
  </si>
  <si>
    <t>25</t>
  </si>
  <si>
    <t>275351122</t>
  </si>
  <si>
    <t>Odstranění bednění základových patek</t>
  </si>
  <si>
    <t>-1590697106</t>
  </si>
  <si>
    <t>26</t>
  </si>
  <si>
    <t>275361821</t>
  </si>
  <si>
    <t>Výztuž základových patek betonářskou ocelí 10 505 (R)</t>
  </si>
  <si>
    <t>1563365781</t>
  </si>
  <si>
    <t>Svislé a kompletní konstrukce</t>
  </si>
  <si>
    <t>27</t>
  </si>
  <si>
    <t>311231117</t>
  </si>
  <si>
    <t>Zdivo nosné a zazdívky z cihel P7 až 15 na SMS 10 MPa</t>
  </si>
  <si>
    <t>-674696312</t>
  </si>
  <si>
    <t xml:space="preserve">Poznámka k položce:_x000d_
JC, nad rámec ceníkového obsahu, zahrnuje také náklady na ukotvení zazdívek k okolním konstrukcím </t>
  </si>
  <si>
    <t>"provozní otvor_pavil. 27_1.NP" (2,7)</t>
  </si>
  <si>
    <t>"svislé kce nosné_pavil. 27_2.NP" (3,3)</t>
  </si>
  <si>
    <t>28</t>
  </si>
  <si>
    <t>311272225</t>
  </si>
  <si>
    <t>Zdivo z pórobetonových tvárnic hladkých přes P2 do P4 do 450 kg/m3 na tenkovrstvou maltu tl 300 m</t>
  </si>
  <si>
    <t>1130041153</t>
  </si>
  <si>
    <t>"stavební úpravy_napojení koridoru_NS"</t>
  </si>
  <si>
    <t>"nosné svislé konstrukce_pav. 27" (3,0*20,82)-17,183</t>
  </si>
  <si>
    <t>29</t>
  </si>
  <si>
    <t>317168054</t>
  </si>
  <si>
    <t>Překlad keramický vysoký v 238 mm dl 1750 mm</t>
  </si>
  <si>
    <t>kus</t>
  </si>
  <si>
    <t>232073056</t>
  </si>
  <si>
    <t>30</t>
  </si>
  <si>
    <t>317168057</t>
  </si>
  <si>
    <t>Překlad keramický vysoký v 238 mm dl 2500 mm</t>
  </si>
  <si>
    <t>565110799</t>
  </si>
  <si>
    <t>31</t>
  </si>
  <si>
    <t>319201321</t>
  </si>
  <si>
    <t>Vyrovnání nerovného povrchu zdiva tl do 30 mm maltou</t>
  </si>
  <si>
    <t>840139283</t>
  </si>
  <si>
    <t>"fasádní skladby_NS_pavil. 27" (7,81*4,345)+(17,7*3,925)-17,25+(12,3*0,15)+(10,0)</t>
  </si>
  <si>
    <t>32</t>
  </si>
  <si>
    <t>330311712</t>
  </si>
  <si>
    <t>Sloupy nebo pilíře z betonu tř. C 20/25</t>
  </si>
  <si>
    <t>267365557</t>
  </si>
  <si>
    <t>"kompletní rozsah _ D.1.01.21 v.č. 3-7, SV, TZ"</t>
  </si>
  <si>
    <t>"vyplnění nosných OK sloupů" 3,14*(0,605*0,305)*5,9*5</t>
  </si>
  <si>
    <t>33</t>
  </si>
  <si>
    <t>341321410</t>
  </si>
  <si>
    <t>Stěny nosné ze ŽB tř. C 25/30</t>
  </si>
  <si>
    <t>765352901</t>
  </si>
  <si>
    <t>34</t>
  </si>
  <si>
    <t>341351111</t>
  </si>
  <si>
    <t>Zřízení oboustranného bednění nosných stěn</t>
  </si>
  <si>
    <t>1011341865</t>
  </si>
  <si>
    <t>35</t>
  </si>
  <si>
    <t>341351112</t>
  </si>
  <si>
    <t>Odstranění oboustranného bednění nosných stěn</t>
  </si>
  <si>
    <t>1041918289</t>
  </si>
  <si>
    <t>36</t>
  </si>
  <si>
    <t>341361821</t>
  </si>
  <si>
    <t>Výztuž stěn betonářskou ocelí 10 505</t>
  </si>
  <si>
    <t>-1639644411</t>
  </si>
  <si>
    <t>37</t>
  </si>
  <si>
    <t>345321515</t>
  </si>
  <si>
    <t>Zídky atikové, parapetní, schodišťové a zábradelní ze ŽB tř. C 25/30</t>
  </si>
  <si>
    <t>-1301811620</t>
  </si>
  <si>
    <t>"nosné svislé konstrukce_pav. 27" (5,421)</t>
  </si>
  <si>
    <t>38</t>
  </si>
  <si>
    <t>345351005</t>
  </si>
  <si>
    <t>Zřízení bednění plnostěnných zídek atikových, parapetních, zábradelních</t>
  </si>
  <si>
    <t>-1275010056</t>
  </si>
  <si>
    <t>39</t>
  </si>
  <si>
    <t>345351006</t>
  </si>
  <si>
    <t>Odstranění bednění plnostěnných zídek atikových, parapetních, zábradelních</t>
  </si>
  <si>
    <t>555295472</t>
  </si>
  <si>
    <t>40</t>
  </si>
  <si>
    <t>345361821</t>
  </si>
  <si>
    <t>Výztuž zídek atikových, parapetních, schodišťových a zábradelních betonářskou ocelí 10 505</t>
  </si>
  <si>
    <t>1546090710</t>
  </si>
  <si>
    <t>"nosné svislé konstrukce_pav. 27" (5,421)*100/1000</t>
  </si>
  <si>
    <t>41</t>
  </si>
  <si>
    <t>346272256</t>
  </si>
  <si>
    <t>Přizdívka z pórobetonových tvárnic tl 150 mm</t>
  </si>
  <si>
    <t>-1858886378</t>
  </si>
  <si>
    <t>"svislé nenosné kce_pav. 19" (3,324)</t>
  </si>
  <si>
    <t>42</t>
  </si>
  <si>
    <t>385001R01a</t>
  </si>
  <si>
    <t>Dodávka a montáž _ F.01 _ LOP (specifikace viz D.1.01A.10_07a, 07b)</t>
  </si>
  <si>
    <t>-397645056</t>
  </si>
  <si>
    <t>Poznámka k položce:_x000d_
JC obsahuje : kompletní systémové dodávky a provedení dle specifikace PD a TZ včetně všech přímo souvisejících prací/činností a dodávek/doplňků a příslušenství + přesuny hmot / zdvihací technika_x000d_
(kompletní rozsah včetně doplňků/příslušenství _ vztažen na plochu konstrukce)</t>
  </si>
  <si>
    <t>"nadzemní koridor_D.1.01A.10-v.č.03-11, TZ" (5,7+6,0+5,91)</t>
  </si>
  <si>
    <t>43</t>
  </si>
  <si>
    <t>385001R01b</t>
  </si>
  <si>
    <t>Dodávka a montáž _ F.01a _ LOP (specifikace viz D.1.01A.10_07a, 07b)</t>
  </si>
  <si>
    <t>1919783714</t>
  </si>
  <si>
    <t>"nadzemní koridor_D.1.01A.10-v.č.03-11, TZ" (70,8+93,11+29,19)</t>
  </si>
  <si>
    <t>44</t>
  </si>
  <si>
    <t>385001R01c</t>
  </si>
  <si>
    <t>Dodávka a montáž _ F.01b _ LOP (specifikace viz D.1.01A.10_07a, 07b)</t>
  </si>
  <si>
    <t>-501277571</t>
  </si>
  <si>
    <t>"nadzemní koridor_D.1.01A.10-v.č.03-11, TZ" (37,32+6,17+7,61)</t>
  </si>
  <si>
    <t>45</t>
  </si>
  <si>
    <t>385001R02</t>
  </si>
  <si>
    <t>Dodávka a montáž _ F.02 _ fasádní vertikální kce - fasádní zateplený panel (specifikace viz D.1.01A.10_07a, 07b)</t>
  </si>
  <si>
    <t>-42961564</t>
  </si>
  <si>
    <t>"nadzemní koridor_D.1.01A.10-v.č.03-11, TZ" (38,55+45,72+0,54+29,58+23,52+81,91)</t>
  </si>
  <si>
    <t>46</t>
  </si>
  <si>
    <t>385001R03</t>
  </si>
  <si>
    <t xml:space="preserve">Dodávka a montáž _ F.03 _ fasádní zateplení podhledový panel </t>
  </si>
  <si>
    <t>-465069687</t>
  </si>
  <si>
    <t>(82,778*3,4)</t>
  </si>
  <si>
    <t>47</t>
  </si>
  <si>
    <t>385001R04</t>
  </si>
  <si>
    <t>Dodávka a montáž _ F.04 _ systémový pevný slunolam (specifikace viz D.1.01A.10_08)</t>
  </si>
  <si>
    <t>-2011592607</t>
  </si>
  <si>
    <t>"nadzemní koridor_D.1.01A.10-v.č.03-11, TZ" (2,4*(29,295+22,751))</t>
  </si>
  <si>
    <t>Vodorovné konstrukce</t>
  </si>
  <si>
    <t>48</t>
  </si>
  <si>
    <t>411321414</t>
  </si>
  <si>
    <t>Stropy deskové ze ŽB tř. C 25/30</t>
  </si>
  <si>
    <t>1221385721</t>
  </si>
  <si>
    <t>"nosné vodorovné konstrukce_pav. 27" ((67,0)*0,2*2)</t>
  </si>
  <si>
    <t>49</t>
  </si>
  <si>
    <t>41135021R</t>
  </si>
  <si>
    <t>Bednění stropů ztracené z hraněných trapézových vln TR 50/250/0,88 mm , kotvený do podkladní nosné OK</t>
  </si>
  <si>
    <t>-97265595</t>
  </si>
  <si>
    <t>Poznámka k položce:_x000d_
JC obsahuje : kompletní systémové dodávky a provedení dle specifikace PD a TZ včetně všech přímo souvisejících prací/činností a dodávek/doplňků a příslušenství</t>
  </si>
  <si>
    <t>"střešní skladba_S.01" (82,778*3,45)</t>
  </si>
  <si>
    <t>"podlahová skladba_P.01" (285,584)</t>
  </si>
  <si>
    <t>50</t>
  </si>
  <si>
    <t>411351011</t>
  </si>
  <si>
    <t>Zřízení bednění stropů deskových tl přes 5 do 25 cm bez podpěrné kce</t>
  </si>
  <si>
    <t>1067005786</t>
  </si>
  <si>
    <t>51</t>
  </si>
  <si>
    <t>411351012</t>
  </si>
  <si>
    <t>Odstranění bednění stropů deskových tl přes 5 do 25 cm bez podpěrné kce</t>
  </si>
  <si>
    <t>-1428385264</t>
  </si>
  <si>
    <t>52</t>
  </si>
  <si>
    <t>411354313</t>
  </si>
  <si>
    <t>Zřízení podpěrné konstrukce stropů výšky do 4 m tl přes 15 do 25 cm</t>
  </si>
  <si>
    <t>434091856</t>
  </si>
  <si>
    <t>53</t>
  </si>
  <si>
    <t>411354314</t>
  </si>
  <si>
    <t>Odstranění podpěrné konstrukce stropů výšky do 4 m tl přes 15 do 25 cm</t>
  </si>
  <si>
    <t>-1342538700</t>
  </si>
  <si>
    <t>54</t>
  </si>
  <si>
    <t>411361821</t>
  </si>
  <si>
    <t>Výztuž stropů betonářskou ocelí 10 505</t>
  </si>
  <si>
    <t>-2026273652</t>
  </si>
  <si>
    <t>"nosné vodorovné konstrukce_pav. 27" ((67,0)*0,2*2)*130,0/1000</t>
  </si>
  <si>
    <t>55</t>
  </si>
  <si>
    <t>413321414</t>
  </si>
  <si>
    <t>Nosníky ze ŽB tř. C 25/30</t>
  </si>
  <si>
    <t>1348796757</t>
  </si>
  <si>
    <t>"nosné vodorovné konstrukce_pav. 27" (10,84)</t>
  </si>
  <si>
    <t>56</t>
  </si>
  <si>
    <t>413351111</t>
  </si>
  <si>
    <t>Zřízení bednění nosníků a průvlaků bez podpěrné kce výšky do 100 cm</t>
  </si>
  <si>
    <t>-793476291</t>
  </si>
  <si>
    <t>57</t>
  </si>
  <si>
    <t>413351112</t>
  </si>
  <si>
    <t>Odstranění bednění nosníků a průvlaků bez podpěrné kce výšky do 100 cm</t>
  </si>
  <si>
    <t>1584572471</t>
  </si>
  <si>
    <t>58</t>
  </si>
  <si>
    <t>413352111</t>
  </si>
  <si>
    <t>Zřízení podpěrné konstrukce nosníků výšky podepření do 4 m pro nosník výšky do 100 cm</t>
  </si>
  <si>
    <t>1297763778</t>
  </si>
  <si>
    <t>59</t>
  </si>
  <si>
    <t>413352112</t>
  </si>
  <si>
    <t>Odstranění podpěrné konstrukce nosníků výšky podepření do 4 m pro nosník výšky do 100 cm</t>
  </si>
  <si>
    <t>2114798763</t>
  </si>
  <si>
    <t>60</t>
  </si>
  <si>
    <t>413361821</t>
  </si>
  <si>
    <t>Výztuž nosníků, volných trámů nebo průvlaků volných trámů betonářskou ocelí 10 505</t>
  </si>
  <si>
    <t>-54920113</t>
  </si>
  <si>
    <t>"nosné vodorovné konstrukce_pav. 27" (10,84)*200/1000</t>
  </si>
  <si>
    <t>61</t>
  </si>
  <si>
    <t>42899211R</t>
  </si>
  <si>
    <t xml:space="preserve">Dodávka a osazení ložiska elastomerového </t>
  </si>
  <si>
    <t>1238857934</t>
  </si>
  <si>
    <t>62</t>
  </si>
  <si>
    <t>451315116</t>
  </si>
  <si>
    <t>Podkladní nebo výplňová vrstva z betonu C 20/25 tl do 100 mm</t>
  </si>
  <si>
    <t>-1795303291</t>
  </si>
  <si>
    <t>"spodní stavba_založení" (1,7*1,7)*5</t>
  </si>
  <si>
    <t>Úpravy povrchů, podlahy a osazování výplní</t>
  </si>
  <si>
    <t>63</t>
  </si>
  <si>
    <t>612131100</t>
  </si>
  <si>
    <t>Vápenný postřik vnitřních stěn nanášený ručně</t>
  </si>
  <si>
    <t>-1152273289</t>
  </si>
  <si>
    <t>"svislé povrchy zdiva_pav. 27 (viz zděné kce)" (1*(45,277))+3,69+(2*(8,25))</t>
  </si>
  <si>
    <t>64</t>
  </si>
  <si>
    <t>612131121</t>
  </si>
  <si>
    <t>Penetrační disperzní nátěr vnitřních stěn nanášený ručně</t>
  </si>
  <si>
    <t>992166859</t>
  </si>
  <si>
    <t>"stavební úpravy_napojení koridoru_BP"</t>
  </si>
  <si>
    <t>"opravy povrchů dotčených stávajících konstrukcí"</t>
  </si>
  <si>
    <t>"pav.CUP" (36,5)</t>
  </si>
  <si>
    <t>"pav. 19" (10,5)(15,0)</t>
  </si>
  <si>
    <t>"pav. 27" (122,71)</t>
  </si>
  <si>
    <t>65</t>
  </si>
  <si>
    <t>612135101</t>
  </si>
  <si>
    <t>Hrubá výplň rýh ve stěnách maltou jakékoli šířky rýhy</t>
  </si>
  <si>
    <t>25769844</t>
  </si>
  <si>
    <t>66</t>
  </si>
  <si>
    <t>612142001</t>
  </si>
  <si>
    <t>Pletivo sklovláknité vnitřních stěn vtlačené do tmelu</t>
  </si>
  <si>
    <t>-1033475786</t>
  </si>
  <si>
    <t>67</t>
  </si>
  <si>
    <t>6121430R0</t>
  </si>
  <si>
    <t>Příplatek za dodávku a osazení veškerých omítkových lišt, rohovníků a profilů vnitřních omítek stěn a stropů - viz specifikace systému a TP výrobce, TZ</t>
  </si>
  <si>
    <t>2016242629</t>
  </si>
  <si>
    <t>Poznámka k položce:_x000d_
JC obsahuje : kompletní systémové dodávky a provedení dle specifikace PD a TZ včetně všech přímo souvisejících prací/činností a dodávek/doplňků a příslušenství_x000d_
"dle TP konkrétního výrobce omítkového systému + požadavky PD a TZ" _x000d_
"množství/rozsah vztažen na celkové štukové plochy"</t>
  </si>
  <si>
    <t>68</t>
  </si>
  <si>
    <t>612315412</t>
  </si>
  <si>
    <t>Oprava vnitřní vápenné hladké omítky tl do 20 mm stěn v rozsahu plochy přes 10 do 30 %</t>
  </si>
  <si>
    <t>-2065146794</t>
  </si>
  <si>
    <t>69</t>
  </si>
  <si>
    <t>612341121</t>
  </si>
  <si>
    <t>Sádrová nebo vápenosádrová omítka hladká jednovrstvá vnitřních stěn nanášená ručně</t>
  </si>
  <si>
    <t>178847109</t>
  </si>
  <si>
    <t>70</t>
  </si>
  <si>
    <t>612341191</t>
  </si>
  <si>
    <t>Příplatek k sádrové omítce vnitřních stěn za každých dalších 5 mm tloušťky ručně</t>
  </si>
  <si>
    <t>1925808050</t>
  </si>
  <si>
    <t>65,467*2 'Přepočtené koeficientem množství</t>
  </si>
  <si>
    <t>71</t>
  </si>
  <si>
    <t>612341131</t>
  </si>
  <si>
    <t>Sádrový štuk vnitřních stěn tloušťky do 3 mm</t>
  </si>
  <si>
    <t>-1261652691</t>
  </si>
  <si>
    <t>72</t>
  </si>
  <si>
    <t>613142001</t>
  </si>
  <si>
    <t>Pletivo sklovláknité vnitřních pilířů nebo sloupů vtlačené do tmelu</t>
  </si>
  <si>
    <t>1450721474</t>
  </si>
  <si>
    <t>"pav. 19" (1,25)+(3,6)</t>
  </si>
  <si>
    <t>73</t>
  </si>
  <si>
    <t>622151001</t>
  </si>
  <si>
    <t>Penetrační minerální nátěr vnějších pastovitých tenkovrstvých omítek stěn</t>
  </si>
  <si>
    <t>-1558575833</t>
  </si>
  <si>
    <t>74</t>
  </si>
  <si>
    <t>622212001</t>
  </si>
  <si>
    <t>Montáž kontaktního zateplení vnějšího ostění, nadpraží nebo parapetu hl. špalety do 200 mm lepením desek z polystyrenu tl do 40 mm</t>
  </si>
  <si>
    <t>239741899</t>
  </si>
  <si>
    <t>"fasádní skladby_NS_pavil. 27_zateplení parapetů" (4,5)</t>
  </si>
  <si>
    <t>75</t>
  </si>
  <si>
    <t>28376650</t>
  </si>
  <si>
    <t>deska XPS hrana polodrážková a hladký povrch 500kPA λ=0,035 tl 40mm</t>
  </si>
  <si>
    <t>1332652006</t>
  </si>
  <si>
    <t>4,5*0,2 'Přepočtené koeficientem množství</t>
  </si>
  <si>
    <t>76</t>
  </si>
  <si>
    <t>622221011</t>
  </si>
  <si>
    <t>Montáž kontaktního zateplení vnějších stěn lepením a mechanickým kotvením TI z minerální vlny s podélnou orientací do zdiva a betonu tl přes 40 do 80 mm</t>
  </si>
  <si>
    <t>1766742846</t>
  </si>
  <si>
    <t>"fasádní skladby_NS_pavil. 27" (7,81*4,345)+(17,7*3,925)-17,25+(10,0)</t>
  </si>
  <si>
    <t>77</t>
  </si>
  <si>
    <t>63152262</t>
  </si>
  <si>
    <t>deska tepelně izolační minerální kontaktních fasád podélné vlákno λ=0,034 tl 80mm</t>
  </si>
  <si>
    <t>101975582</t>
  </si>
  <si>
    <t>96,157*1,1 'Přepočtené koeficientem množství</t>
  </si>
  <si>
    <t>78</t>
  </si>
  <si>
    <t>622222001</t>
  </si>
  <si>
    <t>Montáž kontaktního zateplení vnějšího ostění, nadpraží nebo parapetu hl. špalety do 200 mm lepením desek z minerální vlny tl do 40 mm</t>
  </si>
  <si>
    <t>-848272347</t>
  </si>
  <si>
    <t>79</t>
  </si>
  <si>
    <t>63142020</t>
  </si>
  <si>
    <t>deska tepelně izolační minerální kontaktních fasád podélné vlákno λ=0,034 tl 40mm</t>
  </si>
  <si>
    <t>-1249692558</t>
  </si>
  <si>
    <t>12,3*0,15 'Přepočtené koeficientem množství</t>
  </si>
  <si>
    <t>80</t>
  </si>
  <si>
    <t>622251105</t>
  </si>
  <si>
    <t>Příplatek k cenám kontaktního zateplení vnějších stěn za zápustnou montáž a použití tepelněizolačních zátek z minerální vlny</t>
  </si>
  <si>
    <t>-1716891965</t>
  </si>
  <si>
    <t>81</t>
  </si>
  <si>
    <t>622251201</t>
  </si>
  <si>
    <t>Příplatek k cenám kontaktního zateplení vnějších stěn za použití disperzní (organické) armovací hmoty stěrkování</t>
  </si>
  <si>
    <t>2086010666</t>
  </si>
  <si>
    <t>82</t>
  </si>
  <si>
    <t>622381022</t>
  </si>
  <si>
    <t>Tenkovrstvá minerální zatíraná (škrábaná) omítka zrnitost 2,0 mm vnějších stěn</t>
  </si>
  <si>
    <t>1205832590</t>
  </si>
  <si>
    <t>"fasádní skladby_NS_pavil. 27_ostění-nadpraží" (12,3)*0,15</t>
  </si>
  <si>
    <t>83</t>
  </si>
  <si>
    <t>622454R04</t>
  </si>
  <si>
    <t>Příplatek ke KZS za systémové doplňky a příslušenství</t>
  </si>
  <si>
    <t>-1224048544</t>
  </si>
  <si>
    <t xml:space="preserve">Poznámka k položce:_x000d_
JC obsahuje : kompletní systémové dodávky a provedení dle specifiakce PD a TZ včetně všech přímo souvisejících prací/činností a dodávek._x000d_
"dle TP konkrétního výrobce KZS + požadavky PD a TZ, PBŘ" _x000d_
-veškeré systémové lišty, rohovníky, profily_x000d_
ROZSAH VZTAŽEN NA PLOCHU KZS. </t>
  </si>
  <si>
    <t>84</t>
  </si>
  <si>
    <t>631311126</t>
  </si>
  <si>
    <t>Mazanina tl přes 80 do 120 mm z betonu prostého bez zvýšených nároků na prostředí tř. C 25/30</t>
  </si>
  <si>
    <t>1620700379</t>
  </si>
  <si>
    <t xml:space="preserve">Poznámka k položce:_x000d_
JC, nad rámec ceníkového obsahu, zahrnuje také náklady na vytvoření / vyplnění dilatačních spár _ dle požadavku PD  TZ </t>
  </si>
  <si>
    <t>"podlahová skladba_P.01" (250,65)*0,15</t>
  </si>
  <si>
    <t>85</t>
  </si>
  <si>
    <t>631319173</t>
  </si>
  <si>
    <t>Příplatek k mazanině tl přes 80 do 120 mm za stržení povrchu spodní vrstvy před vložením výztuže</t>
  </si>
  <si>
    <t>-1941382505</t>
  </si>
  <si>
    <t>86</t>
  </si>
  <si>
    <t>631311136</t>
  </si>
  <si>
    <t>Mazanina tl přes 120 mm z betonu prostého bez zvýšených nároků na prostředí tř. C 25/30</t>
  </si>
  <si>
    <t>882126257</t>
  </si>
  <si>
    <t>Poznámka k položce:_x000d_
JC obsahuje také náklady na "spádovou konstrukci" se sklonem 6,25%</t>
  </si>
  <si>
    <t>"podlahová skladba_pav. CUP_P.06" (13,12)*0,22</t>
  </si>
  <si>
    <t>87</t>
  </si>
  <si>
    <t>631319175</t>
  </si>
  <si>
    <t>Příplatek k mazanině tl přes 120 mm za stržení povrchu spodní vrstvy před vložením výztuže</t>
  </si>
  <si>
    <t>140946253</t>
  </si>
  <si>
    <t>88</t>
  </si>
  <si>
    <t>631362021</t>
  </si>
  <si>
    <t>Výztuž mazanin svařovanými sítěmi Kari</t>
  </si>
  <si>
    <t>948442463</t>
  </si>
  <si>
    <t>"podlahová skladba_pav. CUP_P.06" (13,12)*2*(7,9*1,2)/1000</t>
  </si>
  <si>
    <t>89</t>
  </si>
  <si>
    <t>-1346681437</t>
  </si>
  <si>
    <t>"podlahová skladba_P.01" (250,65)*1*(4,44*1,25)/1000</t>
  </si>
  <si>
    <t>90</t>
  </si>
  <si>
    <t>632450132</t>
  </si>
  <si>
    <t>Vyrovnávací cementový potěr tl přes 20 do 30 mm ze suchých směsí provedený v ploše</t>
  </si>
  <si>
    <t>1789834182</t>
  </si>
  <si>
    <t>Poznámka k položce:_x000d_
JC, nad rámec ceníkového obsahu, zahrnuje náklady na specifikaci potěru : C 30</t>
  </si>
  <si>
    <t>91</t>
  </si>
  <si>
    <t>632451101</t>
  </si>
  <si>
    <t>Cementový samonivelační potěr ze suchých směsí tl přes 2 do 5 mm</t>
  </si>
  <si>
    <t>-2073003068</t>
  </si>
  <si>
    <t>92</t>
  </si>
  <si>
    <t>1646745255</t>
  </si>
  <si>
    <t xml:space="preserve">Poznámka k položce:_x000d_
JC, nad rámec ceníkového obsahu, zahrnuje také náklady na "výztužná vlákna" v potěru dle specifikace PD a TZ </t>
  </si>
  <si>
    <t>93</t>
  </si>
  <si>
    <t>632451234</t>
  </si>
  <si>
    <t>Potěr cementový samonivelační litý C25 tl přes 45 do 50 mm</t>
  </si>
  <si>
    <t>-1955365748</t>
  </si>
  <si>
    <t xml:space="preserve">Poznámka k položce:_x000d_
JC obsahuje náklady na specifikaci : CA-C25-F5 </t>
  </si>
  <si>
    <t>"podlahová skladba_pav. 19_P.02" (4,97)</t>
  </si>
  <si>
    <t>"podlahová skladba_pav. 27_2.NP-P.02" (52,25)</t>
  </si>
  <si>
    <t>94</t>
  </si>
  <si>
    <t>632451292</t>
  </si>
  <si>
    <t>Příplatek k cementovému samonivelačnímu litému potěru C25 ZKD 5 mm tl přes 50 mm</t>
  </si>
  <si>
    <t>1705829592</t>
  </si>
  <si>
    <t>"podlahová skladba_pav. 19_P.02" (4,97)*2</t>
  </si>
  <si>
    <t>"podlahová skladba_pav. 27_2.NP-P.02" (52,25)*2</t>
  </si>
  <si>
    <t>95</t>
  </si>
  <si>
    <t>633811111</t>
  </si>
  <si>
    <t>Broušení nerovností betonových podlah do 2 mm - stržení šlemu</t>
  </si>
  <si>
    <t>1728612625</t>
  </si>
  <si>
    <t>96</t>
  </si>
  <si>
    <t>1662479607</t>
  </si>
  <si>
    <t>"podlahová skladba_P.01" (250,65)</t>
  </si>
  <si>
    <t>Ostatní konstrukce a práce, bourání</t>
  </si>
  <si>
    <t>97</t>
  </si>
  <si>
    <t>941221112</t>
  </si>
  <si>
    <t>Montáž lešení řadového rámového těžkého zatížení do 300 kg/m2 š od 0,9 do 1,2 m v přes 10 do 25 m</t>
  </si>
  <si>
    <t>119224710</t>
  </si>
  <si>
    <t>"pvilon CUP + 19 + 27" (50,0+60,0+385,0)</t>
  </si>
  <si>
    <t>"fasádní skladby_NS_pavil. 27" ((25,51*10,75)+(3*1,2*10,75))</t>
  </si>
  <si>
    <t>"nadzemní koridor_D.1.01A.10-v.č.03-11, TZ" (85,0*8,5*2)*1,15</t>
  </si>
  <si>
    <t>98</t>
  </si>
  <si>
    <t>941221212</t>
  </si>
  <si>
    <t>Příplatek k lešení řadovému rámovému těžkému do 300 kg/m2 š 0,9 do 1,2 m v přes 10 do 25 m za každý den použití</t>
  </si>
  <si>
    <t>750527452</t>
  </si>
  <si>
    <t>"pvilon CUP + 19 + 27" (50,0+60,0+385,0)*75</t>
  </si>
  <si>
    <t>"fasádní skladby_NS_pavil. 27" ((25,51*10,75)+(3*1,2*10,75))*60,0</t>
  </si>
  <si>
    <t>"nadzemní koridor_D.1.01A.10-v.č.03-11, TZ" (85,0*8,5*2)*1,15*90,0</t>
  </si>
  <si>
    <t>99</t>
  </si>
  <si>
    <t>941221812</t>
  </si>
  <si>
    <t>Demontáž lešení řadového rámového těžkého zatížení do 300 kg/m2 š od 0,9 do 1,2 m v přes 10 do 25 m</t>
  </si>
  <si>
    <t>-1758889820</t>
  </si>
  <si>
    <t>100</t>
  </si>
  <si>
    <t>944511111</t>
  </si>
  <si>
    <t>Montáž ochranné sítě z textilie z umělých vláken</t>
  </si>
  <si>
    <t>1001717869</t>
  </si>
  <si>
    <t>101</t>
  </si>
  <si>
    <t>944511211</t>
  </si>
  <si>
    <t>Příplatek k ochranné síti za každý den použití</t>
  </si>
  <si>
    <t>996034223</t>
  </si>
  <si>
    <t>102</t>
  </si>
  <si>
    <t>944511811</t>
  </si>
  <si>
    <t>Demontáž ochranné sítě z textilie z umělých vláken</t>
  </si>
  <si>
    <t>-649594434</t>
  </si>
  <si>
    <t>103</t>
  </si>
  <si>
    <t>949101111</t>
  </si>
  <si>
    <t>Lešení pomocné pro objekty pozemních staveb s lešeňovou podlahou v do 1,9 m zatížení do 150 kg/m2</t>
  </si>
  <si>
    <t>-1551412662</t>
  </si>
  <si>
    <t>"podhledové skladby_pav. CUP + pav. 27" (3,55+52,36+(0,55*2,475))</t>
  </si>
  <si>
    <t>104</t>
  </si>
  <si>
    <t>-2072278477</t>
  </si>
  <si>
    <t>"podhledová skladba_pav. CUP_doplnění" (3,366)</t>
  </si>
  <si>
    <t>"podhledová skladba_pav. 27" (52,36+52,25)</t>
  </si>
  <si>
    <t>105</t>
  </si>
  <si>
    <t>952901111</t>
  </si>
  <si>
    <t>Vyčištění budov bytové a občanské výstavby při výšce podlaží do 4 m</t>
  </si>
  <si>
    <t>604692201</t>
  </si>
  <si>
    <t>106</t>
  </si>
  <si>
    <t>251798447</t>
  </si>
  <si>
    <t>"nadzemní koridor_D.1.01A.10-v.č.03-11, TZ" 280,0</t>
  </si>
  <si>
    <t>107</t>
  </si>
  <si>
    <t>952902121</t>
  </si>
  <si>
    <t>Čištění budov zametení drsných podlah</t>
  </si>
  <si>
    <t>390535800</t>
  </si>
  <si>
    <t>"podlahová skladba_pav. CUP_P.06" (13,12)</t>
  </si>
  <si>
    <t>"podlahová skladba_pav. 27_1.NP-P.03" (52,36)</t>
  </si>
  <si>
    <t>108</t>
  </si>
  <si>
    <t>962031133</t>
  </si>
  <si>
    <t>Bourání příček nebo přizdívek z cihel pálených tl do 150 mm</t>
  </si>
  <si>
    <t>-786302729</t>
  </si>
  <si>
    <t>"pav. CUP" (0,8)</t>
  </si>
  <si>
    <t>109</t>
  </si>
  <si>
    <t>962032230</t>
  </si>
  <si>
    <t>Bourání zdiva z cihel pálených nebo vápenopískových na MV nebo MVC do 1 m3</t>
  </si>
  <si>
    <t>-49517136</t>
  </si>
  <si>
    <t>"pav. CUP" (0,25*3,65)</t>
  </si>
  <si>
    <t>"pav. 19" (3,5*3,0*0,45)</t>
  </si>
  <si>
    <t>"pav. 27" (1,65*0,45)</t>
  </si>
  <si>
    <t>"zdivo uvolněné_odsouhlasení v dílenské dokumentaci" (0,25)*6,381</t>
  </si>
  <si>
    <t>110</t>
  </si>
  <si>
    <t>962052211</t>
  </si>
  <si>
    <t>Bourání zdiva nadzákladového ze ŽB přes 1 m3</t>
  </si>
  <si>
    <t>-2053616597</t>
  </si>
  <si>
    <t>"pav. 27" 0,3*0,35*12,1</t>
  </si>
  <si>
    <t>111</t>
  </si>
  <si>
    <t>963051113</t>
  </si>
  <si>
    <t>Bourání ŽB stropů deskových tl přes 80 mm</t>
  </si>
  <si>
    <t>-1899999098</t>
  </si>
  <si>
    <t>"pav. 27" (59,0)*0,25</t>
  </si>
  <si>
    <t>112</t>
  </si>
  <si>
    <t>965042141</t>
  </si>
  <si>
    <t>Bourání podkladů pod dlažby nebo mazanin betonových nebo z litého asfaltu tl do 100 mm pl přes 4 m2</t>
  </si>
  <si>
    <t>-1838014137</t>
  </si>
  <si>
    <t>"pav.CUP" 10,0*0,1</t>
  </si>
  <si>
    <t>"pav. 19" (11,5)*0,1</t>
  </si>
  <si>
    <t>"pav. 27_1.NP" (52,36)*0,1</t>
  </si>
  <si>
    <t>113</t>
  </si>
  <si>
    <t>965049111</t>
  </si>
  <si>
    <t>Příplatek k bourání betonových mazanin za bourání mazanin se svařovanou sítí tl do 100 mm</t>
  </si>
  <si>
    <t>945478428</t>
  </si>
  <si>
    <t>114</t>
  </si>
  <si>
    <t>966080113</t>
  </si>
  <si>
    <t>Bourání kontaktního zateplení z desek z minerální vlny tl přes 60 do 120 mm</t>
  </si>
  <si>
    <t>-584162478</t>
  </si>
  <si>
    <t>"pav. 27" (23,076)</t>
  </si>
  <si>
    <t>115</t>
  </si>
  <si>
    <t>966080115</t>
  </si>
  <si>
    <t>Bourání kontaktního zateplení z desek z minerální vlny tl přes 120 do 180 mm</t>
  </si>
  <si>
    <t>644936668</t>
  </si>
  <si>
    <t>"pav. 19" (10,5)</t>
  </si>
  <si>
    <t>"pav. 27" (1,65)</t>
  </si>
  <si>
    <t>116</t>
  </si>
  <si>
    <t>968062R00</t>
  </si>
  <si>
    <t>Vybourání / demontáž LOP, výplní otvorů bez materiálového a plošného rozlišení</t>
  </si>
  <si>
    <t>-112390074</t>
  </si>
  <si>
    <t xml:space="preserve">Poznámka k položce:_x000d_
JC obsahuje : kompletní provedení dle specifikace PD a TZ včetně všech přímo souvisejících prací/činností a dodávek_x000d_
Specifikace / rozsah JC:_x000d_
-vyvěšení křídel (v případě otevíravých výplní)_x000d_
-vybourání rámu (bez rozlišení systému otevírání)_x000d_
-vybourání pevných částí LOP a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</si>
  <si>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"pav. CUP" ((3,6*3)*1,2)</t>
  </si>
  <si>
    <t>"pav. CUP" (0,9*2,1*2)</t>
  </si>
  <si>
    <t>"pav. 19" (2,05*2,0)</t>
  </si>
  <si>
    <t>"pav. 27" (3,0*2,1)+(3*1,5*2,1)+(1,25*2,1)+(1,5*2,1)</t>
  </si>
  <si>
    <t>117</t>
  </si>
  <si>
    <t>971033641</t>
  </si>
  <si>
    <t>Vybourání otvorů ve zdivu cihelném na MVC nebo MV tl do 300 mm</t>
  </si>
  <si>
    <t>260591323</t>
  </si>
  <si>
    <t>118</t>
  </si>
  <si>
    <t>977151123</t>
  </si>
  <si>
    <t>Jádrové vrty diamantovými korunkami do stavebních materiálů D přes 130 do 150 mm</t>
  </si>
  <si>
    <t>1412824494</t>
  </si>
  <si>
    <t>119</t>
  </si>
  <si>
    <t>977151125</t>
  </si>
  <si>
    <t>Jádrové vrty diamantovými korunkami do stavebních materiálů D přes 180 do 200 mm</t>
  </si>
  <si>
    <t>-513547899</t>
  </si>
  <si>
    <t>120</t>
  </si>
  <si>
    <t>978013141</t>
  </si>
  <si>
    <t>Otlučení (osekání) vnitřní vápenné nebo vápenocementové omítky stěn v rozsahu přes 10 do 30 %</t>
  </si>
  <si>
    <t>-1332859541</t>
  </si>
  <si>
    <t>121</t>
  </si>
  <si>
    <t>98101331R</t>
  </si>
  <si>
    <t>Demolice budov postupně těžkou mechanizací / ručně postupným rozebíráním</t>
  </si>
  <si>
    <t>367095937</t>
  </si>
  <si>
    <t xml:space="preserve">Poznámka k položce:_x000d_
JC obsahuje : kompletní provedení dle (v souladu) podmínek/specifikace PD a TZ včetně všech přímo souvisejících prací/činností a dodávek._x000d_
-----------------------------------------------------------------------------------------------------------------------------------------------------------------------_x000d_
JC je vztažena na "obestavěný prostor demolovaných části objektu určených - viz TZ"_x000d_
JC obsahuje náklady na kompletní demolice/bourání objektů včetně všech přímo souvisejících prvků/konstrukcí _x000d_
-----------------------------------------------------------------------------------------------------------------------------------_x000d_
Součást JC také (bude provedeno)_upřesnění dle TZ: _x000d_
-postupná demontáž a likvidace konstrukcí a skladeb objektu shora dolů_x000d_
-svislé přemístění vybouraných hmot/sutí_x000d_
-provádění chemických analýz vzorků bouraných materiálů_x000d_
-separace materiálu dle druhu_x000d_
-separace materiálu dle případné kontaminace_x000d_
-naložení vybouraných hmot a sutí na dopravní prostředek_x000d_
----------------------------------------------------------_x000d_
Demolice objektu bude probíhat postupným rozebíráním za pomocí mechanismů/ručně. _x000d_
Veškerý materiál získaný při demoličních a demontážních pracích bude svisle transportován , následně bude separován na jednotlivé druhy materiálů._x000d_
</t>
  </si>
  <si>
    <t>"pav. 27_STROPNÍ/STŘEŠNÍ konstrukce a skladby" 60,301</t>
  </si>
  <si>
    <t>Různé dokončovací konstrukce a práce pozemních staveb</t>
  </si>
  <si>
    <t>122</t>
  </si>
  <si>
    <t>950015R01</t>
  </si>
  <si>
    <t xml:space="preserve">Dodávky a provedení_napojení koridoru na stávající pavilony  _ pavilon CUP</t>
  </si>
  <si>
    <t>-1835970677</t>
  </si>
  <si>
    <t>Poznámka k položce:_x000d_
JC obsahuje : kompletní systémové dodávky a provedení dle specifikace PD a TZ včetně všech přímo souvisejících prací/činností a dodávek/doplňků a příslušenství_x000d_
--------------------------------------------------------------------------------------------------------------------------------------------------------------------------------------------------_x000d_
(JC zahrnuje kompletní řešení napojení koridoru na stávající pavilony včetně začištění a doplnění fasádních skladeb stávajících pavilonů _ viz stavební detaily (neuvedené v jiných položkách soupisu prací)_x000d_
(-kompletní rozsah vztažen na mb obvodu napojení)</t>
  </si>
  <si>
    <t>"det. P-03, P-03a, D-03/04, S-05" (13,7)</t>
  </si>
  <si>
    <t>123</t>
  </si>
  <si>
    <t>950015R02</t>
  </si>
  <si>
    <t xml:space="preserve">Dodávky a provedení_napojení koridoru na stávající pavilony  _ pavilon 19</t>
  </si>
  <si>
    <t>-1744848407</t>
  </si>
  <si>
    <t>"det. S-04, P-02, D-02" (13,7)</t>
  </si>
  <si>
    <t>124</t>
  </si>
  <si>
    <t>950015R03</t>
  </si>
  <si>
    <t xml:space="preserve">Dodávky a provedení_napojení koridoru na stávající pavilony  _ pavilon 27</t>
  </si>
  <si>
    <t>-541625519</t>
  </si>
  <si>
    <t>"det. P-04, D-01" (13,32)</t>
  </si>
  <si>
    <t>125</t>
  </si>
  <si>
    <t>950020R01</t>
  </si>
  <si>
    <t>Dodávka a provedení _ dilatace dle detailu S-08</t>
  </si>
  <si>
    <t>-1902880802</t>
  </si>
  <si>
    <t>Poznámka k položce:_x000d_
JC obsahuje : kompletní systémové dodávky a provedení dle specifikace PD a TZ včetně všech přímo souvisejících prací/činností a dodávek/doplňků a příslušenství_x000d_
(KOMPLETNÍ ROZSAH _ vztažen na mb dilatační spáry)</t>
  </si>
  <si>
    <t>"nadzemní koridor_D.1.01A.10-v.č.03-11, TZ" 3,45</t>
  </si>
  <si>
    <t>997</t>
  </si>
  <si>
    <t>Přesun sutě</t>
  </si>
  <si>
    <t>126</t>
  </si>
  <si>
    <t>997013153</t>
  </si>
  <si>
    <t>Vnitrostaveništní doprava suti a vybouraných hmot pro budovy v přes 9 do 12 m s omezením mechanizace</t>
  </si>
  <si>
    <t>-44170297</t>
  </si>
  <si>
    <t>127</t>
  </si>
  <si>
    <t>997013R31</t>
  </si>
  <si>
    <t>POLOŽKA NEOBSAZENA _ NENACEŇOVAT</t>
  </si>
  <si>
    <t>1823213649</t>
  </si>
  <si>
    <t>Poznámka k položce:_x000d_
Jednotková cena stanovena pro stavební odpad BEZ ROZLIŠENÍ _včetně nebezpečných odpadů._x000d_
----------------------------------------------------------------------------------------------------------------------</t>
  </si>
  <si>
    <t>128</t>
  </si>
  <si>
    <t>997321511</t>
  </si>
  <si>
    <t>Vodorovná doprava suti a vybouraných hmot po suchu do 1 km</t>
  </si>
  <si>
    <t>981777498</t>
  </si>
  <si>
    <t>129</t>
  </si>
  <si>
    <t>997321519</t>
  </si>
  <si>
    <t>Příplatek ZKD 1 km vodorovné dopravy suti a vybouraných hmot po suchu</t>
  </si>
  <si>
    <t>1896735519</t>
  </si>
  <si>
    <t>170,174*20 'Přepočtené koeficientem množství</t>
  </si>
  <si>
    <t>130</t>
  </si>
  <si>
    <t>997321611</t>
  </si>
  <si>
    <t>Nakládání nebo překládání suti a vybouraných hmot</t>
  </si>
  <si>
    <t>1369326981</t>
  </si>
  <si>
    <t>998</t>
  </si>
  <si>
    <t>Přesun hmot</t>
  </si>
  <si>
    <t>131</t>
  </si>
  <si>
    <t>998011002</t>
  </si>
  <si>
    <t>Přesun hmot pro budovy zděné v přes 6 do 12 m</t>
  </si>
  <si>
    <t>-205765737</t>
  </si>
  <si>
    <t>458,149*0,3 'Přepočtené koeficientem množství</t>
  </si>
  <si>
    <t>132</t>
  </si>
  <si>
    <t>998011009</t>
  </si>
  <si>
    <t>Přesun hmot pro budovy zděné s omezením mechanizace pro budovy v přes 6 do 12 m</t>
  </si>
  <si>
    <t>-591908456</t>
  </si>
  <si>
    <t>458,149*0,7 'Přepočtené koeficientem množství</t>
  </si>
  <si>
    <t>PSV</t>
  </si>
  <si>
    <t>Práce a dodávky PSV</t>
  </si>
  <si>
    <t>711</t>
  </si>
  <si>
    <t>Izolace proti vodě, vlhkosti a plynům</t>
  </si>
  <si>
    <t>133</t>
  </si>
  <si>
    <t>711161222</t>
  </si>
  <si>
    <t>Izolace proti zemní vlhkosti nopovou fólií s textilií svislá, nopek v 8,0 mm, tl do 0,6 mm</t>
  </si>
  <si>
    <t>581409769</t>
  </si>
  <si>
    <t>134</t>
  </si>
  <si>
    <t>711493122</t>
  </si>
  <si>
    <t>Izolace proti podpovrchové a tlakové vodě svislá těsnicí stěrkou jednosložkovou</t>
  </si>
  <si>
    <t>478749088</t>
  </si>
  <si>
    <t>Poznámka k položce:_x000d_
Specifikace:_x000d_
--------------------------------------_x000d_
V jednotkové ceně zahrnuty náklady na systémové koutové pásky/profily._x000d_
Tl. hydroizolační stěrky 2x2 mm._x000d_
---------------------------------------</t>
  </si>
  <si>
    <t>"spodní stavba_založení" 2,4*0,45*5</t>
  </si>
  <si>
    <t>135</t>
  </si>
  <si>
    <t>998711112</t>
  </si>
  <si>
    <t>Přesun hmot tonážní pro izolace proti vodě, vlhkosti a plynům s omezením mechanizace v objektech v přes 6 do 12 m</t>
  </si>
  <si>
    <t>963471664</t>
  </si>
  <si>
    <t>712</t>
  </si>
  <si>
    <t>Povlakové krytiny</t>
  </si>
  <si>
    <t>136</t>
  </si>
  <si>
    <t>712311101</t>
  </si>
  <si>
    <t>Provedení povlakové krytiny střech do 10° za studena lakem penetračním nebo asfaltovým</t>
  </si>
  <si>
    <t>374337665</t>
  </si>
  <si>
    <t>"střešní skladba_pavil. 27_S.02" (5,21*12,87)</t>
  </si>
  <si>
    <t>137</t>
  </si>
  <si>
    <t>11163150</t>
  </si>
  <si>
    <t>lak penetrační asfaltový</t>
  </si>
  <si>
    <t>-940246434</t>
  </si>
  <si>
    <t>67,053*0,00032 'Přepočtené koeficientem množství</t>
  </si>
  <si>
    <t>138</t>
  </si>
  <si>
    <t>-1689998842</t>
  </si>
  <si>
    <t>139</t>
  </si>
  <si>
    <t>1573483860</t>
  </si>
  <si>
    <t>285,584*0,00032 'Přepočtené koeficientem množství</t>
  </si>
  <si>
    <t>140</t>
  </si>
  <si>
    <t>712331111</t>
  </si>
  <si>
    <t>Provedení povlakové krytiny střech do 10° podkladní vrstvy pásy na sucho samolepící</t>
  </si>
  <si>
    <t>1736557485</t>
  </si>
  <si>
    <t>141</t>
  </si>
  <si>
    <t>62856002</t>
  </si>
  <si>
    <t>pás asfaltový samolepicí modifikovaný SBS s vložkou z hliníkové fólie s textilií se spalitelnou fólií nebo jemnozrnným minerálním posypem nebo textilií na horním povrchu tl 3,0mm</t>
  </si>
  <si>
    <t>-2105695832</t>
  </si>
  <si>
    <t>285,584*1,165 'Přepočtené koeficientem množství</t>
  </si>
  <si>
    <t>142</t>
  </si>
  <si>
    <t>712341559</t>
  </si>
  <si>
    <t>Provedení povlakové krytiny střech do 10° pásy NAIP přitavením v plné ploše</t>
  </si>
  <si>
    <t>1693061062</t>
  </si>
  <si>
    <t>143</t>
  </si>
  <si>
    <t>62856011</t>
  </si>
  <si>
    <t>pás asfaltový natavitelný modifikovaný SBS s vložkou z hliníkové fólie s textilií a spalitelnou PE fólií nebo jemnozrnným minerálním posypem na horním povrchu tl 4,0mm</t>
  </si>
  <si>
    <t>-1281443568</t>
  </si>
  <si>
    <t>67,053*1,1655 'Přepočtené koeficientem množství</t>
  </si>
  <si>
    <t>144</t>
  </si>
  <si>
    <t>712525R01</t>
  </si>
  <si>
    <t xml:space="preserve">Střešní povlaková krytina , mechanicky kotvená do nosného podkladu, PVC-P folie tl. 2,0 mm - kompletní, systémové provedení </t>
  </si>
  <si>
    <t>-1067401698</t>
  </si>
  <si>
    <t xml:space="preserve">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-systémové lišty, doplňky, příslušenství, řešení detailů a ukončení_x000d_
-mechanické kotvení přes všechny vrstvy střešního pláště do nosné konstrukce_x000d_
(KOMPLETNÍ SYSTÉMOVÉ ŘEŠENÍ ROVNÝCH STŘECH / TERAS)_x000d_
(v jednotkové ceně zahrnuty všechny prořezy a navýšení materiálů)_x000d_
--------------------------------------------------------------------------_x000d_
Dopřesnění dodávky/součást JC:_x000d_
-střešní krytina je navržena rozměrově stálá střešní hydroizolační fólie z PVC-P tloušťky DLE ZADÁVACÍ DOKUMENTACE ; fólie vyztužena, broof (t3)_x000d_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t>
  </si>
  <si>
    <t>"střešní skladba_pavil. 27_S.02_atika" (24,52)*(0,5+0,3)</t>
  </si>
  <si>
    <t>"střešní skladba_pavil. 27_S.02_napojení" (9,85)*(0,6+0,2)</t>
  </si>
  <si>
    <t>145</t>
  </si>
  <si>
    <t>712811101</t>
  </si>
  <si>
    <t>Provedení povlakové krytiny vytažením na konstrukce za studena nátěrem penetračním</t>
  </si>
  <si>
    <t>309164111</t>
  </si>
  <si>
    <t>"střešní skladba_pavil. 27_S.02_atika" (24,52)*(0,5+0,2)</t>
  </si>
  <si>
    <t>"střešní skladba_pavil. 27_S.02_napojení" (9,85)*(0,6+0,15)</t>
  </si>
  <si>
    <t>146</t>
  </si>
  <si>
    <t>-1540014802</t>
  </si>
  <si>
    <t>24,552*0,00035 'Přepočtené koeficientem množství</t>
  </si>
  <si>
    <t>147</t>
  </si>
  <si>
    <t>712841559</t>
  </si>
  <si>
    <t>Provedení povlakové krytiny vytažením na konstrukce pásy přitavením NAIP</t>
  </si>
  <si>
    <t>-798481266</t>
  </si>
  <si>
    <t>148</t>
  </si>
  <si>
    <t>-1326414491</t>
  </si>
  <si>
    <t>24,552*1,2 'Přepočtené koeficientem množství</t>
  </si>
  <si>
    <t>149</t>
  </si>
  <si>
    <t>998712112</t>
  </si>
  <si>
    <t>Přesun hmot tonážní pro krytiny povlakové s omezením mechanizace v objektech v přes 6 do 12 m</t>
  </si>
  <si>
    <t>224815446</t>
  </si>
  <si>
    <t>713</t>
  </si>
  <si>
    <t>Izolace tepelné</t>
  </si>
  <si>
    <t>150</t>
  </si>
  <si>
    <t>713111127</t>
  </si>
  <si>
    <t>Montáž izolace tepelné spodem stropů lepením celoplošně rohoží, pásů, dílců, desek</t>
  </si>
  <si>
    <t>-1408407121</t>
  </si>
  <si>
    <t>"pav. 19" (1,25)</t>
  </si>
  <si>
    <t>151</t>
  </si>
  <si>
    <t>63152375R</t>
  </si>
  <si>
    <t>deska tepelně izolační minerální kontaktních pro podhledy tl 200mm</t>
  </si>
  <si>
    <t>679056999</t>
  </si>
  <si>
    <t>1,25*1,1 'Přepočtené koeficientem množství</t>
  </si>
  <si>
    <t>152</t>
  </si>
  <si>
    <t>713121111</t>
  </si>
  <si>
    <t>Montáž izolace tepelné podlah volně kladenými rohožemi, pásy, dílci, deskami 1 vrstva</t>
  </si>
  <si>
    <t>1729176033</t>
  </si>
  <si>
    <t>153</t>
  </si>
  <si>
    <t>28376643</t>
  </si>
  <si>
    <t>deska polystyrénová pro snížení kročejového hluku (max. zatížení 5,0 kN/m2)</t>
  </si>
  <si>
    <t>-1976987266</t>
  </si>
  <si>
    <t>13,12*0,044 'Přepočtené koeficientem množství</t>
  </si>
  <si>
    <t>154</t>
  </si>
  <si>
    <t>1612815397</t>
  </si>
  <si>
    <t>155</t>
  </si>
  <si>
    <t>28376556R</t>
  </si>
  <si>
    <t xml:space="preserve">deska izolační pro snížení kročejového hluku tl 30mm_specifikace dle PD a TZ </t>
  </si>
  <si>
    <t>1898007680</t>
  </si>
  <si>
    <t>57,22*1,1 'Přepočtené koeficientem množství</t>
  </si>
  <si>
    <t>156</t>
  </si>
  <si>
    <t>713131141</t>
  </si>
  <si>
    <t>Montáž izolace tepelné stěn lepením celoplošně rohoží, pásů, dílců, desek</t>
  </si>
  <si>
    <t>2130198418</t>
  </si>
  <si>
    <t>"pav. 19" (3,6)</t>
  </si>
  <si>
    <t>157</t>
  </si>
  <si>
    <t>63152376R</t>
  </si>
  <si>
    <t>deska tepelně izolační minerální kontaktních stěny tl 200mm</t>
  </si>
  <si>
    <t>196842904</t>
  </si>
  <si>
    <t>3,6*1,1 'Přepočtené koeficientem množství</t>
  </si>
  <si>
    <t>158</t>
  </si>
  <si>
    <t>713141136</t>
  </si>
  <si>
    <t>Montáž izolace tepelné střech plochých lepené za studena nízkoexpanzní (PUR) pěnou 1 vrstva rohoží, pásů, dílců, desek</t>
  </si>
  <si>
    <t>1020379326</t>
  </si>
  <si>
    <t>159</t>
  </si>
  <si>
    <t>63140403</t>
  </si>
  <si>
    <t>deska tepelně izolační minerální plochých střech dvouvrstvá λ=0,038-0,039 tl 100mm</t>
  </si>
  <si>
    <t>997955009</t>
  </si>
  <si>
    <t>285,584*1,1 'Přepočtené koeficientem množství</t>
  </si>
  <si>
    <t>160</t>
  </si>
  <si>
    <t>713141212</t>
  </si>
  <si>
    <t>Montáž izolace tepelné střech plochých lepené nízkoexpanzní (PUR) pěnou atikový klín</t>
  </si>
  <si>
    <t>-1207872640</t>
  </si>
  <si>
    <t>161</t>
  </si>
  <si>
    <t>63152007</t>
  </si>
  <si>
    <t>klín atikový přechodný minerální plochých střech tl 80x80mm</t>
  </si>
  <si>
    <t>-1720185947</t>
  </si>
  <si>
    <t>9,85*1,1 'Přepočtené koeficientem množství</t>
  </si>
  <si>
    <t>162</t>
  </si>
  <si>
    <t>713141222</t>
  </si>
  <si>
    <t>Přikotvení tepelné izolace šrouby do trapézového plechu nebo do dřeva pro izolaci tl přes 60 do 100 mm</t>
  </si>
  <si>
    <t>2029367943</t>
  </si>
  <si>
    <t>163</t>
  </si>
  <si>
    <t>713141336</t>
  </si>
  <si>
    <t>Montáž izolace tepelné střech plochých lepené za studena nízkoexpanzní (PUR) pěnou, spádová vrstva</t>
  </si>
  <si>
    <t>1934954342</t>
  </si>
  <si>
    <t>164</t>
  </si>
  <si>
    <t>28376141</t>
  </si>
  <si>
    <t>klín izolační spádový EPS 100</t>
  </si>
  <si>
    <t>1888222557</t>
  </si>
  <si>
    <t>67,053*0,28 'Přepočtené koeficientem množství</t>
  </si>
  <si>
    <t>165</t>
  </si>
  <si>
    <t>713141356</t>
  </si>
  <si>
    <t>Montáž spádové izolace na zhlaví atiky š do 500 mm lepené za studena nízkoexpanzní (PUR) pěnou</t>
  </si>
  <si>
    <t>1703699853</t>
  </si>
  <si>
    <t>"střešní skladba_pavil. 27_S.02_atika" (24,52)</t>
  </si>
  <si>
    <t>166</t>
  </si>
  <si>
    <t>28376105</t>
  </si>
  <si>
    <t>klín izolační z XPS spádový</t>
  </si>
  <si>
    <t>-743585353</t>
  </si>
  <si>
    <t>24,52*0,0165 'Přepočtené koeficientem množství</t>
  </si>
  <si>
    <t>167</t>
  </si>
  <si>
    <t>713141396</t>
  </si>
  <si>
    <t>Montáž izolace tepelné stěn v do 1000 mm na atiky a prostupy střechou lepené nízkoexpanzní (PUR) pěnou</t>
  </si>
  <si>
    <t>1798262723</t>
  </si>
  <si>
    <t>"střešní skladba_pavil. 27_S.02_atika" (24,52)*(0,5)</t>
  </si>
  <si>
    <t>168</t>
  </si>
  <si>
    <t>28372309</t>
  </si>
  <si>
    <t>deska EPS 100 pro konstrukce s běžným zatížením λ=0,037 tl 100mm</t>
  </si>
  <si>
    <t>1203406989</t>
  </si>
  <si>
    <t>12,26*1,1 'Přepočtené koeficientem množství</t>
  </si>
  <si>
    <t>169</t>
  </si>
  <si>
    <t>-1894381218</t>
  </si>
  <si>
    <t>"střešní skladba_pavil. 27_S.02_napojení" (9,85)*(0,6)</t>
  </si>
  <si>
    <t>170</t>
  </si>
  <si>
    <t>63152263</t>
  </si>
  <si>
    <t>deska tepelně izolační minerální kontaktních fasád podélné vlákno λ=0,034 tl 100mm</t>
  </si>
  <si>
    <t>-322886284</t>
  </si>
  <si>
    <t>5,91*1,1 'Přepočtené koeficientem množství</t>
  </si>
  <si>
    <t>171</t>
  </si>
  <si>
    <t>713141426</t>
  </si>
  <si>
    <t xml:space="preserve">Přikotvení tepelné izolace teleskopickými hmoždinkami do betonu dvouspádových klínů pro tl izolace přes 340 </t>
  </si>
  <si>
    <t>551388720</t>
  </si>
  <si>
    <t>172</t>
  </si>
  <si>
    <t>713191R32</t>
  </si>
  <si>
    <t>Překrytí izolace tepelné separační a parotěsnou fólií tl 0,2 mm u podlah a stropů vč. vytažení na svislé konstrukce v = do cca 150 mm</t>
  </si>
  <si>
    <t>1784205912</t>
  </si>
  <si>
    <t>Poznámka k položce:_x000d_
JC obsahuje : kompletní systémové dodávky a provedení dle specifikace PD a TZ včetně všech přímo souvisejících prací/činností a dodávek/doplňků a příslušenství_x000d_
----------------------------------------------------------------------------------------------------------------------------------------------------------------------------------------------------_x000d_
JC zahrnuje také náklady na :_x000d_
-vytažení separační vrstvy na svislé konstrukce v = do cca 150 mm_x000d_
-vytvoření a vyplnění obvodových / dilatačních spár (profily/pásky) tl. min 10 mm v = min 150 mm</t>
  </si>
  <si>
    <t>"podlahová skladba_pav. CUP_P.06" (13,12)*1,15</t>
  </si>
  <si>
    <t>"podlahová skladba_pav. 19_P.02" (4,97)*1,15</t>
  </si>
  <si>
    <t>"podlahová skladba_pav. 27_2.NP-P.02" (52,25)*1,15</t>
  </si>
  <si>
    <t>173</t>
  </si>
  <si>
    <t>998713112</t>
  </si>
  <si>
    <t>Přesun hmot tonážní pro izolace tepelné s omezením mechanizace v objektech v přes 6 do 12 m</t>
  </si>
  <si>
    <t>2079704789</t>
  </si>
  <si>
    <t>762</t>
  </si>
  <si>
    <t>Konstrukce tesařské</t>
  </si>
  <si>
    <t>174</t>
  </si>
  <si>
    <t>762361332</t>
  </si>
  <si>
    <t>Konstrukční a vyrovnávací vrstva pod klempířské prvky (atiky) z vodovzdorné překližky tl 21 mm</t>
  </si>
  <si>
    <t>1273426382</t>
  </si>
  <si>
    <t>"střešní skladba_pavil. 27_S.02_atika" (24,52)*0,4</t>
  </si>
  <si>
    <t>175</t>
  </si>
  <si>
    <t>762431230</t>
  </si>
  <si>
    <t>Montáž obložení stěn deskami na sraz</t>
  </si>
  <si>
    <t>-1651135711</t>
  </si>
  <si>
    <t>176</t>
  </si>
  <si>
    <t>60621149</t>
  </si>
  <si>
    <t>překližka vodovzdorná hladká/hladká bříza tl 21mm</t>
  </si>
  <si>
    <t>652610312</t>
  </si>
  <si>
    <t>177</t>
  </si>
  <si>
    <t>998762112</t>
  </si>
  <si>
    <t>Přesun hmot tonážní pro kce tesařské s omezením mechanizace v objektech v přes 6 do 12 m</t>
  </si>
  <si>
    <t>-971327265</t>
  </si>
  <si>
    <t>763</t>
  </si>
  <si>
    <t>Konstrukce suché výstavby</t>
  </si>
  <si>
    <t>178</t>
  </si>
  <si>
    <t>763111338</t>
  </si>
  <si>
    <t>SDK příčka tl 100 mm profil CW+UW 75 desky s vysokou mechanickou odolností 1xDFRIH2 12,5 s izolací EI 45 Rw do 51 dB</t>
  </si>
  <si>
    <t>-958313215</t>
  </si>
  <si>
    <t>"provizorní kce_pav. 27 " (2,0*2,1)</t>
  </si>
  <si>
    <t>179</t>
  </si>
  <si>
    <t>763111490</t>
  </si>
  <si>
    <t>SDK příčka tl 100 mm profil CW+UW 50 desky s vysokou mechanickou odolností 2xDFRIH2 12,5 s izolací EI 90 Rw do 57 dB</t>
  </si>
  <si>
    <t>-28810327</t>
  </si>
  <si>
    <t>"svislé nenosné kce_pav. CUP" (3,5*(2,39))-3,255</t>
  </si>
  <si>
    <t>"svislé nenosné kce_pav. 27" (3,0*(4,45))-3,8</t>
  </si>
  <si>
    <t>180</t>
  </si>
  <si>
    <t>763111492</t>
  </si>
  <si>
    <t>SDK příčka tl 150 mm profil CW+UW 100 desky s vysokou mechanickou odolností 2xDFRIH2 12,5 s izolací EI 90 Rw do 59 dB</t>
  </si>
  <si>
    <t>-872277836</t>
  </si>
  <si>
    <t>"svislé nenosné kce_pav. 19" (8,51)-3,47</t>
  </si>
  <si>
    <t>181</t>
  </si>
  <si>
    <t>763111717</t>
  </si>
  <si>
    <t>SDK příčka základní penetrační nátěr (oboustranně)</t>
  </si>
  <si>
    <t>1022407397</t>
  </si>
  <si>
    <t>182</t>
  </si>
  <si>
    <t>763111771</t>
  </si>
  <si>
    <t>Příplatek k SDK příčce za rovinnost kvality Q3</t>
  </si>
  <si>
    <t>371598516</t>
  </si>
  <si>
    <t>23,9*2 'Přepočtené koeficientem množství</t>
  </si>
  <si>
    <t>183</t>
  </si>
  <si>
    <t>763121458</t>
  </si>
  <si>
    <t>SDK stěna předsazená profil CW+UW deska s vysokou mechanickou odolností 1xDFRIH2 12,5 s izolací EI 30 Rw do 15 dB</t>
  </si>
  <si>
    <t>-2075599715</t>
  </si>
  <si>
    <t>"svislé nenosné kce_pav. CUP" (3,5*(0,625))</t>
  </si>
  <si>
    <t>"svislé nenosné kce_pav. 27" (3,0*(9,79+3,16))-4,2</t>
  </si>
  <si>
    <t>(84,3)*(0,9+0,15)*2</t>
  </si>
  <si>
    <t>184</t>
  </si>
  <si>
    <t>015015R01</t>
  </si>
  <si>
    <t xml:space="preserve">příplatek k SDK předsazené konstukci za použití desky 1xDFRIH2 v tl. 15 mm </t>
  </si>
  <si>
    <t>1900050078</t>
  </si>
  <si>
    <t>185</t>
  </si>
  <si>
    <t>763121714</t>
  </si>
  <si>
    <t>SDK stěna předsazená základní penetrační nátěr</t>
  </si>
  <si>
    <t>-850201891</t>
  </si>
  <si>
    <t>186</t>
  </si>
  <si>
    <t>763121761</t>
  </si>
  <si>
    <t>Příplatek k SDK stěně předsazené za rovinnost kvality Q3</t>
  </si>
  <si>
    <t>1111087928</t>
  </si>
  <si>
    <t>187</t>
  </si>
  <si>
    <t>763131431</t>
  </si>
  <si>
    <t>SDK podhled deska 1xDF 12,5 bez izolace dvouvrstvá spodní kce profil CD+UD REI do 90</t>
  </si>
  <si>
    <t>1588043049</t>
  </si>
  <si>
    <t>"podhledová skladba_pav. 27" (9,6)</t>
  </si>
  <si>
    <t>"podhledová skladba_SP.2" (76,7)</t>
  </si>
  <si>
    <t>188</t>
  </si>
  <si>
    <t>763131714</t>
  </si>
  <si>
    <t>SDK podhled základní penetrační nátěr</t>
  </si>
  <si>
    <t>-924238255</t>
  </si>
  <si>
    <t>189</t>
  </si>
  <si>
    <t>763131722</t>
  </si>
  <si>
    <t>SDK podhled skoková změna v přes 0,5 m</t>
  </si>
  <si>
    <t>-357150153</t>
  </si>
  <si>
    <t>190</t>
  </si>
  <si>
    <t>763131771</t>
  </si>
  <si>
    <t>Příplatek k SDK podhledu za rovinnost kvality Q3</t>
  </si>
  <si>
    <t>-1596149797</t>
  </si>
  <si>
    <t>191</t>
  </si>
  <si>
    <t>763131821</t>
  </si>
  <si>
    <t>Demontáž SDK podhledu s dvouvrstvou nosnou kcí z ocelových profilů opláštění jednoduché</t>
  </si>
  <si>
    <t>-352919433</t>
  </si>
  <si>
    <t>"pav. CUP" (0,55*(2,475))</t>
  </si>
  <si>
    <t>192</t>
  </si>
  <si>
    <t>763164556</t>
  </si>
  <si>
    <t>SDK obklad kcí desky 1xDF 15</t>
  </si>
  <si>
    <t>492365088</t>
  </si>
  <si>
    <t>193</t>
  </si>
  <si>
    <t>763164559</t>
  </si>
  <si>
    <t>SDK obklad kcí desky 1xDFRIH2 15</t>
  </si>
  <si>
    <t>959339225</t>
  </si>
  <si>
    <t>"svislé nenosné kce_pav. CUP" (5,8625)</t>
  </si>
  <si>
    <t>"svislé nenosné kce_pav. 19" (2,45)</t>
  </si>
  <si>
    <t>194</t>
  </si>
  <si>
    <t>763431011</t>
  </si>
  <si>
    <t xml:space="preserve">Montáž podhledu minerálního včetně zavěšeného roštu polozapuštěného s panely vyjímatelnými </t>
  </si>
  <si>
    <t>-247436725</t>
  </si>
  <si>
    <t>195</t>
  </si>
  <si>
    <t>63126362R</t>
  </si>
  <si>
    <t xml:space="preserve">panel minerální podhledový _ specifikace dle PD a TZ </t>
  </si>
  <si>
    <t>632493090</t>
  </si>
  <si>
    <t>3,366*1,1 'Přepočtené koeficientem množství</t>
  </si>
  <si>
    <t>196</t>
  </si>
  <si>
    <t>763431001</t>
  </si>
  <si>
    <t>Montáž minerálního podhledu s vyjímatelnými panely na zavěšený viditelný rošt</t>
  </si>
  <si>
    <t>1438459595</t>
  </si>
  <si>
    <t>"podhledová skladba_SP.1" (173,95)</t>
  </si>
  <si>
    <t>197</t>
  </si>
  <si>
    <t>63126200R</t>
  </si>
  <si>
    <t xml:space="preserve">panel minerální podhledový _ akustický 600/2500/20 mm _ specifikace (SP.1) dle PD a TZ </t>
  </si>
  <si>
    <t>-871857727</t>
  </si>
  <si>
    <t>173,95*1,1 'Přepočtené koeficientem množství</t>
  </si>
  <si>
    <t>198</t>
  </si>
  <si>
    <t>-190309396</t>
  </si>
  <si>
    <t>"podhledová skladba_pav. 27_2.NP_SO.3" (52,25)</t>
  </si>
  <si>
    <t>199</t>
  </si>
  <si>
    <t>63126300R</t>
  </si>
  <si>
    <t xml:space="preserve">panel minerální podhledový _ akustický 1200/600/20 mm _ specifikace (SP.3) dle PD a TZ </t>
  </si>
  <si>
    <t>1770561367</t>
  </si>
  <si>
    <t>52,25*1,1 'Přepočtené koeficientem množství</t>
  </si>
  <si>
    <t>200</t>
  </si>
  <si>
    <t>763431031</t>
  </si>
  <si>
    <t>Montáž minerálního podhledu s vyjímatelnými panely na zavěšený skrytý rošt</t>
  </si>
  <si>
    <t>-685291758</t>
  </si>
  <si>
    <t>"podhledová skladba_pav. 27_1.NP_SO.5" (52,36)</t>
  </si>
  <si>
    <t>201</t>
  </si>
  <si>
    <t>63126301R</t>
  </si>
  <si>
    <t xml:space="preserve">panel minerální podhledový _ hygienický akustický 600/600/20-1200/600/20 mm _ specifikace (SP.5) dle PD a TZ </t>
  </si>
  <si>
    <t>1812657590</t>
  </si>
  <si>
    <t>52,36*1,1 'Přepočtené koeficientem množství</t>
  </si>
  <si>
    <t>202</t>
  </si>
  <si>
    <t>763431802</t>
  </si>
  <si>
    <t>Demontáž minerálního podhledu zavěšeného na roštu</t>
  </si>
  <si>
    <t>-1690508309</t>
  </si>
  <si>
    <t>"pav. CUP" 3,55</t>
  </si>
  <si>
    <t>"pav. 27" 52,36</t>
  </si>
  <si>
    <t>203</t>
  </si>
  <si>
    <t>763755R01</t>
  </si>
  <si>
    <t xml:space="preserve">Příplatek k vodorovným a svislým SDK konstrukcím </t>
  </si>
  <si>
    <t>1368411881</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</si>
  <si>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konstrukcím)_x000d_
"rozsah a množství vztaženo na celkovou plochu SDK konstrukcí"</t>
  </si>
  <si>
    <t>"stavební úpravy_napojení koridoru_NS" (23,9+36,838+9,6)</t>
  </si>
  <si>
    <t>((84,3)*(0,9+0,15)*2)+76,7</t>
  </si>
  <si>
    <t>204</t>
  </si>
  <si>
    <t>998763322</t>
  </si>
  <si>
    <t>Přesun hmot tonážní pro konstrukce montované z desek s omezením mechanizace v objektech v přes 6 do 12 m</t>
  </si>
  <si>
    <t>-2086899355</t>
  </si>
  <si>
    <t>764</t>
  </si>
  <si>
    <t>Konstrukce klempířské</t>
  </si>
  <si>
    <t>205</t>
  </si>
  <si>
    <t>764002871</t>
  </si>
  <si>
    <t>Demontáž lemování zdí do suti</t>
  </si>
  <si>
    <t>389795390</t>
  </si>
  <si>
    <t>206</t>
  </si>
  <si>
    <t>764834C01</t>
  </si>
  <si>
    <t>K-1 - D+M Odpadní potrubí DN 100, pozink plech tl. 0,7mm, r.š. 330mm</t>
  </si>
  <si>
    <t>bm</t>
  </si>
  <si>
    <t>913146032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</si>
  <si>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klempířských prvků.</t>
  </si>
  <si>
    <t>207</t>
  </si>
  <si>
    <t>764834C02</t>
  </si>
  <si>
    <t>K-2 - D+M Podokapní půlkruhový žlab DN 125mm, pozink plech tl. 0,7mm, r.š. 250mm</t>
  </si>
  <si>
    <t>43472798</t>
  </si>
  <si>
    <t>208</t>
  </si>
  <si>
    <t>764834C03</t>
  </si>
  <si>
    <t>K-3 - D+M Lemování okapové hrany z poplastovaného plechu, r.š. 200mm</t>
  </si>
  <si>
    <t>-1118262960</t>
  </si>
  <si>
    <t>209</t>
  </si>
  <si>
    <t>764834C04</t>
  </si>
  <si>
    <t>K-3 - D+M Oplechování střešního pláště, pozink plech tl. 0,7mm, r.š. 150+200mm</t>
  </si>
  <si>
    <t>1648788583</t>
  </si>
  <si>
    <t>210</t>
  </si>
  <si>
    <t>764834C05</t>
  </si>
  <si>
    <t>K-4 - D+M Lemování hřebene z poplastovaného plechu, r.š. 200mm</t>
  </si>
  <si>
    <t>22215173</t>
  </si>
  <si>
    <t>211</t>
  </si>
  <si>
    <t>764834C06</t>
  </si>
  <si>
    <t>K-4 - D+M Oplechování střešního pláště, pozink plech tl. 0,7mm, r.š. 150+200mm</t>
  </si>
  <si>
    <t>-1261262814</t>
  </si>
  <si>
    <t>212</t>
  </si>
  <si>
    <t>764834C07</t>
  </si>
  <si>
    <t>K-5 - D+M Závětrná lišta z poplastovaného plechu, r.š. 250mm</t>
  </si>
  <si>
    <t>422025203</t>
  </si>
  <si>
    <t>213</t>
  </si>
  <si>
    <t>764834C08</t>
  </si>
  <si>
    <t>K-6 - D+M Oplechování dilatační atiky š. 125mm, z pozink plechu tl. 0,7mm, r.š. 500+150mm</t>
  </si>
  <si>
    <t>133603332</t>
  </si>
  <si>
    <t>214</t>
  </si>
  <si>
    <t>764834C09</t>
  </si>
  <si>
    <t>K-7 - D+M Oplechování dilatační atiky š. 125mm, z pozink plechu tl. 0,7mm, r.š. 400+150mm</t>
  </si>
  <si>
    <t>319517061</t>
  </si>
  <si>
    <t>215</t>
  </si>
  <si>
    <t>764834C10</t>
  </si>
  <si>
    <t>K-8 - D+M Dilatační oplechování zdvojené atiky š. 2x125mm, z pozink plechu tl. 0,7mm, r.š. 550+150+150mm</t>
  </si>
  <si>
    <t>476712684</t>
  </si>
  <si>
    <t>216</t>
  </si>
  <si>
    <t>764834C11</t>
  </si>
  <si>
    <t>K-9 - D+M Oplechování dilatační atiky š. 125mm, z pozink plechu tl. 0,7mm, r.š. 400+150mm</t>
  </si>
  <si>
    <t>-595018693</t>
  </si>
  <si>
    <t>217</t>
  </si>
  <si>
    <t>764834C12</t>
  </si>
  <si>
    <t>K-10 - D+M Závětrná lišta z poplastovaného plechu, r.š. 250mm</t>
  </si>
  <si>
    <t>-1368360389</t>
  </si>
  <si>
    <t>218</t>
  </si>
  <si>
    <t>764834C13</t>
  </si>
  <si>
    <t>K-11 - D+M Oplechování atiky š. 125mm, z pozink plechu tl. 0,7mm, r.š. 250mm</t>
  </si>
  <si>
    <t>2084912377</t>
  </si>
  <si>
    <t>219</t>
  </si>
  <si>
    <t>764834C14</t>
  </si>
  <si>
    <t>K-12 - D+M Dilatační krycí lišta vodorovná rohová, pozink plech tl. 0,7mm, r.š. 200+350mm</t>
  </si>
  <si>
    <t>-1197858725</t>
  </si>
  <si>
    <t>220</t>
  </si>
  <si>
    <t>764834C15</t>
  </si>
  <si>
    <t>K-13 - D+M Dilatační krycí lišta vodorovná rohová, pozink plech tl. 0,7mm, r.š. 200+350mm</t>
  </si>
  <si>
    <t>-1042078355</t>
  </si>
  <si>
    <t>221</t>
  </si>
  <si>
    <t>764834C16</t>
  </si>
  <si>
    <t>K-14 - D+M Dilatační krycí lišta vodorovná přímá, pozink plech tl. 0,7mm, r.š. 300+250mm</t>
  </si>
  <si>
    <t>-2023366372</t>
  </si>
  <si>
    <t>222</t>
  </si>
  <si>
    <t>764834C17</t>
  </si>
  <si>
    <t>K-15 - D+M Dilatační krycí lišta svislá přímá, pozink plech tl. 0,7mm, r.š. 300+250mm</t>
  </si>
  <si>
    <t>-1686286594</t>
  </si>
  <si>
    <t>223</t>
  </si>
  <si>
    <t>764834C18</t>
  </si>
  <si>
    <t>K-16 - D+M Dilatační vnější krycí lišta svislá rohová, z pozink plechu tl. 0,7mm, r.š. 250+250mm</t>
  </si>
  <si>
    <t>135575885</t>
  </si>
  <si>
    <t>224</t>
  </si>
  <si>
    <t>764834C19</t>
  </si>
  <si>
    <t>K-17 - D+M Dilatační vnější krycí lišta svislá rohová, z pozink plechu tl. 0,7mm, r.š. 150+125mm</t>
  </si>
  <si>
    <t>495945788</t>
  </si>
  <si>
    <t>225</t>
  </si>
  <si>
    <t>764834C20</t>
  </si>
  <si>
    <t>K-18 - D+M Dilatační vnitřní krycí lišta svislá rohová, z pozink plechu tl. 0,7mm, r.š. 500mm</t>
  </si>
  <si>
    <t>67613047</t>
  </si>
  <si>
    <t>226</t>
  </si>
  <si>
    <t>764834C21</t>
  </si>
  <si>
    <t>K-19 - D+M Krycí lišta vnitřní svislá přímá, AL plech tl. 0,7mm, r.š. 150mm</t>
  </si>
  <si>
    <t>891258195</t>
  </si>
  <si>
    <t>227</t>
  </si>
  <si>
    <t>764834C22</t>
  </si>
  <si>
    <t>K-20 - D+M Dilatační vnější krycí lišta svislá rohová, z pozink plechu tl. 0,7mm, r.š. 250mm</t>
  </si>
  <si>
    <t>1532711581</t>
  </si>
  <si>
    <t>228</t>
  </si>
  <si>
    <t>764834C23</t>
  </si>
  <si>
    <t>K-21 - D+M Vnější krycí lišta vodorovná rohová, z pozink plechu tl. 0,7mm, r.š. 250mm</t>
  </si>
  <si>
    <t>1009196070</t>
  </si>
  <si>
    <t>229</t>
  </si>
  <si>
    <t>764834C24</t>
  </si>
  <si>
    <t>K-22 - D+M Vnější krycí lišta vodorovná rohová, z pozink plechu tl. 0,7mm, r.š. 500mm</t>
  </si>
  <si>
    <t>1867946708</t>
  </si>
  <si>
    <t>230</t>
  </si>
  <si>
    <t>764834C25</t>
  </si>
  <si>
    <t>K-23 - D+M Nosný plechový ztužující profil hrany trapézového plechu, z pozink plechu tl. 2mm, r.š. 650mm</t>
  </si>
  <si>
    <t>1877742549</t>
  </si>
  <si>
    <t>231</t>
  </si>
  <si>
    <t>764834C26</t>
  </si>
  <si>
    <t>K-24 - D+M Plechový ztužující profil hrany atikové hlavy, z pozink plechu tl. 0,6mm, r.š. 200mm</t>
  </si>
  <si>
    <t>2104265266</t>
  </si>
  <si>
    <t>232</t>
  </si>
  <si>
    <t>764834C27</t>
  </si>
  <si>
    <t>K-25 - D+M Vnější krycí lišta vodorovná přímá, pozink plech tl. 0,7mm, r.š. 450mm</t>
  </si>
  <si>
    <t>1553323456</t>
  </si>
  <si>
    <t>233</t>
  </si>
  <si>
    <t>764834C28</t>
  </si>
  <si>
    <t>K-26 - D+M Nosný plechový ztužující profil hrany trapézového plechu, z pozink plechu tl. 2mm, r.š. 460mm</t>
  </si>
  <si>
    <t>704635664</t>
  </si>
  <si>
    <t>234</t>
  </si>
  <si>
    <t>764834C29</t>
  </si>
  <si>
    <t>K-27 - D+M Plechový ztužující profil okapové a hřebenové střešní hrany, pozink plech tl. 1mm, r.š. 200mm, vč. podkladních žeber</t>
  </si>
  <si>
    <t>-1159353009</t>
  </si>
  <si>
    <t>235</t>
  </si>
  <si>
    <t>764834C30</t>
  </si>
  <si>
    <t>K-28 - D+M Nosný plechový ztužující profil hrany trapézového plechu, pozink plech tl. 2mm, r.š. 650mm</t>
  </si>
  <si>
    <t>-544077043</t>
  </si>
  <si>
    <t>236</t>
  </si>
  <si>
    <t>998764212</t>
  </si>
  <si>
    <t>Přesun hmot procentní pro konstrukce klempířské s omezením mechanizace v objektech v přes 6 do 12 m</t>
  </si>
  <si>
    <t>%</t>
  </si>
  <si>
    <t>1236074733</t>
  </si>
  <si>
    <t>766</t>
  </si>
  <si>
    <t>Konstrukce truhlářské</t>
  </si>
  <si>
    <t>237</t>
  </si>
  <si>
    <t>766832C01</t>
  </si>
  <si>
    <t>D-01-L - D+M Vnitřní dveře dřevěné, plné, protipožární, 900x1750mm, s PO</t>
  </si>
  <si>
    <t>ks</t>
  </si>
  <si>
    <t>1809395730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</si>
  <si>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dveří.</t>
  </si>
  <si>
    <t>238</t>
  </si>
  <si>
    <t>766832C02</t>
  </si>
  <si>
    <t>O.10 - D+M Vnější okno plastové dvoudílné, 1500x2050mm</t>
  </si>
  <si>
    <t>-88865641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</si>
  <si>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oken.</t>
  </si>
  <si>
    <t>239</t>
  </si>
  <si>
    <t>766832C03</t>
  </si>
  <si>
    <t>O.11 - D+M Vnější okno plastové čtyřdílné, 3000x2050mm</t>
  </si>
  <si>
    <t>190719773</t>
  </si>
  <si>
    <t>240</t>
  </si>
  <si>
    <t>766832C04</t>
  </si>
  <si>
    <t>O.12 - D+M Vnější okno plastové dvoudílné, 1500x1855mm</t>
  </si>
  <si>
    <t>-1450338977</t>
  </si>
  <si>
    <t>241</t>
  </si>
  <si>
    <t>766832C05</t>
  </si>
  <si>
    <t>O.13 - D+M Vnější okno plastové čtyřdílné, 3000x1855mm</t>
  </si>
  <si>
    <t>1687382549</t>
  </si>
  <si>
    <t>242</t>
  </si>
  <si>
    <t>998766212</t>
  </si>
  <si>
    <t>Přesun hmot procentní pro kce truhlářské s omezením mechanizace v objektech v přes 6 do 12 m</t>
  </si>
  <si>
    <t>-811983968</t>
  </si>
  <si>
    <t>767</t>
  </si>
  <si>
    <t>Konstrukce zámečnické</t>
  </si>
  <si>
    <t>243</t>
  </si>
  <si>
    <t>767015R01</t>
  </si>
  <si>
    <t>D+M ocelových a zámečnických prvků / konstrukcí</t>
  </si>
  <si>
    <t>kg</t>
  </si>
  <si>
    <t>-1343934959</t>
  </si>
  <si>
    <t xml:space="preserve">Poznámka k položce:_x000d_
JC obsahuje : kompletní systémové dodávky a provedení dle specifikace PD a TZ včetně všech přímo souvisejících prací/činností a dodávek/doplňků a příslušenství_x000d_
--------------------------------------------------------------------------------------------------------------------------------------------------------------------------------------------------_x000d_
Specifikace / rozsah provedení - obsah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-podlití kotevních prvků nesmrštitelnou hmotou_x000d_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</si>
  <si>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"kompletní rozsah _ D.1.01.21 v.č. 3-7, SV, TZ" (39431,0+5316,0)</t>
  </si>
  <si>
    <t>244</t>
  </si>
  <si>
    <t>767833C01</t>
  </si>
  <si>
    <t>Z-1 - D+M Robusní komplexní kryt dilatační spáry celohliníkový, přírodní elox, pro š. dilatace 50mm, v. osazení 15mm</t>
  </si>
  <si>
    <t>777900201</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</si>
  <si>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zámečnických prvků.</t>
  </si>
  <si>
    <t>245</t>
  </si>
  <si>
    <t>767833C02</t>
  </si>
  <si>
    <t>Z-2 - D+M Robusní komplexní kryt dilatační spáry celohliníkový, přírodní elox, pro š. dilatace 60mm, v. osazení 30mm</t>
  </si>
  <si>
    <t>-807165233</t>
  </si>
  <si>
    <t>246</t>
  </si>
  <si>
    <t>767833C03</t>
  </si>
  <si>
    <t>Z-3 - D+M Robusní komplexní kryt dilatační spáry celohliníkový, přírodní elox, pro š. dilatace 50mm, v. osazení 15mm</t>
  </si>
  <si>
    <t>2053919813</t>
  </si>
  <si>
    <t>247</t>
  </si>
  <si>
    <t>767833C04</t>
  </si>
  <si>
    <t>Z-4 - D+M Robusní komplexní kryt dilatační spáry celohliníkový, přírodní elox, pro š. dilatace 60mm, v. osazení 30mm</t>
  </si>
  <si>
    <t>981794752</t>
  </si>
  <si>
    <t>248</t>
  </si>
  <si>
    <t>767833C05</t>
  </si>
  <si>
    <t>Z-5 - D+M Stěnový dilatační celohliníkový kryt spár přímý - vnitřní, š. spáry 50-80mm</t>
  </si>
  <si>
    <t>-1409526402</t>
  </si>
  <si>
    <t>249</t>
  </si>
  <si>
    <t>767833C06</t>
  </si>
  <si>
    <t>Z-5 - D+M Stěnový dilatační celohliníkový kryt spár rohový - vnitřní, š. spáry 50-80mm</t>
  </si>
  <si>
    <t>1272463970</t>
  </si>
  <si>
    <t>250</t>
  </si>
  <si>
    <t>767833C07</t>
  </si>
  <si>
    <t>Z-6 - D+M Ochrana dveří - sloupek z nerez oceli, v. 900mm, profil 76mm</t>
  </si>
  <si>
    <t>-1160961355</t>
  </si>
  <si>
    <t>251</t>
  </si>
  <si>
    <t>767833C08</t>
  </si>
  <si>
    <t>Z-7 - D+M Nosný ocelový kotevní prvek pro dobetonávku podlahy - L90/60/8</t>
  </si>
  <si>
    <t>-2051134140</t>
  </si>
  <si>
    <t>252</t>
  </si>
  <si>
    <t>767833C09</t>
  </si>
  <si>
    <t>Z-7a - D+M Nosný ocelový kotevní prvek tvaru L 250/90/10 pro dobetonávku podlahy</t>
  </si>
  <si>
    <t>-968486598</t>
  </si>
  <si>
    <t>253</t>
  </si>
  <si>
    <t>767833C10</t>
  </si>
  <si>
    <t>Z-8 - D+M Ukončující a přechodová podlahová lišta tvaru "L", vel. 10/30mm, z nerezu</t>
  </si>
  <si>
    <t>672746446</t>
  </si>
  <si>
    <t>254</t>
  </si>
  <si>
    <t>767833C11</t>
  </si>
  <si>
    <t>Z-9 - D+M Nosný ocelový nosník HEB120 pro založení SDK příčky a kotvení dveří</t>
  </si>
  <si>
    <t>1051696734</t>
  </si>
  <si>
    <t>255</t>
  </si>
  <si>
    <t>767833C12</t>
  </si>
  <si>
    <t>Z-10 - D+M Vyrámování dveřního otvoru světlosti 2000x2100mm ocelovým profilem UE100</t>
  </si>
  <si>
    <t>1854742724</t>
  </si>
  <si>
    <t>256</t>
  </si>
  <si>
    <t>767833C13</t>
  </si>
  <si>
    <t>Z-11 - D+M Podlahová krycí lišta, přechodový AL profil plochý o šířce 25mm</t>
  </si>
  <si>
    <t>374983280</t>
  </si>
  <si>
    <t>257</t>
  </si>
  <si>
    <t>767833C14</t>
  </si>
  <si>
    <t>Z-12 - D+M Soklová lišta, AL profil tvaru "L" 40/20/2mm</t>
  </si>
  <si>
    <t>-1832173337</t>
  </si>
  <si>
    <t>258</t>
  </si>
  <si>
    <t>767833C15</t>
  </si>
  <si>
    <t>Z-13 - D+M Ocelový sloupek hranatý 40/40mm, výška 945mm pro kotvení nárazového madla</t>
  </si>
  <si>
    <t>-2077962284</t>
  </si>
  <si>
    <t>259</t>
  </si>
  <si>
    <t>767833C16</t>
  </si>
  <si>
    <t>Z-13 - D+M Ocelový paždík hranatý vel. 80/40mm pro kotvení nárazového madla</t>
  </si>
  <si>
    <t>-523171971</t>
  </si>
  <si>
    <t>260</t>
  </si>
  <si>
    <t>767833C17</t>
  </si>
  <si>
    <t>Z-14 - D+M Podlahový sokl výšky 100mm - ocelová kce sestávající z krycího plechu a nosné kce z profilu UPE100</t>
  </si>
  <si>
    <t>-1288231558</t>
  </si>
  <si>
    <t>261</t>
  </si>
  <si>
    <t>767833C18</t>
  </si>
  <si>
    <t>AL-1 - D+M Vnitřní únikové automatické dveře posuvné, prosklené v AL rámu, otvor 2555x2150mm</t>
  </si>
  <si>
    <t>-425181439</t>
  </si>
  <si>
    <t>262</t>
  </si>
  <si>
    <t>767833C19</t>
  </si>
  <si>
    <t>AL-2 - D+M Vnitřní únikové automatické dveře posuvné, prosklené v AL rámu, otvor 1550x2100mm</t>
  </si>
  <si>
    <t>1094535113</t>
  </si>
  <si>
    <t>263</t>
  </si>
  <si>
    <t>767833C20</t>
  </si>
  <si>
    <t>AL-4 - D+M Vnitřní únikové dveře s nadsvětlíkem, protipožární, AL, prosklené, otvor 2050x2775mm, s PO</t>
  </si>
  <si>
    <t>-1890597319</t>
  </si>
  <si>
    <t>264</t>
  </si>
  <si>
    <t>767833C21</t>
  </si>
  <si>
    <t>AL-5 - D+M Vnitřní únikové dveře, protipožární, AL, prosklené, otvor 1850x2200mm, s PO</t>
  </si>
  <si>
    <t>1657148894</t>
  </si>
  <si>
    <t>265</t>
  </si>
  <si>
    <t>767833C22</t>
  </si>
  <si>
    <t>AL-6 - D+M Vnitřní únikové dveře, protipožární, AL, prosklené, otvor 1700x2175mm, s PO</t>
  </si>
  <si>
    <t>556090113</t>
  </si>
  <si>
    <t>266</t>
  </si>
  <si>
    <t>767833C23</t>
  </si>
  <si>
    <t>O-01 - D+M Vnější AL okno, 1200x600mm</t>
  </si>
  <si>
    <t>-681769909</t>
  </si>
  <si>
    <t>267</t>
  </si>
  <si>
    <t>767833C24</t>
  </si>
  <si>
    <t>O-02 - D+M Vnější AL okno, 1200x600mm</t>
  </si>
  <si>
    <t>182153418</t>
  </si>
  <si>
    <t>268</t>
  </si>
  <si>
    <t>767833C25</t>
  </si>
  <si>
    <t>O-03 - D+M Vnější AL okno, 1950x600mm</t>
  </si>
  <si>
    <t>-565484489</t>
  </si>
  <si>
    <t>269</t>
  </si>
  <si>
    <t>767833C26</t>
  </si>
  <si>
    <t>O-04 - D+M Vnější AL okno, 1850x600mm</t>
  </si>
  <si>
    <t>-319703160</t>
  </si>
  <si>
    <t>270</t>
  </si>
  <si>
    <t>767833C27</t>
  </si>
  <si>
    <t>O-05 - D+M Vnější AL okno, 1950x600mm</t>
  </si>
  <si>
    <t>-47909521</t>
  </si>
  <si>
    <t>271</t>
  </si>
  <si>
    <t>767833C28</t>
  </si>
  <si>
    <t>Z-15 - D+M Vnější provozní žebřík</t>
  </si>
  <si>
    <t>2124436410</t>
  </si>
  <si>
    <t>272</t>
  </si>
  <si>
    <t>998767212</t>
  </si>
  <si>
    <t>Přesun hmot procentní pro zámečnické konstrukce s omezením mechanizace v objektech v přes 6 do 12 m</t>
  </si>
  <si>
    <t>153203137</t>
  </si>
  <si>
    <t>776</t>
  </si>
  <si>
    <t>Podlahy povlakové</t>
  </si>
  <si>
    <t>273</t>
  </si>
  <si>
    <t>776111116</t>
  </si>
  <si>
    <t>Odstranění zbytků lepidla z podkladu povlakových podlah broušením</t>
  </si>
  <si>
    <t>1278198874</t>
  </si>
  <si>
    <t>274</t>
  </si>
  <si>
    <t>776111311</t>
  </si>
  <si>
    <t>Vysátí podkladu povlakových podlah</t>
  </si>
  <si>
    <t>-780637655</t>
  </si>
  <si>
    <t>275</t>
  </si>
  <si>
    <t>1398670484</t>
  </si>
  <si>
    <t>276</t>
  </si>
  <si>
    <t>776121111</t>
  </si>
  <si>
    <t>Vodou ředitelná penetrace savého podkladu povlakových podlah</t>
  </si>
  <si>
    <t>-2097264183</t>
  </si>
  <si>
    <t>277</t>
  </si>
  <si>
    <t>-1016224105</t>
  </si>
  <si>
    <t>278</t>
  </si>
  <si>
    <t>776141122</t>
  </si>
  <si>
    <t>Stěrka podlahová nivelační pro vyrovnání podkladu povlakových podlah pevnosti 30 MPa tl přes 3 do 5 mm</t>
  </si>
  <si>
    <t>2017507371</t>
  </si>
  <si>
    <t>279</t>
  </si>
  <si>
    <t>-859568748</t>
  </si>
  <si>
    <t>280</t>
  </si>
  <si>
    <t>776201811</t>
  </si>
  <si>
    <t>Demontáž lepených povlakových podlah bez podložky ručně</t>
  </si>
  <si>
    <t>449419900</t>
  </si>
  <si>
    <t>Poznámka k položce:_x000d_
V jednotkové ceně , nad rámec ceníkového obsahu, zahrnuty také náklady na demontáž souvisejících obvodových soklů.</t>
  </si>
  <si>
    <t>"pav. CUP" 13,12</t>
  </si>
  <si>
    <t>281</t>
  </si>
  <si>
    <t>776221111</t>
  </si>
  <si>
    <t>Lepení pásů z PVC standardním lepidlem</t>
  </si>
  <si>
    <t>1234552012</t>
  </si>
  <si>
    <t>Poznámka k položce:_x000d_
V jednotkové ceně , nad rámec ceníkového obsahu, zahrnuty také náklady na montáž souvisejících obvodových systémových soklů + veškerých lišt a profilů + spoj podlahovin svařováním</t>
  </si>
  <si>
    <t>282</t>
  </si>
  <si>
    <t>28411R10</t>
  </si>
  <si>
    <t>dodávka povlakové podlahové krytiny - PVC , AKU , tl. 4 mm</t>
  </si>
  <si>
    <t>-1615355245</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</si>
  <si>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</si>
  <si>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122,7*1,1 'Přepočtené koeficientem množství</t>
  </si>
  <si>
    <t>283</t>
  </si>
  <si>
    <t>1376669329</t>
  </si>
  <si>
    <t>284</t>
  </si>
  <si>
    <t>159589919</t>
  </si>
  <si>
    <t>250,65*1,1 'Přepočtené koeficientem množství</t>
  </si>
  <si>
    <t>285</t>
  </si>
  <si>
    <t>776923R11</t>
  </si>
  <si>
    <t xml:space="preserve">Spoj povlakových podlahovin z PVC a vinylu svařováním </t>
  </si>
  <si>
    <t>582165449</t>
  </si>
  <si>
    <t>Poznámka k položce:_x000d_
JC obsahuje : kompletní systémové dodávky a provedení dle specifikace PD a TZ včetně všech přímo souvisejících prací/činností a dodávek/doplňků a příslušenství_x000d_
-----------------------------------------------------------------------------------------------------------------------------------------------------------------------------------------------------_x000d_
(naceněno dle technologických postupů a pravidel konkrétně vybraného dodavatele systémového řešení)_x000d_
ROZSAH A MNOŽSTVÍ _ VZTAŽENO NA PLOCHU POVLAKOVÝCH PODLAHOVÝCH KRYTIN</t>
  </si>
  <si>
    <t>286</t>
  </si>
  <si>
    <t>998776112</t>
  </si>
  <si>
    <t>Přesun hmot tonážní pro podlahy povlakové s omezením mechanizace v objektech v přes 6 do 12 m</t>
  </si>
  <si>
    <t>-1840565515</t>
  </si>
  <si>
    <t>783</t>
  </si>
  <si>
    <t>Dokončovací práce - nátěry</t>
  </si>
  <si>
    <t>287</t>
  </si>
  <si>
    <t>783823135</t>
  </si>
  <si>
    <t>Penetrační silikonový nátěr hladkých, tenkovrstvých zrnitých nebo štukových omítek</t>
  </si>
  <si>
    <t>628257004</t>
  </si>
  <si>
    <t>288</t>
  </si>
  <si>
    <t>783827425</t>
  </si>
  <si>
    <t>Krycí dvojnásobný silikonový nátěr omítek stupně členitosti 1 a 2</t>
  </si>
  <si>
    <t>626069177</t>
  </si>
  <si>
    <t>289</t>
  </si>
  <si>
    <t>783923161</t>
  </si>
  <si>
    <t>Penetrační akrylátový nátěr pórovitých betonových podlah</t>
  </si>
  <si>
    <t>-1738145502</t>
  </si>
  <si>
    <t>290</t>
  </si>
  <si>
    <t>295559336</t>
  </si>
  <si>
    <t>291</t>
  </si>
  <si>
    <t>-458148509</t>
  </si>
  <si>
    <t>784</t>
  </si>
  <si>
    <t>Dokončovací práce - malby a tapety</t>
  </si>
  <si>
    <t>292</t>
  </si>
  <si>
    <t>784121001</t>
  </si>
  <si>
    <t>Oškrabání malby v místnostech v do 3,80 m</t>
  </si>
  <si>
    <t>421510887</t>
  </si>
  <si>
    <t>293</t>
  </si>
  <si>
    <t>784181102</t>
  </si>
  <si>
    <t>Základní akrylátová jednonásobná pigmentovaná penetrace podkladu v místnostech v do 3,80 m</t>
  </si>
  <si>
    <t>732348</t>
  </si>
  <si>
    <t>294</t>
  </si>
  <si>
    <t>784211101</t>
  </si>
  <si>
    <t>Dvojnásobné bílé malby ze směsí za mokra výborně oděruvzdorných v místnostech v do 3,80 m</t>
  </si>
  <si>
    <t>-399401364</t>
  </si>
  <si>
    <t>295</t>
  </si>
  <si>
    <t>7842111R1</t>
  </si>
  <si>
    <t>příplatek k dvojnásobné bílé malbě ze směsí za "omyvatelné provedení" v místnostech v do 3,80 m</t>
  </si>
  <si>
    <t>-523490535</t>
  </si>
  <si>
    <t>98-M</t>
  </si>
  <si>
    <t xml:space="preserve">Záchytný systém proti pádu </t>
  </si>
  <si>
    <t>296</t>
  </si>
  <si>
    <t>98-M_R01.1</t>
  </si>
  <si>
    <t xml:space="preserve">Dodávka _ U1 kotvící bod _ do trapézu , dl. 300 mm </t>
  </si>
  <si>
    <t>-463000382</t>
  </si>
  <si>
    <t>Poznámka k položce:_x000d_
JC obsahuje : kompletní systémové dodávky dle specifikace PD a TZ včetně všech přímo souvisejících dodávek/doplňků a příslušenství.</t>
  </si>
  <si>
    <t>297</t>
  </si>
  <si>
    <t>98-M_R01.2</t>
  </si>
  <si>
    <t xml:space="preserve">Dodávka _ U2 kotvící bod _ do trapézu , dl. 300 mm </t>
  </si>
  <si>
    <t>937655878</t>
  </si>
  <si>
    <t>298</t>
  </si>
  <si>
    <t>98-M_R01.3</t>
  </si>
  <si>
    <t xml:space="preserve">Dodávka _ kladka zlomového bodu </t>
  </si>
  <si>
    <t>-1627472274</t>
  </si>
  <si>
    <t>299</t>
  </si>
  <si>
    <t>98-M_R01.4</t>
  </si>
  <si>
    <t xml:space="preserve">Dodávka _ permanentní nerez lano tl. 8 mm </t>
  </si>
  <si>
    <t>-1537913319</t>
  </si>
  <si>
    <t>300</t>
  </si>
  <si>
    <t>98-M_R02</t>
  </si>
  <si>
    <t xml:space="preserve">Kompletní montážní práce systému </t>
  </si>
  <si>
    <t>1482705815</t>
  </si>
  <si>
    <t>Poznámka k položce:_x000d_
JC obsahuje : kompletní provedení dle specifikace PD a TZ včetně všech přímo souvisejících prací/činností .</t>
  </si>
  <si>
    <t>301</t>
  </si>
  <si>
    <t>98-M_R03</t>
  </si>
  <si>
    <t>Záchytný systém proti pádu _ revize systému + předávací dokumentace + uvedení do provou</t>
  </si>
  <si>
    <t>431454084</t>
  </si>
  <si>
    <t>99-M</t>
  </si>
  <si>
    <t xml:space="preserve">Výpisy ostatních prvků a výrobků </t>
  </si>
  <si>
    <t>302</t>
  </si>
  <si>
    <t>795835C01</t>
  </si>
  <si>
    <t>OV-1 - D+M Zesílené povrchově montované pravoúhlé kryty rohů, š. 50/50mm, plast + výztužný AL profil</t>
  </si>
  <si>
    <t>-285762183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</si>
  <si>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ostatních prvků.</t>
  </si>
  <si>
    <t>303</t>
  </si>
  <si>
    <t>795835C02</t>
  </si>
  <si>
    <t>OV-2 - D+M 2x nárazové madlo / svodidlo šíře 140mm, plast + výztužný AL profil</t>
  </si>
  <si>
    <t>-1163439938</t>
  </si>
  <si>
    <t>304</t>
  </si>
  <si>
    <t>795835C03</t>
  </si>
  <si>
    <t>OV-3 - D+M Stěnový dilatační profil vnější z jednoho kusu EPDM, pro š. spáry 50-80mm</t>
  </si>
  <si>
    <t>859243407</t>
  </si>
  <si>
    <t>305</t>
  </si>
  <si>
    <t>795835C04</t>
  </si>
  <si>
    <t>OV-4 - D+M Stěnový dilatační profil vnitřní z jednoho kusu EPDM, pro š. spáry 50-80mm</t>
  </si>
  <si>
    <t>-2062603343</t>
  </si>
  <si>
    <t>306</t>
  </si>
  <si>
    <t>795835C05</t>
  </si>
  <si>
    <t>OV-5 - D+M Dilatační flexibilní profil s pevnými hranami, pro zavěšené podhledy</t>
  </si>
  <si>
    <t>-1112707284</t>
  </si>
  <si>
    <t>307</t>
  </si>
  <si>
    <t>795835C06</t>
  </si>
  <si>
    <t>OV-6 - D+M Revizní dvířka do SDK, hliníková, RDL 400x600x12,5mm GKB US</t>
  </si>
  <si>
    <t>-293882959</t>
  </si>
  <si>
    <t>308</t>
  </si>
  <si>
    <t>795835C07</t>
  </si>
  <si>
    <t>OV-7 - D+M 2x kruhové AL madlo / zábradlí, profil 40mm, materiál AL + plast</t>
  </si>
  <si>
    <t>-1933407874</t>
  </si>
  <si>
    <t>309</t>
  </si>
  <si>
    <t>795835C08</t>
  </si>
  <si>
    <t>OV-8 - D+M Uzávěra vln, profilové tesnění pro trapézové desky, pro plech TR 50/250x0,88mm</t>
  </si>
  <si>
    <t>781939261</t>
  </si>
  <si>
    <t>N00</t>
  </si>
  <si>
    <t>Nepojmenované, ostatní práce a dodávky</t>
  </si>
  <si>
    <t>310</t>
  </si>
  <si>
    <t>N00_015R04</t>
  </si>
  <si>
    <t xml:space="preserve">Příplatek k povlakovým krytinám střech _ za provedení veškerých detailů a (D+M) systémových prostupů/průchodek </t>
  </si>
  <si>
    <t>512</t>
  </si>
  <si>
    <t>353246035</t>
  </si>
  <si>
    <t xml:space="preserve">Poznámka k položce:_x000d_
Kompletní dodávka a provedení dle specifikace PD (SOUPIS DETAILŮ) a TZ + systémové technologické postupy _x000d_
----------------------------------------------------------------------------------------------------------------------------------------_x000d_
"rozsah a specifikace _ vztaženo na plochu střešního pláště" </t>
  </si>
  <si>
    <t>311</t>
  </si>
  <si>
    <t>-917349581</t>
  </si>
  <si>
    <t>OST</t>
  </si>
  <si>
    <t>VR01</t>
  </si>
  <si>
    <t>312</t>
  </si>
  <si>
    <t>997013602</t>
  </si>
  <si>
    <t>Poplatek za uložení na skládce (skládkovné) stavebního odpadu železobetonového kód odpadu 17 01 01</t>
  </si>
  <si>
    <t>-966744931</t>
  </si>
  <si>
    <t>313</t>
  </si>
  <si>
    <t>997013601</t>
  </si>
  <si>
    <t>Poplatek za uložení na skládce (skládkovné) stavebního odpadu betonového kód odpadu 17 01 01</t>
  </si>
  <si>
    <t>-468270507</t>
  </si>
  <si>
    <t>314</t>
  </si>
  <si>
    <t>997013814</t>
  </si>
  <si>
    <t>Poplatek za uložení na skládce (skládkovné) stavebního odpadu izolací kód odpadu 17 06 04</t>
  </si>
  <si>
    <t>-242742868</t>
  </si>
  <si>
    <t>315</t>
  </si>
  <si>
    <t>997013603</t>
  </si>
  <si>
    <t>Poplatek za uložení na skládce (skládkovné) stavebního odpadu cihelného kód odpadu 17 01 02</t>
  </si>
  <si>
    <t>191118178</t>
  </si>
  <si>
    <t>316</t>
  </si>
  <si>
    <t>997013631</t>
  </si>
  <si>
    <t>Poplatek za uložení na skládce (skládkovné) stavebního odpadu směsného kód odpadu 17 09 04</t>
  </si>
  <si>
    <t>1572968822</t>
  </si>
  <si>
    <t>317</t>
  </si>
  <si>
    <t>997013645</t>
  </si>
  <si>
    <t>Poplatek za uložení na skládce (skládkovné) odpadu asfaltového bez dehtu kód odpadu 17 03 02</t>
  </si>
  <si>
    <t>-223181070</t>
  </si>
  <si>
    <t>Úroveň 4:</t>
  </si>
  <si>
    <t>D1.01.41 - Zdravotně technické instalace</t>
  </si>
  <si>
    <t>Pardubice</t>
  </si>
  <si>
    <t>Ing.Petr Kudlík</t>
  </si>
  <si>
    <t>Lenka Jugová</t>
  </si>
  <si>
    <t xml:space="preserve">    721 - Zdravotechnika - vnitřní kanalizace</t>
  </si>
  <si>
    <t xml:space="preserve">    725 - Zdravotechnika - zařizovací předměty</t>
  </si>
  <si>
    <t xml:space="preserve">    727 - Zdravotechnika - požární ochrana</t>
  </si>
  <si>
    <t>713471211</t>
  </si>
  <si>
    <t>Montáž tepelné izolace potrubí snímatelnými pouzdry na suchý zip</t>
  </si>
  <si>
    <t>CS ÚRS 2024 01</t>
  </si>
  <si>
    <t>2028229105</t>
  </si>
  <si>
    <t>28355322</t>
  </si>
  <si>
    <t>páska lepící AL folie pro tepelně izolační pásy š 50mm</t>
  </si>
  <si>
    <t>-1786590607</t>
  </si>
  <si>
    <t>11,5+23,5</t>
  </si>
  <si>
    <t>63154537</t>
  </si>
  <si>
    <t>pouzdro izolační potrubní z minerální vlny s Al fólií max. 250/100°C 76/30mm</t>
  </si>
  <si>
    <t>-1800785759</t>
  </si>
  <si>
    <t>9,2*1,2</t>
  </si>
  <si>
    <t>11,5</t>
  </si>
  <si>
    <t>63154541</t>
  </si>
  <si>
    <t>pouzdro izolační potrubní z minerální vlny s Al fólií max. 250/100°C 114/30mm</t>
  </si>
  <si>
    <t>1636063585</t>
  </si>
  <si>
    <t>19,5*1,2</t>
  </si>
  <si>
    <t>23,5</t>
  </si>
  <si>
    <t>998713101</t>
  </si>
  <si>
    <t>Přesun hmot tonážní pro izolace tepelné v objektech v do 6 m</t>
  </si>
  <si>
    <t>-1558909755</t>
  </si>
  <si>
    <t>998713192</t>
  </si>
  <si>
    <t>Příplatek k přesunu hmot tonážnímu pro izolace tepelné za zvětšený přesun do 100 m</t>
  </si>
  <si>
    <t>-290222260</t>
  </si>
  <si>
    <t>721</t>
  </si>
  <si>
    <t>Zdravotechnika - vnitřní kanalizace</t>
  </si>
  <si>
    <t>721140915</t>
  </si>
  <si>
    <t>Potrubí litinové propojení potrubí DN 100</t>
  </si>
  <si>
    <t>1175451288</t>
  </si>
  <si>
    <t>721171915</t>
  </si>
  <si>
    <t>Potrubí z PP propojení potrubí DN 110</t>
  </si>
  <si>
    <t>-696087070</t>
  </si>
  <si>
    <t>721173401</t>
  </si>
  <si>
    <t>Potrubí kanalizační z PVC SN 4 svodné DN 110</t>
  </si>
  <si>
    <t>2130954583</t>
  </si>
  <si>
    <t>5*1,2</t>
  </si>
  <si>
    <t>721174041</t>
  </si>
  <si>
    <t>Potrubí kanalizační z PP připojovací DN 32</t>
  </si>
  <si>
    <t>-818586228</t>
  </si>
  <si>
    <t>0,5*1,2</t>
  </si>
  <si>
    <t>721174042</t>
  </si>
  <si>
    <t>Potrubí kanalizační z PP připojovací DN 40</t>
  </si>
  <si>
    <t>-1841510570</t>
  </si>
  <si>
    <t>721174043</t>
  </si>
  <si>
    <t>Potrubí kanalizační z PP připojovací DN 50</t>
  </si>
  <si>
    <t>-2119231556</t>
  </si>
  <si>
    <t>0,8*1,2</t>
  </si>
  <si>
    <t>721175231</t>
  </si>
  <si>
    <t>Potrubí kanalizační z PP dešťové odhlučněné třívrstvé DN 75</t>
  </si>
  <si>
    <t>673449679</t>
  </si>
  <si>
    <t>721175232</t>
  </si>
  <si>
    <t>Potrubí kanalizační z PP dešťové odhlučněné třívrstvé DN 110</t>
  </si>
  <si>
    <t>-1362661883</t>
  </si>
  <si>
    <t>721229111</t>
  </si>
  <si>
    <t>Zápachové uzávěrky montáž zápachových uzávěrek ostatních typů do DN 50</t>
  </si>
  <si>
    <t>752836762</t>
  </si>
  <si>
    <t>HLE.HL136N</t>
  </si>
  <si>
    <t>Vodní ZU pro odvod kondenzátu DN40 s připojením DN32 popř. d 12-18 mm, s přídavnou mechanickou uzávěrkou a čistící vložkou, s otáčivým ramenem odtoku</t>
  </si>
  <si>
    <t>1758797249</t>
  </si>
  <si>
    <t>721239221</t>
  </si>
  <si>
    <t>Montáž střešního vtoku vodorovný odtok DN 75/110 ostatní typ</t>
  </si>
  <si>
    <t>-1957202542</t>
  </si>
  <si>
    <t>HLE.HL641BH</t>
  </si>
  <si>
    <t>Střešní vtok DN75/110 s vodorovným odtokem v provedení pro pochůzné střechy, s živičným límcem, s elektrickým ohřevem (10-30W, 230V), 148x148mm/137x137mm</t>
  </si>
  <si>
    <t>-5106906</t>
  </si>
  <si>
    <t>721242115</t>
  </si>
  <si>
    <t>Lapač střešních splavenin z PP s kulovým kloubem na odtoku DN 110</t>
  </si>
  <si>
    <t>-1288767923</t>
  </si>
  <si>
    <t>998721101</t>
  </si>
  <si>
    <t>Přesun hmot tonážní pro vnitřní kanalizaci v objektech v do 6 m</t>
  </si>
  <si>
    <t>-668113967</t>
  </si>
  <si>
    <t>998721192</t>
  </si>
  <si>
    <t>Příplatek k přesunu hmot tonážnímu pro vnitřní kanalizaci za zvětšený přesun do 100 m</t>
  </si>
  <si>
    <t>-2120240474</t>
  </si>
  <si>
    <t>725</t>
  </si>
  <si>
    <t>Zdravotechnika - zařizovací předměty</t>
  </si>
  <si>
    <t>725980122</t>
  </si>
  <si>
    <t>Dvířka 15/20</t>
  </si>
  <si>
    <t>-1396145701</t>
  </si>
  <si>
    <t>725980123.r01</t>
  </si>
  <si>
    <t>Dvířka 30/30- do podhledu</t>
  </si>
  <si>
    <t>-589729632</t>
  </si>
  <si>
    <t>725980124</t>
  </si>
  <si>
    <t>Dvířka 20/20 cm dodávka + montáž</t>
  </si>
  <si>
    <t>-359830829</t>
  </si>
  <si>
    <t>998725103</t>
  </si>
  <si>
    <t>Přesun hmot tonážní pro zařizovací předměty v objektech v přes 12 do 24 m</t>
  </si>
  <si>
    <t>-359718367</t>
  </si>
  <si>
    <t>998725192</t>
  </si>
  <si>
    <t>Příplatek k přesunu hmot tonážnímu pro zařizovací předměty za zvětšený přesun do 100 m</t>
  </si>
  <si>
    <t>1970490191</t>
  </si>
  <si>
    <t>727</t>
  </si>
  <si>
    <t>Zdravotechnika - požární ochrana</t>
  </si>
  <si>
    <t>727223122</t>
  </si>
  <si>
    <t>Protipožární manžeta prostupu plastového potrubí bez izolace D 40 mm stropem tl 150 mm požární odolnost EI 90-120</t>
  </si>
  <si>
    <t>1707857579</t>
  </si>
  <si>
    <t>727223127</t>
  </si>
  <si>
    <t>Protipožární manžeta prostupu plastového potrubí bez izolace D 110 mm stropem tl 150 mm požární odolnost EI 90-120</t>
  </si>
  <si>
    <t>-2089313328</t>
  </si>
  <si>
    <t>998727101</t>
  </si>
  <si>
    <t>Přesun hmot tonážní pro protipožární ochranu v objektech v do 6 m</t>
  </si>
  <si>
    <t>-2007281320</t>
  </si>
  <si>
    <t>998727192</t>
  </si>
  <si>
    <t>Příplatek k přesunu hmot tonážnímu pro protipožární ochranu za zvětšený přesun do 100 m</t>
  </si>
  <si>
    <t>-784295652</t>
  </si>
  <si>
    <t>D1.01.42 - Vytápění</t>
  </si>
  <si>
    <t>733 - Rozvod potrubí</t>
  </si>
  <si>
    <t>734 - Armatury</t>
  </si>
  <si>
    <t>735 - Otopná tělesa</t>
  </si>
  <si>
    <t>999 - Ostatní</t>
  </si>
  <si>
    <t>733</t>
  </si>
  <si>
    <t>Rozvod potrubí</t>
  </si>
  <si>
    <t>733-56891</t>
  </si>
  <si>
    <t>Vypuštění systému UT objektu</t>
  </si>
  <si>
    <t>733110806R00</t>
  </si>
  <si>
    <t>Demontáž potrubí ocelového závitového do DN 15-32</t>
  </si>
  <si>
    <t>733191816R00</t>
  </si>
  <si>
    <t>Odřezání třmenových držáků potrubí do D 44,5</t>
  </si>
  <si>
    <t>733890801R00</t>
  </si>
  <si>
    <t>Přemístění vybouraných hmot - potrubí, H do 6 m</t>
  </si>
  <si>
    <t>733191924R01</t>
  </si>
  <si>
    <t>Napojení na stáv. potrubí</t>
  </si>
  <si>
    <t>733151112R00</t>
  </si>
  <si>
    <t>Potrubí ocel. vně pozink. press D 15x1,2</t>
  </si>
  <si>
    <t>733151113R00</t>
  </si>
  <si>
    <t>Potrubí ocel. vně pozink. press D 18x1,2</t>
  </si>
  <si>
    <t>733-12</t>
  </si>
  <si>
    <t>Příplatek za fitinky press</t>
  </si>
  <si>
    <t>kpl</t>
  </si>
  <si>
    <t>733-1</t>
  </si>
  <si>
    <t>Upevňovací a spojovací materiál</t>
  </si>
  <si>
    <t>733191112R00</t>
  </si>
  <si>
    <t>Manžety prostupové pro trubky do DN 32</t>
  </si>
  <si>
    <t>733190217R01</t>
  </si>
  <si>
    <t>Tlaková zkouška potrubí</t>
  </si>
  <si>
    <t>733-56891.1</t>
  </si>
  <si>
    <t>Napuštění systému UT objektu + odvzdušnění</t>
  </si>
  <si>
    <t>998733201R00</t>
  </si>
  <si>
    <t>Přesun hmot pro rozvody potrubí, výšky do 6 m</t>
  </si>
  <si>
    <t>734</t>
  </si>
  <si>
    <t>Armatury</t>
  </si>
  <si>
    <t>734200822R00</t>
  </si>
  <si>
    <t>Demontáž armatur se 2závity do G 1</t>
  </si>
  <si>
    <t>734200812R00</t>
  </si>
  <si>
    <t>Demontáž armatur s 1závitem do G 1</t>
  </si>
  <si>
    <t>734291911R00</t>
  </si>
  <si>
    <t>Zpětná montáž regulačních vent./kohoutů do G 1/2</t>
  </si>
  <si>
    <t>734291951R00</t>
  </si>
  <si>
    <t>Zpětná montáž hlavic ručního/termostat.ovládání</t>
  </si>
  <si>
    <t>734209113R00</t>
  </si>
  <si>
    <t>Montáž armatur závitových,se 2závity, G 1/2</t>
  </si>
  <si>
    <t>734266222R00</t>
  </si>
  <si>
    <t>Šroubení reg.přímé,vnitř.z. s vypouštěním DN 15</t>
  </si>
  <si>
    <t>998734201R00</t>
  </si>
  <si>
    <t>Přesun hmot pro armatury, výšky do 6 m</t>
  </si>
  <si>
    <t>735</t>
  </si>
  <si>
    <t>Otopná tělesa</t>
  </si>
  <si>
    <t>735111810R00</t>
  </si>
  <si>
    <t>Demontáž těles otopných litinových článkových</t>
  </si>
  <si>
    <t>735291800R00</t>
  </si>
  <si>
    <t>Demontáž konzol otopných těles do odpadu</t>
  </si>
  <si>
    <t>735890801R00</t>
  </si>
  <si>
    <t>Přemístění demont. hmot - otop. těles, H do 6 m</t>
  </si>
  <si>
    <t>735117110R00</t>
  </si>
  <si>
    <t>Odpojení a připojení těles po nátěru</t>
  </si>
  <si>
    <t>735110911R00</t>
  </si>
  <si>
    <t>Oprava-přetěsnění radiátorové růžice</t>
  </si>
  <si>
    <t>735191905R00</t>
  </si>
  <si>
    <t>Oprava - odvzdušnění otopných těles</t>
  </si>
  <si>
    <t>735191904R00</t>
  </si>
  <si>
    <t>Propláchnutí otopných těles litinových</t>
  </si>
  <si>
    <t>735191902R00</t>
  </si>
  <si>
    <t>Vyzkoušení otopných těles litinových tlakem</t>
  </si>
  <si>
    <t>735119140R01</t>
  </si>
  <si>
    <t>Montáž těles otopných litinových článkových, vč. nových konzol</t>
  </si>
  <si>
    <t>735000912R01</t>
  </si>
  <si>
    <t>Nový nátěr těles litinových článkových</t>
  </si>
  <si>
    <t>735159220R00</t>
  </si>
  <si>
    <t>Montáž panelových těles 2řadých do délky 1500 mm</t>
  </si>
  <si>
    <t>735156665R01</t>
  </si>
  <si>
    <t xml:space="preserve">Otopná tělesa pan.klasik, 22  900/ 800</t>
  </si>
  <si>
    <t>735156665R02</t>
  </si>
  <si>
    <t xml:space="preserve">Otopná tělesa pan.klasik, 22  900/ 1000</t>
  </si>
  <si>
    <t>998735201R00</t>
  </si>
  <si>
    <t>Přesun hmot pro otopná tělesa, výšky do 6 m</t>
  </si>
  <si>
    <t>999</t>
  </si>
  <si>
    <t>Ostatní</t>
  </si>
  <si>
    <t>999-2</t>
  </si>
  <si>
    <t>Stavební přípomoce jinde neuvedené</t>
  </si>
  <si>
    <t>713552111R01</t>
  </si>
  <si>
    <t>Protipož. trubní ucpávka EI 60, do D 25 mm, stěna</t>
  </si>
  <si>
    <t>999-3</t>
  </si>
  <si>
    <t>Topná zkouška</t>
  </si>
  <si>
    <t>999-5</t>
  </si>
  <si>
    <t>VRN</t>
  </si>
  <si>
    <t>999-6</t>
  </si>
  <si>
    <t>Doprava</t>
  </si>
  <si>
    <t>Úroveň 5:</t>
  </si>
  <si>
    <t>1 - VZT</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</si>
  <si>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a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JC všech položek obsahuje dodávku a montáž vč. souvisejících prací/dodávek/doplňků. (Veškeré položky ve výkazu jsou uvedeny včetně montážních prací a ostatních výkonů spojených s instalací systému) </t>
  </si>
  <si>
    <t xml:space="preserve">D1 - Zařízení č.1:  Větrání koridoru</t>
  </si>
  <si>
    <t>D2 - Montážní materiál</t>
  </si>
  <si>
    <t>D1</t>
  </si>
  <si>
    <t xml:space="preserve">Zařízení č.1:  Větrání koridoru</t>
  </si>
  <si>
    <t>1.1</t>
  </si>
  <si>
    <t>Kompaktní vzduchotechnická jednotka v podstropním provedení, s rekuperací tepla</t>
  </si>
  <si>
    <t xml:space="preserve">Poznámka k položce:_x000d_
Qv= 500 m3/h, dp=150 Pa,  rozměry:820x256x330 mm, hmotnost 40 Kg_x000d_
Kompaktní vzduchotechnická jednotka v podstropním provedení, s rekuperací tepla pomocí protiproudového výměníku, elektrickým dohřevem, min. účinnost rekuperace  70%, třída filtrace ePM10 (M5) 50%</t>
  </si>
  <si>
    <t>Pol1</t>
  </si>
  <si>
    <t>Nástěnný ovladač</t>
  </si>
  <si>
    <t>Poznámka k položce:_x000d_
v bílém provedení</t>
  </si>
  <si>
    <t>1.2</t>
  </si>
  <si>
    <t>Pevná protidešťová žaluzie, 400x200 se sítem proti hrubým nečistotám</t>
  </si>
  <si>
    <t>Poznámka k položce:_x000d_
400x200 mm</t>
  </si>
  <si>
    <t>1.3</t>
  </si>
  <si>
    <t>Přívodní difuzor vzduchu do kruhového potrubí</t>
  </si>
  <si>
    <t>1.4</t>
  </si>
  <si>
    <t>Odvodní difuzor vzduchu s pevnými lamelami</t>
  </si>
  <si>
    <t>1,5</t>
  </si>
  <si>
    <t>Kruhové potrubí SPIRO z pozinkovaného plechu 20% tvarovek</t>
  </si>
  <si>
    <t>mb</t>
  </si>
  <si>
    <t>Poznámka k položce:_x000d_
do Ø200 mm</t>
  </si>
  <si>
    <t>1.6</t>
  </si>
  <si>
    <t>VZT hadice flexy</t>
  </si>
  <si>
    <t>1.7</t>
  </si>
  <si>
    <t>Hranaté potrubí, pozink</t>
  </si>
  <si>
    <t>Poznámka k položce:_x000d_
do obvodu 1200 mm</t>
  </si>
  <si>
    <t>D2</t>
  </si>
  <si>
    <t>Montážní materiál</t>
  </si>
  <si>
    <t>Pol2</t>
  </si>
  <si>
    <t>Spojovací a těsnící materiál</t>
  </si>
  <si>
    <t>Pol3</t>
  </si>
  <si>
    <t>Materiál na závěsy</t>
  </si>
  <si>
    <t>2 - chlazení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</si>
  <si>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a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JC všech položek obsahuje dodávku a montáž vč. souvisejících prací/dodávek/doplňků. (Veškeré položky ve výkazu jsou uvedeny včetně montážních prací a ostatních výkonů spojených s instalací systému)</t>
  </si>
  <si>
    <t xml:space="preserve">D1 - Zařízení č.2:  CHLAZENÍ koridory</t>
  </si>
  <si>
    <t xml:space="preserve">Zařízení č.2:  CHLAZENÍ koridory</t>
  </si>
  <si>
    <t>KL-01</t>
  </si>
  <si>
    <t xml:space="preserve">Venkovní kondenzační  jednotka pro chlazení a topení</t>
  </si>
  <si>
    <t>Poznámka k položce:_x000d_
Qch= 22,4 kW, Qt= 22,4 kW,Pel=7,83 kW /3f,380-415 V/50Hz, čistá hmotnost 87 kg, rozměry: 950x1380x330 mm, SEER=7,49,</t>
  </si>
  <si>
    <t>KL-02</t>
  </si>
  <si>
    <t>Vnitřní klimatizační jednotka kanálová</t>
  </si>
  <si>
    <t xml:space="preserve">Poznámka k položce:_x000d_
Qch= 3,4 kW, Qt=4 kW, Ak. tlak 27/25 dB(A), 1f~220-240 V/50 Hz_x000d_
Vnitřní klimatizační jednotka kanálová, včetně 2 ks vyústek 800×150 mm (přívodní a dovodní)  max 1 m čtyřhranného potrubí rozměru 800×150 mm</t>
  </si>
  <si>
    <t>KL-03</t>
  </si>
  <si>
    <t>Vnitřní klimatizační jednotka v parapetním provedení, opláštěná</t>
  </si>
  <si>
    <t>Poznámka k položce:_x000d_
Qch= 3,6 kW, Qt=4 kW, Ak. tlak 37/35,5 Db(A), 1f~220-240 V/50 Hz</t>
  </si>
  <si>
    <t>KL-04</t>
  </si>
  <si>
    <t>Cu rozbočovač</t>
  </si>
  <si>
    <t>Poznámka k položce:_x000d_
dle průměrů potrubí</t>
  </si>
  <si>
    <t>KL-05</t>
  </si>
  <si>
    <t>Řídící a ovládací systém MODBUS</t>
  </si>
  <si>
    <t>KL-06</t>
  </si>
  <si>
    <t>Cu potrubí včetně tepelné izolace, komunikačního kabelu, náplně chladiva a montážního materiálu</t>
  </si>
  <si>
    <t>Poznámka k položce:_x000d_
do Ø9,52 mm /Ø19,05 mm</t>
  </si>
  <si>
    <t>Pol4</t>
  </si>
  <si>
    <t>Provedení prostupů ve zech a následné zapravení</t>
  </si>
  <si>
    <t>Poznámka k položce:_x000d_
do d=100mm</t>
  </si>
  <si>
    <t>3 - Společné</t>
  </si>
  <si>
    <t>1 - Přesuny hmot</t>
  </si>
  <si>
    <t>Přesuny hmot</t>
  </si>
  <si>
    <t>Přesun hmot do 3 tun</t>
  </si>
  <si>
    <t xml:space="preserve">Kordinace se stavbou  transportu chladící jednotky do dvora objektu</t>
  </si>
  <si>
    <t>Zkoušky</t>
  </si>
  <si>
    <t>kpl.</t>
  </si>
  <si>
    <t>Zkoušky zařízení, zaregulování potrubního rozvodu VZT</t>
  </si>
  <si>
    <t>Zkoušky chladícího zařízení</t>
  </si>
  <si>
    <t>D1.01.44 - Silnoproudá elektrotechnika</t>
  </si>
  <si>
    <t>JC všech položek obsahuje dodávku a montáž vč. souvisejících prací/dodávek/doplňků. (Veškeré položky ve výkazu jsou uvedeny včetně montážních prací a ostatních výkonů spojených s instalací systému)</t>
  </si>
  <si>
    <t>D1 - Materiál/montáž</t>
  </si>
  <si>
    <t>18 - Svítidla včetně zdrojů a příslušenství, specifiakce viz kniha svítidel</t>
  </si>
  <si>
    <t>40 - Hromosvod, uzemnění</t>
  </si>
  <si>
    <t>54 - Ostatní</t>
  </si>
  <si>
    <t>D2 - HZS</t>
  </si>
  <si>
    <t>D3 - Zemní práce</t>
  </si>
  <si>
    <t>Materiál/montáž</t>
  </si>
  <si>
    <t>rozvadeč RK - dodávka dle výkresu 04</t>
  </si>
  <si>
    <t>CYKY-J 5x6 (C)</t>
  </si>
  <si>
    <t>PRAFlaSafe-J 5x16 (C)</t>
  </si>
  <si>
    <t>PRAFlaSafe-J 5x4 (C)</t>
  </si>
  <si>
    <t xml:space="preserve">PRAFlaSafe-J  3x2,5 (C)</t>
  </si>
  <si>
    <t>PRAFlaSafe-J 5x1,5 (C)</t>
  </si>
  <si>
    <t xml:space="preserve">PRAFlaSafe-J  3x1,5 (C)</t>
  </si>
  <si>
    <t xml:space="preserve">PRAFlaSafe-J  2x1,5 (D)</t>
  </si>
  <si>
    <t>JXFE-R 2x2x0,8</t>
  </si>
  <si>
    <t>tr ohebná d23 320N PVC</t>
  </si>
  <si>
    <t>tr tuhá d32 PVC</t>
  </si>
  <si>
    <t>CYA 25 zž, B2ca s1d0</t>
  </si>
  <si>
    <t>CYA 6 zž, B2ca s1d0</t>
  </si>
  <si>
    <t>svorka OP</t>
  </si>
  <si>
    <t>ocelový kabelový žlab 125/50 včetně závěsů a noníků (záv. tyč, kotva, nosník rozteč 2m)</t>
  </si>
  <si>
    <t>pomocná ocelová konstrukce do 10kg</t>
  </si>
  <si>
    <t>Svítidla včetně zdrojů a příslušenství, specifiakce viz kniha svítidel</t>
  </si>
  <si>
    <t xml:space="preserve">A - LED SVÍTIDLO 40W, VESTAVĚNÉ, OPÁLOVÝ KRYT,  IP20, 1196x90 mm</t>
  </si>
  <si>
    <t xml:space="preserve">A1 - LED SVÍTIDLO 32W, VESTAVĚNÉ, OPÁLOVÝ KRYT,  IP20, 1196x269 mm</t>
  </si>
  <si>
    <t>D - LED SVÍTIDLO 18W, PŘISAZENÉ, PLASTOVÉ, D300mm, IP 40</t>
  </si>
  <si>
    <t>G - LED SVÍTIDLO 19W, ČTVERCOVÉ ZAPUŠTĚNÉ DO PODHLEDU, IP 40, OPÁLOVÝ KRYT,224x224 mm</t>
  </si>
  <si>
    <t>N - NOUZOVÉ LED SVÍTIDLO, 2W, S PIKTOGRAMEM, IP40, JEDNOSTRANNÉ, NA ZÁVĚS, BATERIE 3HOD.</t>
  </si>
  <si>
    <t>N1 - NOUZOVÉ LED SVÍTIDLO, 3W, ZAPUŠTĚNÉ DO PODHLEDU, IP20, BATERIE 3HOD.</t>
  </si>
  <si>
    <t xml:space="preserve">zásuvka 16A/230V -  strojek, kryt, rámeček- ref bílá</t>
  </si>
  <si>
    <t>krabice IP54 na povrch se svorkovnicí</t>
  </si>
  <si>
    <t>ukončení vodičů pospojování</t>
  </si>
  <si>
    <t>servisní vypínač 400V/32A v krabici, IP66</t>
  </si>
  <si>
    <t>pohybové čidlo IP20, stropní 360°, spínání LED zdojů</t>
  </si>
  <si>
    <t>napojení ventilátorů, zařízení VZT, zařízení ZTI</t>
  </si>
  <si>
    <t>protipožární ucpávka</t>
  </si>
  <si>
    <t>ukončení kabelů do 5 x 16</t>
  </si>
  <si>
    <t>ukončení kabelů do 5 x 6</t>
  </si>
  <si>
    <t>ukončení kabelů do 5 x 1,5-4</t>
  </si>
  <si>
    <t>ukončení kabelů do 3 x 1,5-4</t>
  </si>
  <si>
    <t>průraz panelovým do 30 cm</t>
  </si>
  <si>
    <t>průraz panelovým do 15 cm</t>
  </si>
  <si>
    <t>Hromosvod, uzemnění</t>
  </si>
  <si>
    <t>AlMgSi d8</t>
  </si>
  <si>
    <t>FeZn d10</t>
  </si>
  <si>
    <t>podpěra vedení</t>
  </si>
  <si>
    <t>FeZn 30 x 4</t>
  </si>
  <si>
    <t>svorka SZ</t>
  </si>
  <si>
    <t>svorka SR03</t>
  </si>
  <si>
    <t>svorka SR01</t>
  </si>
  <si>
    <t>svorka SS,SP, SK</t>
  </si>
  <si>
    <t>jímací tyč 1,5m podstavec</t>
  </si>
  <si>
    <t>ochranný úhleník + 2x držák</t>
  </si>
  <si>
    <t>měření zemních odporů do 100m</t>
  </si>
  <si>
    <t>montáž štítků k označní svodů</t>
  </si>
  <si>
    <t>tvarování ochranných prvků</t>
  </si>
  <si>
    <t>demontá svítidla do 2x58W, likvidace</t>
  </si>
  <si>
    <t>řadový pojistkový odpínač vel.16, 3pol/400V, pojistka 63A</t>
  </si>
  <si>
    <t>nosný, podružný a režijní materiál</t>
  </si>
  <si>
    <t>HZS</t>
  </si>
  <si>
    <t>zabezpečení pracoviště</t>
  </si>
  <si>
    <t>2.1</t>
  </si>
  <si>
    <t>úprava a napojení ve stávajících v rozvaděčích</t>
  </si>
  <si>
    <t>3.1</t>
  </si>
  <si>
    <t>demontáže a úpravy instalace</t>
  </si>
  <si>
    <t>4.1</t>
  </si>
  <si>
    <t>koordinace s ostatními profesemi</t>
  </si>
  <si>
    <t>5.1</t>
  </si>
  <si>
    <t>vynášení suti do kontejneru</t>
  </si>
  <si>
    <t>6.1</t>
  </si>
  <si>
    <t>spolupráce s revizním technikem</t>
  </si>
  <si>
    <t>7.1</t>
  </si>
  <si>
    <t>inženýrská činnost</t>
  </si>
  <si>
    <t>8.1</t>
  </si>
  <si>
    <t>výchozí revize</t>
  </si>
  <si>
    <t>9.1</t>
  </si>
  <si>
    <t>dokumentace skut. provedení</t>
  </si>
  <si>
    <t>D3</t>
  </si>
  <si>
    <t>výkop kabelové rýhy 35/80 cm hor.4</t>
  </si>
  <si>
    <t>2.2</t>
  </si>
  <si>
    <t>zához kabelové rýhy 35/80 cm hor.4</t>
  </si>
  <si>
    <t xml:space="preserve">D1.01.45 - Slaboproudá  elektrotechnika</t>
  </si>
  <si>
    <t>D1 - Příprava kabelových tras, montáž + dodávka</t>
  </si>
  <si>
    <t xml:space="preserve">D2 - Rozvod univerzální kabeláže - montáž </t>
  </si>
  <si>
    <t>D3 - Rozvod univerzální kabeláže - dodávka</t>
  </si>
  <si>
    <t>D4 - Rozvod přístupový systém - dodávka+montáž</t>
  </si>
  <si>
    <t>D5 - Hodinové zúčtovací sazby</t>
  </si>
  <si>
    <t>Příprava kabelových tras, montáž + dodávka</t>
  </si>
  <si>
    <t>Průraz zdivem z tvrdě pál.cihl, stř. tvrd.kamene, tl. 15cm</t>
  </si>
  <si>
    <t>Průraz zdivem z tvrdě pál.cihl, stř. tvrd.kamene, tl. 30cm</t>
  </si>
  <si>
    <t>Vysekání rýh ve zdi cihelné 3 x 3 cm</t>
  </si>
  <si>
    <t>Požární ucpávka prostupu kabelového svazku otvorem D 160 mm zaplnění prostupu kabely ze 60% stěnou tl 150 mm požární odolnost EI 60</t>
  </si>
  <si>
    <t>Trubka Monoflex, PVC pod omítkou 16 mm (mont. vč. mat.)</t>
  </si>
  <si>
    <t>Trubka Monoflex, PVC pod omítkou 23 mm (mont. vč. mat.)</t>
  </si>
  <si>
    <t>Mikrotrubička Mikrohard 10/8 primární, fialová</t>
  </si>
  <si>
    <t>ocelový kabelový žlab 62/50 včetně závěsů a noníků(záv. tyč, kotva, nosník rozteč 2m)</t>
  </si>
  <si>
    <t xml:space="preserve">Rozvod univerzální kabeláže - montáž </t>
  </si>
  <si>
    <t>Ukončení kabelu UTP v zásuvce, ukončení kabelu konektorem</t>
  </si>
  <si>
    <t>Ukončení kabelu UTP, STP na patch panelu, ukončení kabelu konektorem</t>
  </si>
  <si>
    <t>Zataž kab UTP, FTP do lišt, trubek</t>
  </si>
  <si>
    <t>Měření metalického segmentu s vyhotovením protokolu</t>
  </si>
  <si>
    <t>Mont. a sestavení zásuvky pro 2 moduly RJ45</t>
  </si>
  <si>
    <t>Mont. a sestavení zásuvky pro 1 moduly RJ45</t>
  </si>
  <si>
    <t>Závěrečné práce ve skříni RACK</t>
  </si>
  <si>
    <t>montáž Wifi AP a kontroleru, konfigurace</t>
  </si>
  <si>
    <t>Uvedení do provozu</t>
  </si>
  <si>
    <t>kmpl</t>
  </si>
  <si>
    <t>Rozvod univerzální kabeláže - dodávka</t>
  </si>
  <si>
    <t>Kabel UTP (U/UTP) 4x2x0,54, Kategorie 6A, 400 MHz, LSOH</t>
  </si>
  <si>
    <t xml:space="preserve">zasuvka 2xRJ45 Cat6A - komplet  (kryt+rámeček)</t>
  </si>
  <si>
    <t>3.2</t>
  </si>
  <si>
    <t xml:space="preserve">zasuvka 1xRJ45 Cat6A - komplet  (kryt+rámeček)</t>
  </si>
  <si>
    <t>4.2</t>
  </si>
  <si>
    <t>Patch panel 24xRJ45/ 6A 1U, šedý</t>
  </si>
  <si>
    <t>5.2</t>
  </si>
  <si>
    <t>propojovací kabely RJ45/RJ45 cat.6 - 1,5m</t>
  </si>
  <si>
    <t>D4</t>
  </si>
  <si>
    <t>Rozvod přístupový systém - dodávka+montáž</t>
  </si>
  <si>
    <t>Řídicí jednotka</t>
  </si>
  <si>
    <t>Poznámka k položce:_x000d_
Řídicí jednotka, Komunikační rozhraní:RS485, 100Base-TX Ethernet, Komunikační rozhraní:Wiegand protokol OSDP zabezpečený SCP02 (pouze s přídavným modulem) ABA, Vstupy:8 x univerzální CMOS, galvanicky oddělený vstup, 2 x vstup pro čtečku karet, Výstupy:4 x přepínací kontakty relé, Tampery:2 kontakty zapojené v sérii, 1 kontakt interní indikace otevření skříně, Maximální počet záznamů:925 v off-line režimu, Napájecí napětí:10,5 - 16 VDC, Max. spotřeba:0,6 A, Pracovní teplota prostředí:-40 až +65 °C, Stupeň krytí:IP 30</t>
  </si>
  <si>
    <t>2.3</t>
  </si>
  <si>
    <t>FW pro ŘJ</t>
  </si>
  <si>
    <t>3.3</t>
  </si>
  <si>
    <t>Univerzální čtečka pro mobilní identifikaci</t>
  </si>
  <si>
    <t xml:space="preserve">Poznámka k položce:_x000d_
Univerzální čtečka pro mobilní identifikaci, Podpora RFID a NFC, Podpora bezpečných identifikačních médií, Podpora mobilních zařízení se systémy Android (4.4+), Plná integrace se systémy třetích stran, Vzdálená správa mobilních ID, Čtecí vzdálenost NFC média ISO14443A:až 70mm,  NFC zařízení:: až 50mm, Komunikační technologie Wiegand / RS232,  Indikace čtečky zelená a červená LED dioda, akustická, Napájení / max. spotřeba 12 – 15 V stejnosměrně / 200 mA, Zapojení: 2x napájení, 2x komunikace, 1-3x indikace, 2x tamper Napájecí kabel LiYCY 12 x 0,14 mm2 , 3 m, Zapouzdření čtečky černý plast (ABS) s možností polepu, Rozměry čtečky (mm) 117 x 50 x 20 mm,  Stupeň krytí čtečky IP65, Pracovní teplota okolí -25 °C až +60 °C</t>
  </si>
  <si>
    <t>4.3</t>
  </si>
  <si>
    <t>Převodník - LAN/RS485, Napájecí napětí:9 až 15 Vss, Napájecí proud:60 mA, Pracovní teplota okolí:3 0 až +70 °C</t>
  </si>
  <si>
    <t>5.3</t>
  </si>
  <si>
    <t>Průmyslový Zálohovaný zdroj</t>
  </si>
  <si>
    <t>Poznámka k položce:_x000d_
Průmyslový Zálohovaný zdroj 12VDC v krytu 13,8V/3A,pulzní zdroj se zálohou s místem pro 18Ah akumulátor,regulované výstupní napětí 12 - 14VDC, trvalé zatížení 3A, krátkodobě 5A max.technické relé výstupy stavu zdroje, elektronická ochrana proti přetížení a zkratu, elektronická ochrana akumulátoru proti podpětí a přepětí,LED signalizace na předním panelu, zdroj v kompaktním plastovém krytu, signalizace stavu AC, dobíjení a poruchy,Rozměry (š x v x h )210 x 310 x 85mm, Váha 1,2 kg bez akumulátoru</t>
  </si>
  <si>
    <t>6.2</t>
  </si>
  <si>
    <t>Akumulátor 18Ah</t>
  </si>
  <si>
    <t>7.2</t>
  </si>
  <si>
    <t>Kabel FTP/cat5e</t>
  </si>
  <si>
    <t>Konfigurace přístupového systému do SW nemocnioce</t>
  </si>
  <si>
    <t>9.2</t>
  </si>
  <si>
    <t>Zprovoznění technologie, propojení s výkonnými prvky jednotlivých vstupů</t>
  </si>
  <si>
    <t>D5</t>
  </si>
  <si>
    <t>Hodinové zúčtovací sazby</t>
  </si>
  <si>
    <t>Pomocné montážní práce, úprava a demontáž stávající instalace</t>
  </si>
  <si>
    <t>2.4</t>
  </si>
  <si>
    <t>Zakreslení skutečného provedení stavby</t>
  </si>
  <si>
    <t>3.4</t>
  </si>
  <si>
    <t>demontáž a zpětná montáž kazetového podhledu</t>
  </si>
  <si>
    <t>4.4</t>
  </si>
  <si>
    <t>napojení na stávající rozvody slp</t>
  </si>
  <si>
    <t>5.4</t>
  </si>
  <si>
    <t>zednické práce</t>
  </si>
  <si>
    <t>D1.01.46 - Elektronická požární signalizace</t>
  </si>
  <si>
    <t xml:space="preserve">5 - Elektrická požární signalizace  - dodávka + montáž</t>
  </si>
  <si>
    <t>D2 - Hodinové zúčtovací sazby</t>
  </si>
  <si>
    <t xml:space="preserve">Elektrická požární signalizace  - dodávka + montáž</t>
  </si>
  <si>
    <t>reléový výstupní prvek EPS 4xOUT, krabice pro IP66, 130x94x57 mm</t>
  </si>
  <si>
    <t xml:space="preserve">multisenzorový hlásič  EPS</t>
  </si>
  <si>
    <t>sokl pro shlásič, bez loop kontaktu</t>
  </si>
  <si>
    <t>popisný štítek</t>
  </si>
  <si>
    <t>Kabel PRAFlaCom 2x2x0,8</t>
  </si>
  <si>
    <t>Kabel PRAFlaGuard 2x2x0,8/E30</t>
  </si>
  <si>
    <t>Kabel PRAFlaGuard 1x2x0,8/E30</t>
  </si>
  <si>
    <t>příchytka pro trubku, včetně turbošroubu, funkční trasa</t>
  </si>
  <si>
    <t>tubka pvc d 16</t>
  </si>
  <si>
    <t>parametrizace stávajícho systému EPS, funkční zkouška</t>
  </si>
  <si>
    <t>AUTONOMNÍ optickokouřový požární detektor</t>
  </si>
  <si>
    <t>Poznámka k položce:_x000d_
AUTONOMNÍ optickokouřový požární detektor, Detekce: optická komora, Citlivost: &lt;0,15 dB/m, Napájení: 24 V DC, Proudový odběr v klidu: 100 Μa, Proudový odběr při aktivaci: 30 mA, Detekční plocha: max. 70 m2, Poplachový výstup: NC/NO, 30 V=, 1 A,ČSN: EN54-7, Barva: bílá, Certifikát: 0786-CPD-20042, Dodávka: komplet čidlo s paticí</t>
  </si>
  <si>
    <t>přídržný magnet s tlačítkem a konzolou 30 cm</t>
  </si>
  <si>
    <t>Poznámka k položce:_x000d_
přídržný magnet s tlačítkem a konzolou 30 cm, 24 V / 60 mA, 50 kg, aluminium, motáž 90°(na podlahu) nebo 180°(na zeď), napájecí zdroj 230/24V</t>
  </si>
  <si>
    <t>Pomocné montážní práce, úprava a demontáž stávající instalace EPS</t>
  </si>
  <si>
    <t>Demontáž a zpětná montáž kazetového podhledu</t>
  </si>
  <si>
    <t>Napojení na stávající rozvody EPS</t>
  </si>
  <si>
    <t>Dokumenatce skutečného provedení stavby</t>
  </si>
  <si>
    <t>D1.01.47 - Měření a Regulace</t>
  </si>
  <si>
    <t xml:space="preserve">D1 - Materiál/montáž </t>
  </si>
  <si>
    <t xml:space="preserve">    1 - Rozvaděč DT 03 - doplnění </t>
  </si>
  <si>
    <t xml:space="preserve">    4 - Montážní materiál</t>
  </si>
  <si>
    <t xml:space="preserve">    D2 - HZS</t>
  </si>
  <si>
    <t xml:space="preserve">Materiál/montáž </t>
  </si>
  <si>
    <t xml:space="preserve">Rozvaděč DT 03 - doplnění </t>
  </si>
  <si>
    <t>Modul 16 digitálních vstupů</t>
  </si>
  <si>
    <t>Poznámka k položce:_x000d_
Modul 16 digitálních vstupů, max. 30V AC nebo 50V DC, společná zem, protokol Modbus, Komunikace: Modbus RTU, Rozhraní: RS485, Produktová řada: Modulární, Počet DI: 16, Napájení: 24 V ss/st, napojení na stávající řídídcící PLC a napájení</t>
  </si>
  <si>
    <t>kabel JXFE-R 2x2x0,8mm</t>
  </si>
  <si>
    <t>kabel JXFE-R 1x2x0,8mm</t>
  </si>
  <si>
    <t>plastová trubka dn 23</t>
  </si>
  <si>
    <t>ukončení kabelů SYKFY, JYTY</t>
  </si>
  <si>
    <t>napojení VZT jednotky</t>
  </si>
  <si>
    <t>oprava požární ucpávky</t>
  </si>
  <si>
    <t>nosný a podružný materiál</t>
  </si>
  <si>
    <t>Koordinace s ostatními profesemi</t>
  </si>
  <si>
    <t>Zednické přípomoci</t>
  </si>
  <si>
    <t>Zaučení obsluhy, vypracování uživatelských návodů</t>
  </si>
  <si>
    <t>Demontáže a úpravy v rozvaděčích</t>
  </si>
  <si>
    <t>Generování datových bodů</t>
  </si>
  <si>
    <t>plná integrace nové CHL jednotky systému maR - komunikace MODBUS</t>
  </si>
  <si>
    <t>Provozní, funkční, komplexní zkoušky</t>
  </si>
  <si>
    <t>Dokumentace skutečného provedení</t>
  </si>
  <si>
    <t>D.1.02 - SO 02 Přeložka areálové kanalizace DN 400</t>
  </si>
  <si>
    <t xml:space="preserve">    8 - Trubní vedení</t>
  </si>
  <si>
    <t>HZS - Hodinové zúčtovací sazby</t>
  </si>
  <si>
    <t>119001421</t>
  </si>
  <si>
    <t>Dočasné zajištění kabelů a kabelových tratí ze 3 volně ložených kabelů</t>
  </si>
  <si>
    <t>-2040476830</t>
  </si>
  <si>
    <t>129001101</t>
  </si>
  <si>
    <t>Příplatek za ztížení odkopávky nebo prokopávky v blízkosti inženýrských sítí</t>
  </si>
  <si>
    <t>-1896577483</t>
  </si>
  <si>
    <t>132212221</t>
  </si>
  <si>
    <t>Hloubení zapažených rýh šířky do 2000 mm v soudržných horninách třídy těžitelnosti I skupiny 3 ručně</t>
  </si>
  <si>
    <t>-57730859</t>
  </si>
  <si>
    <t>3*1*1,2</t>
  </si>
  <si>
    <t>132254203</t>
  </si>
  <si>
    <t>Hloubení zapažených rýh š do 2000 mm v hornině třídy těžitelnosti I skupiny 3 objem do 100 m3</t>
  </si>
  <si>
    <t>-1616860776</t>
  </si>
  <si>
    <t>13,49*1,2*3,43</t>
  </si>
  <si>
    <t>2,5*1,3*3,47</t>
  </si>
  <si>
    <t>2,5*1,3*3,39</t>
  </si>
  <si>
    <t>77,83</t>
  </si>
  <si>
    <t>151811131</t>
  </si>
  <si>
    <t>Osazení pažicího boxu hl výkopu do 4 m š do 1,2 m</t>
  </si>
  <si>
    <t>703994929</t>
  </si>
  <si>
    <t>13,49*3,43*2</t>
  </si>
  <si>
    <t>92,55</t>
  </si>
  <si>
    <t>151811132</t>
  </si>
  <si>
    <t>Osazení pažicího boxu hl výkopu do 4 m š přes 1,2 do 2,5 m</t>
  </si>
  <si>
    <t>-300260379</t>
  </si>
  <si>
    <t>(2,5+1,3)*2*3,47</t>
  </si>
  <si>
    <t>(2,5+1,3)*3,39</t>
  </si>
  <si>
    <t>39,3</t>
  </si>
  <si>
    <t>151811231</t>
  </si>
  <si>
    <t>Odstranění pažicího boxu hl výkopu do 4 m š do 1,2 m</t>
  </si>
  <si>
    <t>1947624496</t>
  </si>
  <si>
    <t>151811232</t>
  </si>
  <si>
    <t>Odstranění pažicího boxu hl výkopu do 4 m š přes 1,2 do 2,5 m</t>
  </si>
  <si>
    <t>-267977038</t>
  </si>
  <si>
    <t>162251101</t>
  </si>
  <si>
    <t>Vodorovné přemístění do 20 m výkopku/sypaniny z horniny třídy těžitelnosti I skupiny 1 až 3</t>
  </si>
  <si>
    <t>2054220447</t>
  </si>
  <si>
    <t>-1765391297</t>
  </si>
  <si>
    <t>77,830</t>
  </si>
  <si>
    <t>167151111</t>
  </si>
  <si>
    <t>Nakládání výkopku z hornin třídy těžitelnosti I skupiny 1 až 3 přes 100 m3</t>
  </si>
  <si>
    <t>147842750</t>
  </si>
  <si>
    <t>77,830+3,6</t>
  </si>
  <si>
    <t>171152501</t>
  </si>
  <si>
    <t>Zhutnění podloží z hornin soudržných nebo nesoudržných pod násypy</t>
  </si>
  <si>
    <t>-645455215</t>
  </si>
  <si>
    <t>13,49*1,2</t>
  </si>
  <si>
    <t>2,5*1,3*2</t>
  </si>
  <si>
    <t>22,69</t>
  </si>
  <si>
    <t>171201231</t>
  </si>
  <si>
    <t>Poplatek za uložení zeminy a kamení na recyklační skládce (skládkovné) kód odpadu 17 05 04</t>
  </si>
  <si>
    <t>1950146156</t>
  </si>
  <si>
    <t>77,83*1,75 'Přepočtené koeficientem množství</t>
  </si>
  <si>
    <t>171251101</t>
  </si>
  <si>
    <t>Uložení sypaniny do násypů nezhutněných strojně</t>
  </si>
  <si>
    <t>1689256951</t>
  </si>
  <si>
    <t>81,43</t>
  </si>
  <si>
    <t>704360722</t>
  </si>
  <si>
    <t>ZÁSYP ZEMINOU</t>
  </si>
  <si>
    <t>3,6</t>
  </si>
  <si>
    <t>ZÁSYP DOBŘE HUTNITELNÝM MATERIÁLEM</t>
  </si>
  <si>
    <t>77,863</t>
  </si>
  <si>
    <t>-2,5*1,3*0,15*2</t>
  </si>
  <si>
    <t>-2,05*2,55*1,72</t>
  </si>
  <si>
    <t>-(Pi*0,78/3*(0,62*0,62+0,62*0,42+0,42*0,42))*2</t>
  </si>
  <si>
    <t>-(PI*0,62*0,62*3,32)</t>
  </si>
  <si>
    <t>-(PI*0,62*0,62*3,28)</t>
  </si>
  <si>
    <t>-13,49*1,2*0,85</t>
  </si>
  <si>
    <t>48,43</t>
  </si>
  <si>
    <t>58333674</t>
  </si>
  <si>
    <t>kamenivo těžené hrubé frakce 16/32</t>
  </si>
  <si>
    <t>-1951023732</t>
  </si>
  <si>
    <t>44,83</t>
  </si>
  <si>
    <t>44,83*2 'Přepočtené koeficientem množství</t>
  </si>
  <si>
    <t>175151101</t>
  </si>
  <si>
    <t>Obsypání potrubí strojně sypaninou bez prohození, uloženou do 3 m</t>
  </si>
  <si>
    <t>-1621466241</t>
  </si>
  <si>
    <t>13,49*1,2*0,7</t>
  </si>
  <si>
    <t>11,34</t>
  </si>
  <si>
    <t>58337310</t>
  </si>
  <si>
    <t>štěrkopísek frakce 0/4</t>
  </si>
  <si>
    <t>-531404550</t>
  </si>
  <si>
    <t>11,34*1,75 'Přepočtené koeficientem množství</t>
  </si>
  <si>
    <t>359901211</t>
  </si>
  <si>
    <t>Monitoring stoky jakékoli výšky na nové kanalizaci</t>
  </si>
  <si>
    <t>196549215</t>
  </si>
  <si>
    <t>451573111</t>
  </si>
  <si>
    <t>Lože pod potrubí otevřený výkop ze štěrkopísku</t>
  </si>
  <si>
    <t>1535534073</t>
  </si>
  <si>
    <t>13,49*1,2*0,15</t>
  </si>
  <si>
    <t>2,43</t>
  </si>
  <si>
    <t>452112112</t>
  </si>
  <si>
    <t>Osazení betonových prstenců nebo rámů v do 100 mm pod poklopy a mříže</t>
  </si>
  <si>
    <t>1443418484</t>
  </si>
  <si>
    <t>59224187</t>
  </si>
  <si>
    <t>prstenec šachtový vyrovnávací betonový 625x120x100mm</t>
  </si>
  <si>
    <t>1004873065</t>
  </si>
  <si>
    <t>59224176</t>
  </si>
  <si>
    <t>prstenec šachtový vyrovnávací betonový 625x120x80mm</t>
  </si>
  <si>
    <t>602162842</t>
  </si>
  <si>
    <t>452112122</t>
  </si>
  <si>
    <t>Osazení betonových prstenců nebo rámů v přes 100 do 200 mm pod poklopy a mříže</t>
  </si>
  <si>
    <t>-783122781</t>
  </si>
  <si>
    <t>59224188</t>
  </si>
  <si>
    <t>prstenec šachtový vyrovnávací betonový 625x120x120mm</t>
  </si>
  <si>
    <t>-830584821</t>
  </si>
  <si>
    <t>452311131</t>
  </si>
  <si>
    <t>Podkladní desky z betonu prostého bez zvýšených nároků na prostředí tř. C 12/15 otevřený výkop</t>
  </si>
  <si>
    <t>1326813347</t>
  </si>
  <si>
    <t>2,5*1,3*0,15*2</t>
  </si>
  <si>
    <t>0,98</t>
  </si>
  <si>
    <t>452351111</t>
  </si>
  <si>
    <t>Bednění podkladních desek nebo sedlového lože pod potrubí, stoky a drobné objekty otevřený výkop zřízení</t>
  </si>
  <si>
    <t>-2006923702</t>
  </si>
  <si>
    <t>(2,5+1,3)*2*0,15*2</t>
  </si>
  <si>
    <t>452351112</t>
  </si>
  <si>
    <t>Bednění podkladních desek nebo sedlového lože pod potrubí, stoky a drobné objekty otevřený výkop odstranění</t>
  </si>
  <si>
    <t>-1646840673</t>
  </si>
  <si>
    <t>Trubní vedení</t>
  </si>
  <si>
    <t>871390310</t>
  </si>
  <si>
    <t>Montáž kanalizačního potrubí hladkého plnostěnného SN 10 z polypropylenu DN 400</t>
  </si>
  <si>
    <t>955974594</t>
  </si>
  <si>
    <t>13,49*1,1</t>
  </si>
  <si>
    <t>28617007</t>
  </si>
  <si>
    <t>trubka kanalizační PP plnostěnná třívrstvá DN 400x1000mm SN10</t>
  </si>
  <si>
    <t>1711709284</t>
  </si>
  <si>
    <t>892421111</t>
  </si>
  <si>
    <t>Tlaková zkouška vodou potrubí DN 400 nebo 500</t>
  </si>
  <si>
    <t>1941266012</t>
  </si>
  <si>
    <t>894411311</t>
  </si>
  <si>
    <t>Osazení betonových nebo železobetonových dílců pro šachty skruží rovných</t>
  </si>
  <si>
    <t>587478564</t>
  </si>
  <si>
    <t>59224160</t>
  </si>
  <si>
    <t>skruž betonová kanalizační se stupadly 100x25x12cm</t>
  </si>
  <si>
    <t>-215353514</t>
  </si>
  <si>
    <t>59224161</t>
  </si>
  <si>
    <t>skruž betonová kanalizační se stupadly 100x50x12cm</t>
  </si>
  <si>
    <t>-1164820588</t>
  </si>
  <si>
    <t>59224162</t>
  </si>
  <si>
    <t>skruž betonová kanalizační se stupadly 100x100x12cm</t>
  </si>
  <si>
    <t>-1948789340</t>
  </si>
  <si>
    <t>894412411</t>
  </si>
  <si>
    <t>Osazení betonových nebo železobetonových dílců pro šachty skruží přechodových</t>
  </si>
  <si>
    <t>-1787899205</t>
  </si>
  <si>
    <t>59224312</t>
  </si>
  <si>
    <t>konus betonové šachty DN 1000 kanalizační 100x62,5x58cm tl stěny 12 stupadla poplastovaná</t>
  </si>
  <si>
    <t>2070459080</t>
  </si>
  <si>
    <t>894414111</t>
  </si>
  <si>
    <t>Osazení betonových nebo železobetonových dílců pro šachty skruží základových (dno)</t>
  </si>
  <si>
    <t>-499655238</t>
  </si>
  <si>
    <t>59224354</t>
  </si>
  <si>
    <t>dno betonové šachty kanalizační jednolité 100x78x40cm</t>
  </si>
  <si>
    <t>815629111</t>
  </si>
  <si>
    <t>PFB.0006002OZ</t>
  </si>
  <si>
    <t xml:space="preserve">Těsnění elastomerové pro spojení šachtových dílů  EMT DN 1000</t>
  </si>
  <si>
    <t>-209394196</t>
  </si>
  <si>
    <t>899104112</t>
  </si>
  <si>
    <t>Osazení poklopů litinových, ocelových nebo železobetonových včetně rámů pro třídu zatížení D400, E600</t>
  </si>
  <si>
    <t>811984552</t>
  </si>
  <si>
    <t>55241015</t>
  </si>
  <si>
    <t>poklop šachtový třída D400, kruhový rám 785, vstup 600mm, s ventilací</t>
  </si>
  <si>
    <t>-1558864061</t>
  </si>
  <si>
    <t>998276101</t>
  </si>
  <si>
    <t>Přesun hmot pro trubní vedení z trub z plastických hmot otevřený výkop</t>
  </si>
  <si>
    <t>916011025</t>
  </si>
  <si>
    <t>HZS4221</t>
  </si>
  <si>
    <t>Hodinová zúčtovací sazba geodet</t>
  </si>
  <si>
    <t>1961787341</t>
  </si>
  <si>
    <t>D.1.03 - SO 03 Přípojka dešťové kanalizace</t>
  </si>
  <si>
    <t>119001405</t>
  </si>
  <si>
    <t>Dočasné zajištění potrubí z PE DN do 200 mm</t>
  </si>
  <si>
    <t>-1077852866</t>
  </si>
  <si>
    <t>-727325174</t>
  </si>
  <si>
    <t>-1176396410</t>
  </si>
  <si>
    <t>131251104</t>
  </si>
  <si>
    <t>Hloubení jam nezapažených v hornině třídy těžitelnosti I skupiny 3 objem do 500 m3 strojně</t>
  </si>
  <si>
    <t>342906806</t>
  </si>
  <si>
    <t>(3,42/3*(3,9*3,9+sqrt(3,9*3,9*6,9*6,9)+6,9*6,9))</t>
  </si>
  <si>
    <t>102,3</t>
  </si>
  <si>
    <t>994055493</t>
  </si>
  <si>
    <t>3*1,5*1,5</t>
  </si>
  <si>
    <t>10*1*0,95</t>
  </si>
  <si>
    <t>132354203</t>
  </si>
  <si>
    <t>Hloubení zapažených rýh š do 2000 mm v hornině třídy těžitelnosti II skupiny 4 objem do 100 m3</t>
  </si>
  <si>
    <t>1029792447</t>
  </si>
  <si>
    <t>19,3*1*1,38</t>
  </si>
  <si>
    <t>8,03*1*1,61</t>
  </si>
  <si>
    <t>16,16*1*1,373</t>
  </si>
  <si>
    <t>3,87*1*3,05</t>
  </si>
  <si>
    <t>1,8*0,8*(1,54+1,05)</t>
  </si>
  <si>
    <t>77,3</t>
  </si>
  <si>
    <t>151101101</t>
  </si>
  <si>
    <t>Zřízení příložného pažení a rozepření stěn rýh hl do 2 m</t>
  </si>
  <si>
    <t>800204781</t>
  </si>
  <si>
    <t>19,3*1,38*2</t>
  </si>
  <si>
    <t>8,03*1,61*2</t>
  </si>
  <si>
    <t>16,16*1,373*2</t>
  </si>
  <si>
    <t>(1,8+0,8)*2*2,59</t>
  </si>
  <si>
    <t>151101102</t>
  </si>
  <si>
    <t>Zřízení příložného pažení a rozepření stěn rýh hl přes 2 do 4 m</t>
  </si>
  <si>
    <t>2050719761</t>
  </si>
  <si>
    <t>3,87*3,05*2</t>
  </si>
  <si>
    <t>23,61</t>
  </si>
  <si>
    <t>151101111</t>
  </si>
  <si>
    <t>Odstranění příložného pažení a rozepření stěn rýh hl do 2 m</t>
  </si>
  <si>
    <t>1586631233</t>
  </si>
  <si>
    <t>151101112</t>
  </si>
  <si>
    <t>Odstranění příložného pažení a rozepření stěn rýh hl přes 2 do 4 m</t>
  </si>
  <si>
    <t>1160999229</t>
  </si>
  <si>
    <t>355278452</t>
  </si>
  <si>
    <t>16,25</t>
  </si>
  <si>
    <t>19,3*1*0,77</t>
  </si>
  <si>
    <t>8,03*1*1,0</t>
  </si>
  <si>
    <t>(1,8*0,8*1,05)-(1,8*0,8*0,15)-(PI*0,21*0,21*0,9)</t>
  </si>
  <si>
    <t>102,30</t>
  </si>
  <si>
    <t>-2,7*2,7*0,35</t>
  </si>
  <si>
    <t>-2,3*2,3*2,17</t>
  </si>
  <si>
    <t>-(Pi*0,78/3*(0,62*0,62+0,62*0,42+0,42*0,42))</t>
  </si>
  <si>
    <t>127,91</t>
  </si>
  <si>
    <t>1787058827</t>
  </si>
  <si>
    <t>102,3+16,25+77,30</t>
  </si>
  <si>
    <t>-127,91</t>
  </si>
  <si>
    <t>1264654805</t>
  </si>
  <si>
    <t>-1823197972</t>
  </si>
  <si>
    <t>(19,3+8,03+16,16+3,87)*1</t>
  </si>
  <si>
    <t>1,8*0,8*2</t>
  </si>
  <si>
    <t>2,7*2,7</t>
  </si>
  <si>
    <t>237079160</t>
  </si>
  <si>
    <t>67,94</t>
  </si>
  <si>
    <t>67,94*1,75 'Přepočtené koeficientem množství</t>
  </si>
  <si>
    <t>357619248</t>
  </si>
  <si>
    <t>-1451344207</t>
  </si>
  <si>
    <t>ZÁSYP VYTĚŽENOU ZEMINOU</t>
  </si>
  <si>
    <t>16,16*1*0,813</t>
  </si>
  <si>
    <t>3,87*1*2,49</t>
  </si>
  <si>
    <t>(1,8*0,8*1,54)-(1,8*0,8*0,15)-(PI*0,21*0,21*1,39)</t>
  </si>
  <si>
    <t>152,5</t>
  </si>
  <si>
    <t>1479817414</t>
  </si>
  <si>
    <t>24,59</t>
  </si>
  <si>
    <t>24,59*2 'Přepočtené koeficientem množství</t>
  </si>
  <si>
    <t>294015609</t>
  </si>
  <si>
    <t>(19,3+8,03)*1*0,46</t>
  </si>
  <si>
    <t>(16,16+3,87)*1*0,41</t>
  </si>
  <si>
    <t>20,8</t>
  </si>
  <si>
    <t>-1451012611</t>
  </si>
  <si>
    <t>20,8*1,75 'Přepočtené koeficientem množství</t>
  </si>
  <si>
    <t>-593683250</t>
  </si>
  <si>
    <t>(19,3+8,03+16,16+3,87)*1*0,15</t>
  </si>
  <si>
    <t>1,8*0,8*2*0,15</t>
  </si>
  <si>
    <t>2,7*2,7*0,2</t>
  </si>
  <si>
    <t>452321131</t>
  </si>
  <si>
    <t>Podkladní desky ze ŽB bez zvýšených nároků na prostředí tř. C 12/15 otevřený výkop</t>
  </si>
  <si>
    <t>1922683783</t>
  </si>
  <si>
    <t>2,7*2,7*0,15</t>
  </si>
  <si>
    <t>1,1</t>
  </si>
  <si>
    <t>1299234833</t>
  </si>
  <si>
    <t>2,7*4*0,15</t>
  </si>
  <si>
    <t>6753939</t>
  </si>
  <si>
    <t>452368211</t>
  </si>
  <si>
    <t>Výztuž podkladních desek nebo bloků nebo pražců otevřený výkop ze svařovaných sítí Kari</t>
  </si>
  <si>
    <t>786480273</t>
  </si>
  <si>
    <t>(2,7*2,7*12,35*1,2*1,1*2)/1000</t>
  </si>
  <si>
    <t>0,24</t>
  </si>
  <si>
    <t>871313121</t>
  </si>
  <si>
    <t>Montáž kanalizačního potrubí hladkého plnostěnného SN 8 z PVC-U DN 160</t>
  </si>
  <si>
    <t>1116671766</t>
  </si>
  <si>
    <t>23,5+30</t>
  </si>
  <si>
    <t>28611118</t>
  </si>
  <si>
    <t>trubka kanalizační PVC-U plnostěnná jednovrstvá DN 110x1000mm SN8</t>
  </si>
  <si>
    <t>-1736397866</t>
  </si>
  <si>
    <t>16,16+3,87+1,3</t>
  </si>
  <si>
    <t>21,33*1,1</t>
  </si>
  <si>
    <t>28611164</t>
  </si>
  <si>
    <t>trubka kanalizační PVC-U plnostěnná jednovrstvá DN 160x1000mm SN8</t>
  </si>
  <si>
    <t>-5417460</t>
  </si>
  <si>
    <t>19,03+8,03</t>
  </si>
  <si>
    <t>27,06*1,1</t>
  </si>
  <si>
    <t>877260310</t>
  </si>
  <si>
    <t>Montáž kolen na kanalizačním potrubí z PP nebo tvrdého PVC trub hladkých plnostěnných DN 100</t>
  </si>
  <si>
    <t>58553091</t>
  </si>
  <si>
    <t>28611349</t>
  </si>
  <si>
    <t>koleno kanalizační PVC KG 110x15°</t>
  </si>
  <si>
    <t>-1091687519</t>
  </si>
  <si>
    <t>28611351</t>
  </si>
  <si>
    <t>koleno kanalizační PVC KG 110x45°</t>
  </si>
  <si>
    <t>1609429804</t>
  </si>
  <si>
    <t>877260320</t>
  </si>
  <si>
    <t>Montáž odboček na kanalizačním potrubí z PP nebo tvrdého PVC trub hladkých plnostěnných DN 100</t>
  </si>
  <si>
    <t>-1221793880</t>
  </si>
  <si>
    <t>28611387</t>
  </si>
  <si>
    <t>odbočka kanalizační plastová s hrdlem KG 110/110/45°</t>
  </si>
  <si>
    <t>579670417</t>
  </si>
  <si>
    <t>877310310</t>
  </si>
  <si>
    <t>Montáž kolen na kanalizačním potrubí z PP nebo tvrdého PVC trub hladkých plnostěnných DN 150</t>
  </si>
  <si>
    <t>-2007432545</t>
  </si>
  <si>
    <t>OSM.222700</t>
  </si>
  <si>
    <t>KGR redukce dlouhá DN 160/110 SN8</t>
  </si>
  <si>
    <t>-8636864</t>
  </si>
  <si>
    <t>877310320</t>
  </si>
  <si>
    <t>Montáž odboček na kanalizačním potrubí z PP nebo tvrdého PVC trub hladkých plnostěnných DN 150</t>
  </si>
  <si>
    <t>-602535578</t>
  </si>
  <si>
    <t>28651215</t>
  </si>
  <si>
    <t>odbočka kanalizační PVC-U plnostěnná DN 160/160/45°</t>
  </si>
  <si>
    <t>-1696287105</t>
  </si>
  <si>
    <t>892271111</t>
  </si>
  <si>
    <t>Tlaková zkouška vodou potrubí DN 100 nebo 125</t>
  </si>
  <si>
    <t>-837133113</t>
  </si>
  <si>
    <t>892351111</t>
  </si>
  <si>
    <t>Tlaková zkouška vodou potrubí DN 150 nebo 200</t>
  </si>
  <si>
    <t>746251867</t>
  </si>
  <si>
    <t>894812202</t>
  </si>
  <si>
    <t>Revizní a čistící šachta z PP šachtové dno DN 425/150 průtočné 30°,60°,90°</t>
  </si>
  <si>
    <t>998298946</t>
  </si>
  <si>
    <t>894812231</t>
  </si>
  <si>
    <t>Revizní a čistící šachta z PP DN 425 šachtová roura korugovaná bez hrdla světlé hloubky 1500 mm</t>
  </si>
  <si>
    <t>1064805236</t>
  </si>
  <si>
    <t>894812232</t>
  </si>
  <si>
    <t>Revizní a čistící šachta z PP DN 425 šachtová roura korugovaná bez hrdla světlé hloubky 2000 mm</t>
  </si>
  <si>
    <t>1475804792</t>
  </si>
  <si>
    <t>894812241</t>
  </si>
  <si>
    <t>Revizní a čistící šachta z PP DN 425 šachtová roura teleskopická světlé hloubky 375 mm</t>
  </si>
  <si>
    <t>-925425355</t>
  </si>
  <si>
    <t>894812249</t>
  </si>
  <si>
    <t>Příplatek k rourám revizní a čistící šachty z PP DN 425 za uříznutí šachtové roury</t>
  </si>
  <si>
    <t>1167524547</t>
  </si>
  <si>
    <t>894812262</t>
  </si>
  <si>
    <t>Revizní a čistící šachta z PP DN 425 poklop litinový plný do teleskopické trubky pro třídu zatížení D400</t>
  </si>
  <si>
    <t>-248870915</t>
  </si>
  <si>
    <t>899-10</t>
  </si>
  <si>
    <t>Retenční nádrž - ŽB jímka 2,3*2,3*2,17 m, vřetně vstupního komínku s poklopem , dodávka, montáž</t>
  </si>
  <si>
    <t>soubor</t>
  </si>
  <si>
    <t>400625931</t>
  </si>
  <si>
    <t xml:space="preserve">Retenční nádrž dešťové vody bude vytvořena ze železobetonové prefabrikované nádrže o vnějším rozměru nádrže 2,3x2,3x2,17m. </t>
  </si>
  <si>
    <t>vstup do nádrže - prefabrikovaný šachtový konus, poklop s odvětráním d600 pro zatížení 40t</t>
  </si>
  <si>
    <t>Navržený retenční objem 2,11x2,11x1,3 = 5,79 m3</t>
  </si>
  <si>
    <t>Navrhovaný maximální odtok do kanalizace 1,0 l/s</t>
  </si>
  <si>
    <t xml:space="preserve">Řízený odtok bude zajišťovat regulační vírový ventil  1ks</t>
  </si>
  <si>
    <t>jádrový vrt d150 - 2ks</t>
  </si>
  <si>
    <t>jádrový vrt d100 - 1ks</t>
  </si>
  <si>
    <t>uřesnění prostupů DN150 a DN100 těsněním proti vodě a plynu</t>
  </si>
  <si>
    <t>dodávka+montáž</t>
  </si>
  <si>
    <t>autojeřáb</t>
  </si>
  <si>
    <t>dopravné</t>
  </si>
  <si>
    <t>899-20</t>
  </si>
  <si>
    <t>Napojení na stávajíí kanalizaci DN400 v horní třetině potubí jádrovou navrtávkou DN100, včetně utěsnění prostupu</t>
  </si>
  <si>
    <t>-1023981968</t>
  </si>
  <si>
    <t>-2125691697</t>
  </si>
  <si>
    <t>-540226330</t>
  </si>
  <si>
    <t>D.1.04 - SO 04 Terénní úpravy a dokončovací práce</t>
  </si>
  <si>
    <t xml:space="preserve">      18 - Zemní práce - povrchové úpravy terénu</t>
  </si>
  <si>
    <t xml:space="preserve">    5 - Komunikace pozemní</t>
  </si>
  <si>
    <t>113106171</t>
  </si>
  <si>
    <t>Rozebrání dlažeb vozovek ze zámkové dlažby s ložem z kameniva ručně</t>
  </si>
  <si>
    <t>-1767826648</t>
  </si>
  <si>
    <t>"úprava ZP" 48,0</t>
  </si>
  <si>
    <t>113107324</t>
  </si>
  <si>
    <t>Odstranění podkladu z kameniva drceného tl přes 300 do 400 mm strojně pl do 50 m2</t>
  </si>
  <si>
    <t>-1260278673</t>
  </si>
  <si>
    <t>113202111</t>
  </si>
  <si>
    <t>Vytrhání obrub krajníků obrubníků stojatých</t>
  </si>
  <si>
    <t>548664143</t>
  </si>
  <si>
    <t>"úprava ZP" 10,0</t>
  </si>
  <si>
    <t>131251100</t>
  </si>
  <si>
    <t>Hloubení jam nezapažených v hornině třídy těžitelnosti I skupiny 3 objem do 20 m3 strojně</t>
  </si>
  <si>
    <t>1994343608</t>
  </si>
  <si>
    <t>Poznámka k položce:_x000d_
JC, nad rámec ceníkového obsahu, zahrnuje také náklady na :_x000d_
-ruční dokopávky a hloubení v místě stávajících IS a stáva. objektů_x000d_
-svislé přemístění_x000d_
-příplatky za lepivost</t>
  </si>
  <si>
    <t>"konstrukce OS" 16,0</t>
  </si>
  <si>
    <t>746524141</t>
  </si>
  <si>
    <t>162751119</t>
  </si>
  <si>
    <t>Příplatek k vodorovnému přemístění výkopku/sypaniny z horniny třídy těžitelnosti I skupiny 1 až 3 ZKD 1000 m přes 10000 m</t>
  </si>
  <si>
    <t>-711368614</t>
  </si>
  <si>
    <t>16*10 'Přepočtené koeficientem množství</t>
  </si>
  <si>
    <t>-469309966</t>
  </si>
  <si>
    <t>-501398417</t>
  </si>
  <si>
    <t>1435440994</t>
  </si>
  <si>
    <t>"konstrukce OS" 9,0</t>
  </si>
  <si>
    <t>(VV předpokládá výkopek nevhodný k dalšímu využití)</t>
  </si>
  <si>
    <t>117543827</t>
  </si>
  <si>
    <t>9*1,1 'Přepočtené koeficientem množství</t>
  </si>
  <si>
    <t>181912112</t>
  </si>
  <si>
    <t>Úprava pláně v hornině třídy těžitelnosti I skupiny 3 se zhutněním ručně</t>
  </si>
  <si>
    <t>-778999786</t>
  </si>
  <si>
    <t>"konstrukce OS" (23,0)*1,0</t>
  </si>
  <si>
    <t>"úprava ZP" (48,0)</t>
  </si>
  <si>
    <t>Zemní práce - povrchové úpravy terénu</t>
  </si>
  <si>
    <t>181111111</t>
  </si>
  <si>
    <t>Plošná úprava terénu do 500 m2 zemina skupiny 1 až 4 nerovnosti přes 50 do 100 mm v rovinně a svahu do 1:5</t>
  </si>
  <si>
    <t>-884566783</t>
  </si>
  <si>
    <t>181351003</t>
  </si>
  <si>
    <t>Rozprostření ornice tl vrstvy do 200 mm pl do 100 m2 v rovině nebo ve svahu do 1:5 strojně</t>
  </si>
  <si>
    <t>1986734350</t>
  </si>
  <si>
    <t>10364101R</t>
  </si>
  <si>
    <t xml:space="preserve">zemina pro terénní úpravy -  ornice</t>
  </si>
  <si>
    <t>1878286832</t>
  </si>
  <si>
    <t xml:space="preserve">Poznámka k položce:_x000d_
Jednotková cena obsahuje veškeré potřebné přesuny._x000d_
</t>
  </si>
  <si>
    <t>280*0,175 'Přepočtené koeficientem množství</t>
  </si>
  <si>
    <t>181411131</t>
  </si>
  <si>
    <t>Založení parkového trávníku výsevem pl do 1000 m2 v rovině a ve svahu do 1:5</t>
  </si>
  <si>
    <t>-1885142352</t>
  </si>
  <si>
    <t>00572410R</t>
  </si>
  <si>
    <t>osivo směs travní _ složení a specifikace dle PD a TZ</t>
  </si>
  <si>
    <t>1287586852</t>
  </si>
  <si>
    <t>280*0,03 'Přepočtené koeficientem množství</t>
  </si>
  <si>
    <t>183403113</t>
  </si>
  <si>
    <t>Obdělání půdy frézováním v rovině a svahu do 1:5</t>
  </si>
  <si>
    <t>-669537866</t>
  </si>
  <si>
    <t>183403152</t>
  </si>
  <si>
    <t>Obdělání půdy vláčením v rovině a svahu do 1:5</t>
  </si>
  <si>
    <t>1276751972</t>
  </si>
  <si>
    <t>183403153</t>
  </si>
  <si>
    <t>Obdělání půdy hrabáním v rovině a svahu do 1:5</t>
  </si>
  <si>
    <t>694498561</t>
  </si>
  <si>
    <t>183403161</t>
  </si>
  <si>
    <t>Obdělání půdy válením v rovině a svahu do 1:5</t>
  </si>
  <si>
    <t>1689585321</t>
  </si>
  <si>
    <t>279113145</t>
  </si>
  <si>
    <t>Základová zeď tl přes 300 do 400 mm z tvárnic ztraceného bednění včetně výplně z betonu tř. C 20/25</t>
  </si>
  <si>
    <t>-464851861</t>
  </si>
  <si>
    <t>"konstrukce OS" (23,0)*0,5</t>
  </si>
  <si>
    <t>311113143</t>
  </si>
  <si>
    <t>Nadzákladová zeď tl přes 200 do 250 mm z hladkých tvárnic ztraceného bednění včetně výplně z betonu tř. C 20/25</t>
  </si>
  <si>
    <t>1612090211</t>
  </si>
  <si>
    <t>"konstrukce OS" (23,0)*1,8</t>
  </si>
  <si>
    <t>31136182R</t>
  </si>
  <si>
    <t>Výztuž nosných zdí ze ztraceného bednění betonářskou ocelí 10 505</t>
  </si>
  <si>
    <t>1969676763</t>
  </si>
  <si>
    <t>"konstrukce OS" (11,5+41,4)*17,5/1000</t>
  </si>
  <si>
    <t>452311151</t>
  </si>
  <si>
    <t>Podkladní desky z betonu prostého bez zvýšených nároků na prostředí tř. C 20/25 otevřený výkop</t>
  </si>
  <si>
    <t>-1467313544</t>
  </si>
  <si>
    <t>"konstrukce OS" 2,0</t>
  </si>
  <si>
    <t>Komunikace pozemní</t>
  </si>
  <si>
    <t>564201011</t>
  </si>
  <si>
    <t>Podklad nebo podsyp ze štěrkopísku ŠP plochy do 100 m2 tl 40 mm</t>
  </si>
  <si>
    <t>-1279330109</t>
  </si>
  <si>
    <t>564851014</t>
  </si>
  <si>
    <t>Podklad ze štěrkodrtě ŠD plochy do 100 m2 tl 180 mm</t>
  </si>
  <si>
    <t>-1986167854</t>
  </si>
  <si>
    <t>564962111</t>
  </si>
  <si>
    <t>Podklad z mechanicky zpevněného kameniva MZK tl 200 mm</t>
  </si>
  <si>
    <t>934203223</t>
  </si>
  <si>
    <t>596212220</t>
  </si>
  <si>
    <t>Kladení zámkové dlažby pozemních komunikací ručně tl 80 mm skupiny B pl do 50 m2</t>
  </si>
  <si>
    <t>-492913473</t>
  </si>
  <si>
    <t>59245013R</t>
  </si>
  <si>
    <t xml:space="preserve">dlažba zámková betonová 200x200mm tl 80mm </t>
  </si>
  <si>
    <t>964286906</t>
  </si>
  <si>
    <t>48*1,1 'Přepočtené koeficientem množství</t>
  </si>
  <si>
    <t>622131101</t>
  </si>
  <si>
    <t>Cementový postřik vnějších stěn nanášený celoplošně ručně</t>
  </si>
  <si>
    <t>1467118039</t>
  </si>
  <si>
    <t>"konstrukce OS" 74,6</t>
  </si>
  <si>
    <t>622142001</t>
  </si>
  <si>
    <t>Sklovláknité pletivo vnějších stěn vtlačené do tmelu</t>
  </si>
  <si>
    <t>1932558776</t>
  </si>
  <si>
    <t>622331141</t>
  </si>
  <si>
    <t>Cementová omítka štuková dvouvrstvá vnějších stěn nanášená ručně</t>
  </si>
  <si>
    <t>-193690910</t>
  </si>
  <si>
    <t>622331391</t>
  </si>
  <si>
    <t>Příplatek k cementové omítce vnějších stěn za každých dalších 5 mm tloušťky strojně</t>
  </si>
  <si>
    <t>-527674558</t>
  </si>
  <si>
    <t>624635351</t>
  </si>
  <si>
    <t>Tmelení silikonovým tmelem spáry průřezu do 200 mm2</t>
  </si>
  <si>
    <t>1584858178</t>
  </si>
  <si>
    <t>"konstrukce OS_dilatace" 6,5</t>
  </si>
  <si>
    <t>632450123</t>
  </si>
  <si>
    <t>Vyrovnávací cementový potěr tl přes 30 do 40 mm ze suchých směsí provedený v pásu</t>
  </si>
  <si>
    <t>-9422380</t>
  </si>
  <si>
    <t>"konstrukce OS_atika" 5,75</t>
  </si>
  <si>
    <t>890311811</t>
  </si>
  <si>
    <t>Bourání šachet ze ŽB ručně obestavěného prostoru do 1,5 m3</t>
  </si>
  <si>
    <t>2014201517</t>
  </si>
  <si>
    <t>89594130R</t>
  </si>
  <si>
    <t xml:space="preserve">Dodávka , osazení a dopojení vpusti uliční </t>
  </si>
  <si>
    <t>2023388860</t>
  </si>
  <si>
    <t>Poznámka k položce:_x000d_
JC obsahuje : kompletní systémové dodávky a provedení dle specifikace PD a TZ včetně všech přímo souvisejících prací/činností a dodávek/doplňků/příslušenství</t>
  </si>
  <si>
    <t>916131213</t>
  </si>
  <si>
    <t>Osazení silničního obrubníku betonového stojatého s boční opěrou do lože z betonu prostého</t>
  </si>
  <si>
    <t>-86237326</t>
  </si>
  <si>
    <t>Poznámka k položce:_x000d_
JC, nad rámec ceníkového obsahu, zahrnuje náklady na specifikaci betonu : C 16/20 XC2</t>
  </si>
  <si>
    <t>59217072</t>
  </si>
  <si>
    <t>obrubník silniční betonový 1000x100x250mm</t>
  </si>
  <si>
    <t>1399759782</t>
  </si>
  <si>
    <t>10*1,1 'Přepočtené koeficientem množství</t>
  </si>
  <si>
    <t>953312111</t>
  </si>
  <si>
    <t>Vložky do svislých dilatačních spár z fasádních polystyrénových desek tl. 10 mm</t>
  </si>
  <si>
    <t>-1932676299</t>
  </si>
  <si>
    <t>"konstrukce OS_dilatace" 4,5</t>
  </si>
  <si>
    <t>961055111</t>
  </si>
  <si>
    <t>Bourání základů ze ŽB</t>
  </si>
  <si>
    <t>-431481102</t>
  </si>
  <si>
    <t>POLOŽKA NEOBSAZENA - NENACEŇOVAT</t>
  </si>
  <si>
    <t>-729210693</t>
  </si>
  <si>
    <t>-226106713</t>
  </si>
  <si>
    <t>-1571646374</t>
  </si>
  <si>
    <t>56,722*20 'Přepočtené koeficientem množství</t>
  </si>
  <si>
    <t>1958908481</t>
  </si>
  <si>
    <t>998153131</t>
  </si>
  <si>
    <t>Přesun hmot pro samostatné zdi a valy zděné z cihel, kamene, tvárnic nebo monolitické v do 12 m</t>
  </si>
  <si>
    <t>471231651</t>
  </si>
  <si>
    <t>711493121</t>
  </si>
  <si>
    <t>Izolace proti podpovrchové a tlakové vodě svislá těsnicí hmotou dvousložkovou na bázi cementu</t>
  </si>
  <si>
    <t>-1553127627</t>
  </si>
  <si>
    <t>"konstrukce OS" 6,7</t>
  </si>
  <si>
    <t>764432R01</t>
  </si>
  <si>
    <t xml:space="preserve">D+M _ oplechování atik OS , rš 450 mm </t>
  </si>
  <si>
    <t>1673758205</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</si>
  <si>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</si>
  <si>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520590721</t>
  </si>
  <si>
    <t>-31424810</t>
  </si>
  <si>
    <t>997013655</t>
  </si>
  <si>
    <t>Poplatek za uložení na skládce (skládkovné) zeminy a kamení kód odpadu 17 05 04</t>
  </si>
  <si>
    <t>165963696</t>
  </si>
  <si>
    <t>780449710</t>
  </si>
  <si>
    <t>-750401969</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</si>
  <si>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</si>
  <si>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</si>
  <si>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</si>
  <si>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</si>
  <si>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</si>
  <si>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</si>
  <si>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</si>
  <si>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</si>
  <si>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</si>
  <si>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</si>
  <si>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VRN1</t>
  </si>
  <si>
    <t>Průzkumné, geodetické a projektové práce</t>
  </si>
  <si>
    <t>011002000</t>
  </si>
  <si>
    <t xml:space="preserve">Přípravné a průzkumné služby či práce       </t>
  </si>
  <si>
    <t>1024</t>
  </si>
  <si>
    <t>179343955</t>
  </si>
  <si>
    <t>Poznámka k položce:_x000d_
Náklady dodavatele vyplývající z povinností dodavatele stanovených obchodními podmínkami před zahájením stavebních prací. Tato skupina zahrnuje zejména náklady na přípravné činnosti.</t>
  </si>
  <si>
    <t>011434000</t>
  </si>
  <si>
    <t>Měření (monitoring) hlukové hladiny</t>
  </si>
  <si>
    <t>-1203793070</t>
  </si>
  <si>
    <t>Poznámka k položce:_x000d_
JC obsahuje : měření hluku (včetně vypracování příslušného protokolu) dle závazného stanoviska KHS ze dne 2.9.2024</t>
  </si>
  <si>
    <t>012103000</t>
  </si>
  <si>
    <t>Geodetické práce před výstavbou</t>
  </si>
  <si>
    <t>-196847567</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</si>
  <si>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</si>
  <si>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</si>
  <si>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</si>
  <si>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-1651248907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</si>
  <si>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</si>
  <si>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</si>
  <si>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</si>
  <si>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-1093017153</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</si>
  <si>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</si>
  <si>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013254000</t>
  </si>
  <si>
    <t>Dokumentace skutečného provedení stavby</t>
  </si>
  <si>
    <t>1047056285</t>
  </si>
  <si>
    <t>Poznámka k položce:_x000d_
VEŠKERÉ FORMY A PŘEDÁNÍ SE ŘÍDÍ PODMÍNKAMI ZADÁVACÍ DOKUMENTACE STAVBY</t>
  </si>
  <si>
    <t>013274000</t>
  </si>
  <si>
    <t>Pasportizace objektu před započetím prací</t>
  </si>
  <si>
    <t>1505817826</t>
  </si>
  <si>
    <t xml:space="preserve">Poznámka k položce:_x000d_
-zdokumentování stavu sousedních nemovitostí a to z ulice Bokova (pouze z ulice, bez vstupu na soukromé pozemky) za účelem pasportizace stavu před zahájením stavebních prací. budov v sousedství, před zahájením stavebních prací. Jedná se o budovy parcelní čísla  101, 104, 105. Pasporty budou odsouhlaseny vlastníkem budov. Zdokumentován bude i stav chodníků, komunikace Bokova a veřejného osvětlení. 	Zhotovitel bude vlastníky budov písemně informovat o zahájení stavebních prací, které by mohly mít negativní vliv na užívání jejich nemovitostí (částečné omezení provozu na komunikaci, doprava nadrozměrných stavebních prvků apod. Informace bude provedena vhozením dopisu do schránky. Dopisy budou obsahovat údaje o zhotoviteli stavby, údaje o odpovědném stavbyvedoucím a kontakt na oprávněnou osobu.</t>
  </si>
  <si>
    <t>013284000</t>
  </si>
  <si>
    <t>Pasportizace objektu po provedení prací</t>
  </si>
  <si>
    <t>-460119066</t>
  </si>
  <si>
    <t>VRN2</t>
  </si>
  <si>
    <t>Příprava staveniště</t>
  </si>
  <si>
    <t>020001000</t>
  </si>
  <si>
    <t xml:space="preserve">Příprava staveniště </t>
  </si>
  <si>
    <t>1773697024</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</si>
  <si>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 vč. potřebných posudků/dozorů_x000d_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-V rámci realizace pilotového založení budou provedeny kopané sondy na vedení kabelů NN, SLP, VN a medicinálních plynů u základů L2a L3, Kabely budou uloženy do chráničky a vyvěšeny, medicinální plyny v základové jámě L3 budou zajištěny Pažení._x000d_
_x000d_
_x000d_
</t>
  </si>
  <si>
    <t>VRN3</t>
  </si>
  <si>
    <t>Zařízení staveniště</t>
  </si>
  <si>
    <t>030001000</t>
  </si>
  <si>
    <t xml:space="preserve">Zařízení staveniště </t>
  </si>
  <si>
    <t>-1886422979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</si>
  <si>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a)náklady na vypracování potřebné dokumentace pro provoz staveniště z hlediska požární ochrany (požární řád a poplachová směrnice) a z hlediska provozu staveniště (provozně dopravní řád)._x000d_
b) Základní řešení staveniště a zařízení staveniště_x000d_
Zařízení staveniště je navrženo v rámci záboru staveniště v prostoru mezi pavilony CUP, pavilon 27, 2 a 19, v areálu nemocnice Pardubického kraje. Zařízení staveniště počítá s umístěním 3 stavebních buněk pro potřeby vedení stavby, nezbytného skladování a šátkování na prostoru parkoviště před budovou 19: WC bude zajištěno mobilním WC. Příjezd na staveniště je možný areálovými komunikacemi a pro dovoz dílů ocelové konstrukce nadzemního mostu z ulice Bokova. Staveniště musí být po celou dobu oploceno, jelikož výstavba bude probíhat za provozu nemocnice. Mez pavilonem 19 a 27 bude provedeno provizorní oplocení za účelem uzavření areálu nemocnice. Hranice staveniště je patrná z výkresu C4 situace POV. _x000d_
c) Charakteristika staveniště _x000d_
Staveniště se nachází na parcelách 64/1, 472/1 stavba zasahuje do budov p.č. 64/33, 410 a 1369. Staveniště je rovinaté a nachází se v areálu nemocnice. _x000d_
Poloha buňkoviště je patrná z výkresu Situace ZOV._x000d_
----------------------------------------------------------------_x000d_
_x000d_
_x000d_
</t>
  </si>
  <si>
    <t>035103001</t>
  </si>
  <si>
    <t>Pronájem ploch</t>
  </si>
  <si>
    <t>-858190353</t>
  </si>
  <si>
    <t>Poznámka k položce:_x000d_
(plochy potřebné pro zařízení staveniště, které nejsou v majetku objednatele)</t>
  </si>
  <si>
    <t>039002000</t>
  </si>
  <si>
    <t>Zrušení zařízení staveniště</t>
  </si>
  <si>
    <t>-340340234</t>
  </si>
  <si>
    <t>Poznámka k položce:_x000d_
-náklady zhotovitele spojené s kompletní likvidací zařízení staveniště vč. uvedení všech dotčených ploch do bezvadného stavu</t>
  </si>
  <si>
    <t>VRN4</t>
  </si>
  <si>
    <t>Inženýrská činnost</t>
  </si>
  <si>
    <t>043103000</t>
  </si>
  <si>
    <t>Zkoušky bez rozlišení</t>
  </si>
  <si>
    <t>-1334821239</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</si>
  <si>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</si>
  <si>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</si>
  <si>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</si>
  <si>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-1326126427</t>
  </si>
  <si>
    <t>Poznámka k položce:_x000d_
-příprava předávací dokumentace dle ZD_x000d_
-ostatní kompletační činnost</t>
  </si>
  <si>
    <t>VRN5</t>
  </si>
  <si>
    <t>Finanční náklady</t>
  </si>
  <si>
    <t>051002000</t>
  </si>
  <si>
    <t xml:space="preserve">Pojištění dodavatele a pojištění díla       </t>
  </si>
  <si>
    <t>1168416373</t>
  </si>
  <si>
    <t>Poznámka k položce:_x000d_
Náklady spojené s povinným pojištěním dodavatele nebo stavebního díla či jeho části, v rozsahu obchodních podmínek."</t>
  </si>
  <si>
    <t>056002000</t>
  </si>
  <si>
    <t xml:space="preserve">Bankovní záruky za řádné provedení díla   </t>
  </si>
  <si>
    <t>1390109572</t>
  </si>
  <si>
    <t>Poznámka k položce:_x000d_
Náklady zhotovitele spojené se zabezpečením a poskytnutím zajišťovacích bankovních záruk za řádné provedení díla, pokud je zadavatel požaduje v obchodních podmínkách."</t>
  </si>
  <si>
    <t>059002000</t>
  </si>
  <si>
    <t xml:space="preserve">Bankovní záruky za splnění záručních podmínek  </t>
  </si>
  <si>
    <t>-2101282915</t>
  </si>
  <si>
    <t>Poznámka k položce:_x000d_
Náklady zhotovitele spojené se zabezpečením a poskytnutím zajišťovacích bankovních záruk za splnění záručních podmínek, pokud je zadavatel požaduje v obchodních podmínkách."</t>
  </si>
  <si>
    <t>VRN6</t>
  </si>
  <si>
    <t>Územní vlivy</t>
  </si>
  <si>
    <t>062002000</t>
  </si>
  <si>
    <t>Ztížené dopravní podmínky</t>
  </si>
  <si>
    <t>637297066</t>
  </si>
  <si>
    <t xml:space="preserve">Poznámka k položce:_x000d_
c) Dopravní obslužnost_x000d_
Dovoz velkých ocelových konstrukcí koridoru bude z ulice Bokova. Stejně jako příjezd montážních jeřábů a vrtacích strojů pro zakládání.  Dovoz ocelové konstrukce areálovými komunikacemi není možný z důvodu manipulace s velkými břemeny. Běžné stavební materiály a vstup osob na stavbu bude v rámci areálu nemocnice. _x000d_
Zhotovitel stavby musí zajistit pravidelné čištění komunikace Bokova, aby nedocházelo ke zhoršení životních podmínek obyvatel ulice Bokova. _x000d_
--------------------------------------------------------------------------------------------------------------------------------------------------------------------------_x000d_
g)Dopravní trasy pro přepravu matriálu na stavbu_x000d_
Dopravní trasa pro návoz Ocelové konstrukce bude z ulice Bokova, stejně jako příjezd montážních jeřábů, pilotovací soupravy a dovoz betonová směsi domíchávači. Zhotovitel je povinen zajistit čištění této komunikace při jejím znečištění a dbát na minimalizaci prašnosti na této komunikaci._x000d_
Veškeré komunikace mají dostatečnou únosnost pro vozidla navržená na přepravu materiálu na stavbu. Maximální váha dopravního prostředku je 20 t._x000d_
Distribuce a navážení materiálu na stavbu budou řídit podřízení hlavního stavbyvedoucího, kteří po zhodnocení situace povolí příjezd dalších vozidel vždy až v okamžiku, kdy nebude nutné žádné čekání vozidel na veřejných komunikacích, tento signál vydá vždy osoba trvale přítomná na stavbě. Vozidla budou přijíždět a vracet se jen po určené trase, což uchazeč zanese i do případných subdodavatelských smluv, to znamená, že i subdodavatelé budou povinni dodržovat podmínky pro zásobování stavby._x000d_
Trasa bude po celé délce viditelně značena tabulkami  s textem nápisu :_x000d_
 Příjezd na stavbu – realizace stavby – PŘÍJEZDOVÁ TRASA (popř. TRASA NÁVRATU). Rozmístění tabulek projedná uchazeč s příslušnými orgány státní správy._x000d_
Kromě tohoto označení dostane každý řidič mapku s vyznačením příjezdové trasy a trasy návratu s podrobným plánkem stavby s případným vyznačením omezení. Příjezdovou trasu a trasu návratu projedná uchazeč před zahájením prací s příslušnými institucemi státní správy._x000d_
Navážení materiálu, u něhož rozměry vyžadují dovoz kamionem s návěsem bude směřován vždy do časového intervalu dle pokynu stavbyvedoucího._x000d_
Na stavbě bude přítomen pouze 1 kamion a další vyjede z logistického centra také až v okamžiku, kdy bude vyloučeno čekání na veřejné komunikaci. _x000d_
Navážení betonových směsí bude probíhat obdobným způsobem s tím, že jeden dispečer bude řídit navážení přímo z betonárny na povel dispečera přítomného na stavbě. Čerpadlo betonové směsi bude stát na stavbě na místě k tomu určeném situací ZOV po celou dobu betonáží._x000d_
Dodavatel zanese do subdodavatelských smluv, že vozidla budou dodržovat maximální rychlost 30 km/hod. vně areálu, což přispěje jak k omezení emisí, tak i negativnímu pohledu obyvatel na zásobování stavby._x000d_
Vjezd do ulice je regulován pro dopr. obsluhu, zhotovitel si zajistí doplňkovou tabuli pro „VJEZD VOZIDEL STAVBY“_x000d_
------------------------------------------------------------------------------------------------------------------------------------------_x000d_
</t>
  </si>
  <si>
    <t>VRN7</t>
  </si>
  <si>
    <t>Provozní vlivy</t>
  </si>
  <si>
    <t>071103000</t>
  </si>
  <si>
    <t>Provoz investora</t>
  </si>
  <si>
    <t>1102710076</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</si>
  <si>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-------------------------------------------------------------------------------------------------------------------------------------_x000d_
(kompletní oddělení (v interiéru "bezprašné") staveniště od okolního provozu objednatele_po celou dobu stavby)</t>
  </si>
  <si>
    <t>VRN9</t>
  </si>
  <si>
    <t>Ostatní náklady</t>
  </si>
  <si>
    <t>090001000</t>
  </si>
  <si>
    <t>1390011861</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</si>
  <si>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(Vymezení bezpečnostních pásem a ochranných pásem: Realizace výstavby koridoru se dotkne ochranných pásem areálových sítí, jakými jsou VN, NN, SLP, kanalizace, medicinální plyny. Tyto sítě je potřeba před realizaci identifikovat, nejlépe ručně kopanými sondami, vyznačit a obnažené sítě ochránit vhodnými prostředky.)_x000d_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</si>
</sst>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N24-096_exp5a_VR01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NPK, a.s., Pardubická nemocnice, Nadzemní koridor</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10. 7. 2024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Pardubický kraj</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CHVÁLEK ATELIÉR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ROUND(AG95+SUM(AG109:AG112),2)</f>
        <v>0</v>
      </c>
      <c r="AH94" s="110"/>
      <c r="AI94" s="110"/>
      <c r="AJ94" s="110"/>
      <c r="AK94" s="110"/>
      <c r="AL94" s="110"/>
      <c r="AM94" s="110"/>
      <c r="AN94" s="111">
        <f>SUM(AG94,AT94)</f>
        <v>0</v>
      </c>
      <c r="AO94" s="111"/>
      <c r="AP94" s="111"/>
      <c r="AQ94" s="112" t="s">
        <v>1</v>
      </c>
      <c r="AR94" s="113"/>
      <c r="AS94" s="114">
        <f>ROUND(AS95+SUM(AS109:AS112),2)</f>
        <v>0</v>
      </c>
      <c r="AT94" s="115">
        <f>ROUND(SUM(AV94:AW94),2)</f>
        <v>0</v>
      </c>
      <c r="AU94" s="116">
        <f>ROUND(AU95+SUM(AU109:AU112),5)</f>
        <v>0</v>
      </c>
      <c r="AV94" s="115">
        <f>ROUND(AZ94*L29,2)</f>
        <v>0</v>
      </c>
      <c r="AW94" s="115">
        <f>ROUND(BA94*L30,2)</f>
        <v>0</v>
      </c>
      <c r="AX94" s="115">
        <f>ROUND(BB94*L29,2)</f>
        <v>0</v>
      </c>
      <c r="AY94" s="115">
        <f>ROUND(BC94*L30,2)</f>
        <v>0</v>
      </c>
      <c r="AZ94" s="115">
        <f>ROUND(AZ95+SUM(AZ109:AZ112),2)</f>
        <v>0</v>
      </c>
      <c r="BA94" s="115">
        <f>ROUND(BA95+SUM(BA109:BA112),2)</f>
        <v>0</v>
      </c>
      <c r="BB94" s="115">
        <f>ROUND(BB95+SUM(BB109:BB112),2)</f>
        <v>0</v>
      </c>
      <c r="BC94" s="115">
        <f>ROUND(BC95+SUM(BC109:BC112),2)</f>
        <v>0</v>
      </c>
      <c r="BD94" s="117">
        <f>ROUND(BD95+SUM(BD109:BD112),2)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82</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75</v>
      </c>
      <c r="BT95" s="132" t="s">
        <v>83</v>
      </c>
      <c r="BU95" s="132" t="s">
        <v>77</v>
      </c>
      <c r="BV95" s="132" t="s">
        <v>78</v>
      </c>
      <c r="BW95" s="132" t="s">
        <v>84</v>
      </c>
      <c r="BX95" s="132" t="s">
        <v>5</v>
      </c>
      <c r="CL95" s="132" t="s">
        <v>1</v>
      </c>
      <c r="CM95" s="132" t="s">
        <v>85</v>
      </c>
    </row>
    <row r="96" s="4" customFormat="1" ht="16.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ROUND(AG97+AG98,2)</f>
        <v>0</v>
      </c>
      <c r="AH96" s="133"/>
      <c r="AI96" s="133"/>
      <c r="AJ96" s="133"/>
      <c r="AK96" s="133"/>
      <c r="AL96" s="133"/>
      <c r="AM96" s="133"/>
      <c r="AN96" s="136">
        <f>SUM(AG96,AT96)</f>
        <v>0</v>
      </c>
      <c r="AO96" s="133"/>
      <c r="AP96" s="133"/>
      <c r="AQ96" s="137" t="s">
        <v>88</v>
      </c>
      <c r="AR96" s="73"/>
      <c r="AS96" s="138">
        <f>ROUND(AS97+AS98,2)</f>
        <v>0</v>
      </c>
      <c r="AT96" s="139">
        <f>ROUND(SUM(AV96:AW96),2)</f>
        <v>0</v>
      </c>
      <c r="AU96" s="140">
        <f>ROUND(AU97+AU98,5)</f>
        <v>0</v>
      </c>
      <c r="AV96" s="139">
        <f>ROUND(AZ96*L29,2)</f>
        <v>0</v>
      </c>
      <c r="AW96" s="139">
        <f>ROUND(BA96*L30,2)</f>
        <v>0</v>
      </c>
      <c r="AX96" s="139">
        <f>ROUND(BB96*L29,2)</f>
        <v>0</v>
      </c>
      <c r="AY96" s="139">
        <f>ROUND(BC96*L30,2)</f>
        <v>0</v>
      </c>
      <c r="AZ96" s="139">
        <f>ROUND(AZ97+AZ98,2)</f>
        <v>0</v>
      </c>
      <c r="BA96" s="139">
        <f>ROUND(BA97+BA98,2)</f>
        <v>0</v>
      </c>
      <c r="BB96" s="139">
        <f>ROUND(BB97+BB98,2)</f>
        <v>0</v>
      </c>
      <c r="BC96" s="139">
        <f>ROUND(BC97+BC98,2)</f>
        <v>0</v>
      </c>
      <c r="BD96" s="141">
        <f>ROUND(BD97+BD98,2)</f>
        <v>0</v>
      </c>
      <c r="BE96" s="4"/>
      <c r="BS96" s="142" t="s">
        <v>75</v>
      </c>
      <c r="BT96" s="142" t="s">
        <v>85</v>
      </c>
      <c r="BU96" s="142" t="s">
        <v>77</v>
      </c>
      <c r="BV96" s="142" t="s">
        <v>78</v>
      </c>
      <c r="BW96" s="142" t="s">
        <v>89</v>
      </c>
      <c r="BX96" s="142" t="s">
        <v>84</v>
      </c>
      <c r="CL96" s="142" t="s">
        <v>1</v>
      </c>
    </row>
    <row r="97" s="4" customFormat="1" ht="23.25" customHeight="1">
      <c r="A97" s="143" t="s">
        <v>90</v>
      </c>
      <c r="B97" s="71"/>
      <c r="C97" s="133"/>
      <c r="D97" s="133"/>
      <c r="E97" s="133"/>
      <c r="F97" s="134" t="s">
        <v>91</v>
      </c>
      <c r="G97" s="134"/>
      <c r="H97" s="134"/>
      <c r="I97" s="134"/>
      <c r="J97" s="134"/>
      <c r="K97" s="133"/>
      <c r="L97" s="134" t="s">
        <v>92</v>
      </c>
      <c r="M97" s="134"/>
      <c r="N97" s="134"/>
      <c r="O97" s="134"/>
      <c r="P97" s="134"/>
      <c r="Q97" s="134"/>
      <c r="R97" s="134"/>
      <c r="S97" s="134"/>
      <c r="T97" s="134"/>
      <c r="U97" s="134"/>
      <c r="V97" s="134"/>
      <c r="W97" s="134"/>
      <c r="X97" s="134"/>
      <c r="Y97" s="134"/>
      <c r="Z97" s="134"/>
      <c r="AA97" s="134"/>
      <c r="AB97" s="134"/>
      <c r="AC97" s="134"/>
      <c r="AD97" s="134"/>
      <c r="AE97" s="134"/>
      <c r="AF97" s="134"/>
      <c r="AG97" s="136">
        <f>'D.1.1 - Architektonicko-s...'!J34</f>
        <v>0</v>
      </c>
      <c r="AH97" s="133"/>
      <c r="AI97" s="133"/>
      <c r="AJ97" s="133"/>
      <c r="AK97" s="133"/>
      <c r="AL97" s="133"/>
      <c r="AM97" s="133"/>
      <c r="AN97" s="136">
        <f>SUM(AG97,AT97)</f>
        <v>0</v>
      </c>
      <c r="AO97" s="133"/>
      <c r="AP97" s="133"/>
      <c r="AQ97" s="137" t="s">
        <v>88</v>
      </c>
      <c r="AR97" s="73"/>
      <c r="AS97" s="138">
        <v>0</v>
      </c>
      <c r="AT97" s="139">
        <f>ROUND(SUM(AV97:AW97),2)</f>
        <v>0</v>
      </c>
      <c r="AU97" s="140">
        <f>'D.1.1 - Architektonicko-s...'!P152</f>
        <v>0</v>
      </c>
      <c r="AV97" s="139">
        <f>'D.1.1 - Architektonicko-s...'!J37</f>
        <v>0</v>
      </c>
      <c r="AW97" s="139">
        <f>'D.1.1 - Architektonicko-s...'!J38</f>
        <v>0</v>
      </c>
      <c r="AX97" s="139">
        <f>'D.1.1 - Architektonicko-s...'!J39</f>
        <v>0</v>
      </c>
      <c r="AY97" s="139">
        <f>'D.1.1 - Architektonicko-s...'!J40</f>
        <v>0</v>
      </c>
      <c r="AZ97" s="139">
        <f>'D.1.1 - Architektonicko-s...'!F37</f>
        <v>0</v>
      </c>
      <c r="BA97" s="139">
        <f>'D.1.1 - Architektonicko-s...'!F38</f>
        <v>0</v>
      </c>
      <c r="BB97" s="139">
        <f>'D.1.1 - Architektonicko-s...'!F39</f>
        <v>0</v>
      </c>
      <c r="BC97" s="139">
        <f>'D.1.1 - Architektonicko-s...'!F40</f>
        <v>0</v>
      </c>
      <c r="BD97" s="141">
        <f>'D.1.1 - Architektonicko-s...'!F41</f>
        <v>0</v>
      </c>
      <c r="BE97" s="4"/>
      <c r="BT97" s="142" t="s">
        <v>93</v>
      </c>
      <c r="BV97" s="142" t="s">
        <v>78</v>
      </c>
      <c r="BW97" s="142" t="s">
        <v>94</v>
      </c>
      <c r="BX97" s="142" t="s">
        <v>89</v>
      </c>
      <c r="CL97" s="142" t="s">
        <v>1</v>
      </c>
    </row>
    <row r="98" s="4" customFormat="1" ht="16.5" customHeight="1">
      <c r="A98" s="4"/>
      <c r="B98" s="71"/>
      <c r="C98" s="133"/>
      <c r="D98" s="133"/>
      <c r="E98" s="133"/>
      <c r="F98" s="134" t="s">
        <v>95</v>
      </c>
      <c r="G98" s="134"/>
      <c r="H98" s="134"/>
      <c r="I98" s="134"/>
      <c r="J98" s="134"/>
      <c r="K98" s="133"/>
      <c r="L98" s="134" t="s">
        <v>96</v>
      </c>
      <c r="M98" s="134"/>
      <c r="N98" s="134"/>
      <c r="O98" s="134"/>
      <c r="P98" s="134"/>
      <c r="Q98" s="134"/>
      <c r="R98" s="134"/>
      <c r="S98" s="134"/>
      <c r="T98" s="134"/>
      <c r="U98" s="134"/>
      <c r="V98" s="134"/>
      <c r="W98" s="134"/>
      <c r="X98" s="134"/>
      <c r="Y98" s="134"/>
      <c r="Z98" s="134"/>
      <c r="AA98" s="134"/>
      <c r="AB98" s="134"/>
      <c r="AC98" s="134"/>
      <c r="AD98" s="134"/>
      <c r="AE98" s="134"/>
      <c r="AF98" s="134"/>
      <c r="AG98" s="135">
        <f>ROUND(AG99+AG100+AG101+SUM(AG105:AG108),2)</f>
        <v>0</v>
      </c>
      <c r="AH98" s="133"/>
      <c r="AI98" s="133"/>
      <c r="AJ98" s="133"/>
      <c r="AK98" s="133"/>
      <c r="AL98" s="133"/>
      <c r="AM98" s="133"/>
      <c r="AN98" s="136">
        <f>SUM(AG98,AT98)</f>
        <v>0</v>
      </c>
      <c r="AO98" s="133"/>
      <c r="AP98" s="133"/>
      <c r="AQ98" s="137" t="s">
        <v>88</v>
      </c>
      <c r="AR98" s="73"/>
      <c r="AS98" s="138">
        <f>ROUND(AS99+AS100+AS101+SUM(AS105:AS108),2)</f>
        <v>0</v>
      </c>
      <c r="AT98" s="139">
        <f>ROUND(SUM(AV98:AW98),2)</f>
        <v>0</v>
      </c>
      <c r="AU98" s="140">
        <f>ROUND(AU99+AU100+AU101+SUM(AU105:AU108),5)</f>
        <v>0</v>
      </c>
      <c r="AV98" s="139">
        <f>ROUND(AZ98*L29,2)</f>
        <v>0</v>
      </c>
      <c r="AW98" s="139">
        <f>ROUND(BA98*L30,2)</f>
        <v>0</v>
      </c>
      <c r="AX98" s="139">
        <f>ROUND(BB98*L29,2)</f>
        <v>0</v>
      </c>
      <c r="AY98" s="139">
        <f>ROUND(BC98*L30,2)</f>
        <v>0</v>
      </c>
      <c r="AZ98" s="139">
        <f>ROUND(AZ99+AZ100+AZ101+SUM(AZ105:AZ108),2)</f>
        <v>0</v>
      </c>
      <c r="BA98" s="139">
        <f>ROUND(BA99+BA100+BA101+SUM(BA105:BA108),2)</f>
        <v>0</v>
      </c>
      <c r="BB98" s="139">
        <f>ROUND(BB99+BB100+BB101+SUM(BB105:BB108),2)</f>
        <v>0</v>
      </c>
      <c r="BC98" s="139">
        <f>ROUND(BC99+BC100+BC101+SUM(BC105:BC108),2)</f>
        <v>0</v>
      </c>
      <c r="BD98" s="141">
        <f>ROUND(BD99+BD100+BD101+SUM(BD105:BD108),2)</f>
        <v>0</v>
      </c>
      <c r="BE98" s="4"/>
      <c r="BS98" s="142" t="s">
        <v>75</v>
      </c>
      <c r="BT98" s="142" t="s">
        <v>93</v>
      </c>
      <c r="BU98" s="142" t="s">
        <v>77</v>
      </c>
      <c r="BV98" s="142" t="s">
        <v>78</v>
      </c>
      <c r="BW98" s="142" t="s">
        <v>97</v>
      </c>
      <c r="BX98" s="142" t="s">
        <v>89</v>
      </c>
      <c r="CL98" s="142" t="s">
        <v>1</v>
      </c>
    </row>
    <row r="99" s="4" customFormat="1" ht="16.5" customHeight="1">
      <c r="A99" s="143" t="s">
        <v>90</v>
      </c>
      <c r="B99" s="71"/>
      <c r="C99" s="133"/>
      <c r="D99" s="133"/>
      <c r="E99" s="133"/>
      <c r="F99" s="133"/>
      <c r="G99" s="134" t="s">
        <v>98</v>
      </c>
      <c r="H99" s="134"/>
      <c r="I99" s="134"/>
      <c r="J99" s="134"/>
      <c r="K99" s="134"/>
      <c r="L99" s="133"/>
      <c r="M99" s="134" t="s">
        <v>99</v>
      </c>
      <c r="N99" s="134"/>
      <c r="O99" s="134"/>
      <c r="P99" s="134"/>
      <c r="Q99" s="134"/>
      <c r="R99" s="134"/>
      <c r="S99" s="134"/>
      <c r="T99" s="134"/>
      <c r="U99" s="134"/>
      <c r="V99" s="134"/>
      <c r="W99" s="134"/>
      <c r="X99" s="134"/>
      <c r="Y99" s="134"/>
      <c r="Z99" s="134"/>
      <c r="AA99" s="134"/>
      <c r="AB99" s="134"/>
      <c r="AC99" s="134"/>
      <c r="AD99" s="134"/>
      <c r="AE99" s="134"/>
      <c r="AF99" s="134"/>
      <c r="AG99" s="136">
        <f>'D1.01.41 - Zdravotně tech...'!J34</f>
        <v>0</v>
      </c>
      <c r="AH99" s="133"/>
      <c r="AI99" s="133"/>
      <c r="AJ99" s="133"/>
      <c r="AK99" s="133"/>
      <c r="AL99" s="133"/>
      <c r="AM99" s="133"/>
      <c r="AN99" s="136">
        <f>SUM(AG99,AT99)</f>
        <v>0</v>
      </c>
      <c r="AO99" s="133"/>
      <c r="AP99" s="133"/>
      <c r="AQ99" s="137" t="s">
        <v>88</v>
      </c>
      <c r="AR99" s="73"/>
      <c r="AS99" s="138">
        <v>0</v>
      </c>
      <c r="AT99" s="139">
        <f>ROUND(SUM(AV99:AW99),2)</f>
        <v>0</v>
      </c>
      <c r="AU99" s="140">
        <f>'D1.01.41 - Zdravotně tech...'!P129</f>
        <v>0</v>
      </c>
      <c r="AV99" s="139">
        <f>'D1.01.41 - Zdravotně tech...'!J37</f>
        <v>0</v>
      </c>
      <c r="AW99" s="139">
        <f>'D1.01.41 - Zdravotně tech...'!J38</f>
        <v>0</v>
      </c>
      <c r="AX99" s="139">
        <f>'D1.01.41 - Zdravotně tech...'!J39</f>
        <v>0</v>
      </c>
      <c r="AY99" s="139">
        <f>'D1.01.41 - Zdravotně tech...'!J40</f>
        <v>0</v>
      </c>
      <c r="AZ99" s="139">
        <f>'D1.01.41 - Zdravotně tech...'!F37</f>
        <v>0</v>
      </c>
      <c r="BA99" s="139">
        <f>'D1.01.41 - Zdravotně tech...'!F38</f>
        <v>0</v>
      </c>
      <c r="BB99" s="139">
        <f>'D1.01.41 - Zdravotně tech...'!F39</f>
        <v>0</v>
      </c>
      <c r="BC99" s="139">
        <f>'D1.01.41 - Zdravotně tech...'!F40</f>
        <v>0</v>
      </c>
      <c r="BD99" s="141">
        <f>'D1.01.41 - Zdravotně tech...'!F41</f>
        <v>0</v>
      </c>
      <c r="BE99" s="4"/>
      <c r="BT99" s="142" t="s">
        <v>100</v>
      </c>
      <c r="BV99" s="142" t="s">
        <v>78</v>
      </c>
      <c r="BW99" s="142" t="s">
        <v>101</v>
      </c>
      <c r="BX99" s="142" t="s">
        <v>97</v>
      </c>
      <c r="CL99" s="142" t="s">
        <v>1</v>
      </c>
    </row>
    <row r="100" s="4" customFormat="1" ht="16.5" customHeight="1">
      <c r="A100" s="143" t="s">
        <v>90</v>
      </c>
      <c r="B100" s="71"/>
      <c r="C100" s="133"/>
      <c r="D100" s="133"/>
      <c r="E100" s="133"/>
      <c r="F100" s="133"/>
      <c r="G100" s="134" t="s">
        <v>102</v>
      </c>
      <c r="H100" s="134"/>
      <c r="I100" s="134"/>
      <c r="J100" s="134"/>
      <c r="K100" s="134"/>
      <c r="L100" s="133"/>
      <c r="M100" s="134" t="s">
        <v>103</v>
      </c>
      <c r="N100" s="134"/>
      <c r="O100" s="134"/>
      <c r="P100" s="134"/>
      <c r="Q100" s="134"/>
      <c r="R100" s="134"/>
      <c r="S100" s="134"/>
      <c r="T100" s="134"/>
      <c r="U100" s="134"/>
      <c r="V100" s="134"/>
      <c r="W100" s="134"/>
      <c r="X100" s="134"/>
      <c r="Y100" s="134"/>
      <c r="Z100" s="134"/>
      <c r="AA100" s="134"/>
      <c r="AB100" s="134"/>
      <c r="AC100" s="134"/>
      <c r="AD100" s="134"/>
      <c r="AE100" s="134"/>
      <c r="AF100" s="134"/>
      <c r="AG100" s="136">
        <f>'D1.01.42 - Vytápění'!J34</f>
        <v>0</v>
      </c>
      <c r="AH100" s="133"/>
      <c r="AI100" s="133"/>
      <c r="AJ100" s="133"/>
      <c r="AK100" s="133"/>
      <c r="AL100" s="133"/>
      <c r="AM100" s="133"/>
      <c r="AN100" s="136">
        <f>SUM(AG100,AT100)</f>
        <v>0</v>
      </c>
      <c r="AO100" s="133"/>
      <c r="AP100" s="133"/>
      <c r="AQ100" s="137" t="s">
        <v>88</v>
      </c>
      <c r="AR100" s="73"/>
      <c r="AS100" s="138">
        <v>0</v>
      </c>
      <c r="AT100" s="139">
        <f>ROUND(SUM(AV100:AW100),2)</f>
        <v>0</v>
      </c>
      <c r="AU100" s="140">
        <f>'D1.01.42 - Vytápění'!P128</f>
        <v>0</v>
      </c>
      <c r="AV100" s="139">
        <f>'D1.01.42 - Vytápění'!J37</f>
        <v>0</v>
      </c>
      <c r="AW100" s="139">
        <f>'D1.01.42 - Vytápění'!J38</f>
        <v>0</v>
      </c>
      <c r="AX100" s="139">
        <f>'D1.01.42 - Vytápění'!J39</f>
        <v>0</v>
      </c>
      <c r="AY100" s="139">
        <f>'D1.01.42 - Vytápění'!J40</f>
        <v>0</v>
      </c>
      <c r="AZ100" s="139">
        <f>'D1.01.42 - Vytápění'!F37</f>
        <v>0</v>
      </c>
      <c r="BA100" s="139">
        <f>'D1.01.42 - Vytápění'!F38</f>
        <v>0</v>
      </c>
      <c r="BB100" s="139">
        <f>'D1.01.42 - Vytápění'!F39</f>
        <v>0</v>
      </c>
      <c r="BC100" s="139">
        <f>'D1.01.42 - Vytápění'!F40</f>
        <v>0</v>
      </c>
      <c r="BD100" s="141">
        <f>'D1.01.42 - Vytápění'!F41</f>
        <v>0</v>
      </c>
      <c r="BE100" s="4"/>
      <c r="BT100" s="142" t="s">
        <v>100</v>
      </c>
      <c r="BV100" s="142" t="s">
        <v>78</v>
      </c>
      <c r="BW100" s="142" t="s">
        <v>104</v>
      </c>
      <c r="BX100" s="142" t="s">
        <v>97</v>
      </c>
      <c r="CL100" s="142" t="s">
        <v>1</v>
      </c>
    </row>
    <row r="101" s="4" customFormat="1" ht="16.5" customHeight="1">
      <c r="A101" s="4"/>
      <c r="B101" s="71"/>
      <c r="C101" s="133"/>
      <c r="D101" s="133"/>
      <c r="E101" s="133"/>
      <c r="F101" s="133"/>
      <c r="G101" s="134" t="s">
        <v>105</v>
      </c>
      <c r="H101" s="134"/>
      <c r="I101" s="134"/>
      <c r="J101" s="134"/>
      <c r="K101" s="134"/>
      <c r="L101" s="133"/>
      <c r="M101" s="134" t="s">
        <v>106</v>
      </c>
      <c r="N101" s="134"/>
      <c r="O101" s="134"/>
      <c r="P101" s="134"/>
      <c r="Q101" s="134"/>
      <c r="R101" s="134"/>
      <c r="S101" s="134"/>
      <c r="T101" s="134"/>
      <c r="U101" s="134"/>
      <c r="V101" s="134"/>
      <c r="W101" s="134"/>
      <c r="X101" s="134"/>
      <c r="Y101" s="134"/>
      <c r="Z101" s="134"/>
      <c r="AA101" s="134"/>
      <c r="AB101" s="134"/>
      <c r="AC101" s="134"/>
      <c r="AD101" s="134"/>
      <c r="AE101" s="134"/>
      <c r="AF101" s="134"/>
      <c r="AG101" s="135">
        <f>ROUND(SUM(AG102:AG104),2)</f>
        <v>0</v>
      </c>
      <c r="AH101" s="133"/>
      <c r="AI101" s="133"/>
      <c r="AJ101" s="133"/>
      <c r="AK101" s="133"/>
      <c r="AL101" s="133"/>
      <c r="AM101" s="133"/>
      <c r="AN101" s="136">
        <f>SUM(AG101,AT101)</f>
        <v>0</v>
      </c>
      <c r="AO101" s="133"/>
      <c r="AP101" s="133"/>
      <c r="AQ101" s="137" t="s">
        <v>88</v>
      </c>
      <c r="AR101" s="73"/>
      <c r="AS101" s="138">
        <f>ROUND(SUM(AS102:AS104),2)</f>
        <v>0</v>
      </c>
      <c r="AT101" s="139">
        <f>ROUND(SUM(AV101:AW101),2)</f>
        <v>0</v>
      </c>
      <c r="AU101" s="140">
        <f>ROUND(SUM(AU102:AU104),5)</f>
        <v>0</v>
      </c>
      <c r="AV101" s="139">
        <f>ROUND(AZ101*L29,2)</f>
        <v>0</v>
      </c>
      <c r="AW101" s="139">
        <f>ROUND(BA101*L30,2)</f>
        <v>0</v>
      </c>
      <c r="AX101" s="139">
        <f>ROUND(BB101*L29,2)</f>
        <v>0</v>
      </c>
      <c r="AY101" s="139">
        <f>ROUND(BC101*L30,2)</f>
        <v>0</v>
      </c>
      <c r="AZ101" s="139">
        <f>ROUND(SUM(AZ102:AZ104),2)</f>
        <v>0</v>
      </c>
      <c r="BA101" s="139">
        <f>ROUND(SUM(BA102:BA104),2)</f>
        <v>0</v>
      </c>
      <c r="BB101" s="139">
        <f>ROUND(SUM(BB102:BB104),2)</f>
        <v>0</v>
      </c>
      <c r="BC101" s="139">
        <f>ROUND(SUM(BC102:BC104),2)</f>
        <v>0</v>
      </c>
      <c r="BD101" s="141">
        <f>ROUND(SUM(BD102:BD104),2)</f>
        <v>0</v>
      </c>
      <c r="BE101" s="4"/>
      <c r="BS101" s="142" t="s">
        <v>75</v>
      </c>
      <c r="BT101" s="142" t="s">
        <v>100</v>
      </c>
      <c r="BU101" s="142" t="s">
        <v>77</v>
      </c>
      <c r="BV101" s="142" t="s">
        <v>78</v>
      </c>
      <c r="BW101" s="142" t="s">
        <v>107</v>
      </c>
      <c r="BX101" s="142" t="s">
        <v>97</v>
      </c>
      <c r="CL101" s="142" t="s">
        <v>1</v>
      </c>
    </row>
    <row r="102" s="4" customFormat="1" ht="16.5" customHeight="1">
      <c r="A102" s="143" t="s">
        <v>90</v>
      </c>
      <c r="B102" s="71"/>
      <c r="C102" s="133"/>
      <c r="D102" s="133"/>
      <c r="E102" s="133"/>
      <c r="F102" s="133"/>
      <c r="G102" s="133"/>
      <c r="H102" s="134" t="s">
        <v>83</v>
      </c>
      <c r="I102" s="134"/>
      <c r="J102" s="134"/>
      <c r="K102" s="134"/>
      <c r="L102" s="134"/>
      <c r="M102" s="133"/>
      <c r="N102" s="134" t="s">
        <v>108</v>
      </c>
      <c r="O102" s="134"/>
      <c r="P102" s="134"/>
      <c r="Q102" s="134"/>
      <c r="R102" s="134"/>
      <c r="S102" s="134"/>
      <c r="T102" s="134"/>
      <c r="U102" s="134"/>
      <c r="V102" s="134"/>
      <c r="W102" s="134"/>
      <c r="X102" s="134"/>
      <c r="Y102" s="134"/>
      <c r="Z102" s="134"/>
      <c r="AA102" s="134"/>
      <c r="AB102" s="134"/>
      <c r="AC102" s="134"/>
      <c r="AD102" s="134"/>
      <c r="AE102" s="134"/>
      <c r="AF102" s="134"/>
      <c r="AG102" s="136">
        <f>'1 - VZT'!J34</f>
        <v>0</v>
      </c>
      <c r="AH102" s="133"/>
      <c r="AI102" s="133"/>
      <c r="AJ102" s="133"/>
      <c r="AK102" s="133"/>
      <c r="AL102" s="133"/>
      <c r="AM102" s="133"/>
      <c r="AN102" s="136">
        <f>SUM(AG102,AT102)</f>
        <v>0</v>
      </c>
      <c r="AO102" s="133"/>
      <c r="AP102" s="133"/>
      <c r="AQ102" s="137" t="s">
        <v>88</v>
      </c>
      <c r="AR102" s="73"/>
      <c r="AS102" s="138">
        <v>0</v>
      </c>
      <c r="AT102" s="139">
        <f>ROUND(SUM(AV102:AW102),2)</f>
        <v>0</v>
      </c>
      <c r="AU102" s="140">
        <f>'1 - VZT'!P126</f>
        <v>0</v>
      </c>
      <c r="AV102" s="139">
        <f>'1 - VZT'!J37</f>
        <v>0</v>
      </c>
      <c r="AW102" s="139">
        <f>'1 - VZT'!J38</f>
        <v>0</v>
      </c>
      <c r="AX102" s="139">
        <f>'1 - VZT'!J39</f>
        <v>0</v>
      </c>
      <c r="AY102" s="139">
        <f>'1 - VZT'!J40</f>
        <v>0</v>
      </c>
      <c r="AZ102" s="139">
        <f>'1 - VZT'!F37</f>
        <v>0</v>
      </c>
      <c r="BA102" s="139">
        <f>'1 - VZT'!F38</f>
        <v>0</v>
      </c>
      <c r="BB102" s="139">
        <f>'1 - VZT'!F39</f>
        <v>0</v>
      </c>
      <c r="BC102" s="139">
        <f>'1 - VZT'!F40</f>
        <v>0</v>
      </c>
      <c r="BD102" s="141">
        <f>'1 - VZT'!F41</f>
        <v>0</v>
      </c>
      <c r="BE102" s="4"/>
      <c r="BT102" s="142" t="s">
        <v>109</v>
      </c>
      <c r="BV102" s="142" t="s">
        <v>78</v>
      </c>
      <c r="BW102" s="142" t="s">
        <v>110</v>
      </c>
      <c r="BX102" s="142" t="s">
        <v>107</v>
      </c>
      <c r="CL102" s="142" t="s">
        <v>1</v>
      </c>
    </row>
    <row r="103" s="4" customFormat="1" ht="16.5" customHeight="1">
      <c r="A103" s="143" t="s">
        <v>90</v>
      </c>
      <c r="B103" s="71"/>
      <c r="C103" s="133"/>
      <c r="D103" s="133"/>
      <c r="E103" s="133"/>
      <c r="F103" s="133"/>
      <c r="G103" s="133"/>
      <c r="H103" s="134" t="s">
        <v>85</v>
      </c>
      <c r="I103" s="134"/>
      <c r="J103" s="134"/>
      <c r="K103" s="134"/>
      <c r="L103" s="134"/>
      <c r="M103" s="133"/>
      <c r="N103" s="134" t="s">
        <v>111</v>
      </c>
      <c r="O103" s="134"/>
      <c r="P103" s="134"/>
      <c r="Q103" s="134"/>
      <c r="R103" s="134"/>
      <c r="S103" s="134"/>
      <c r="T103" s="134"/>
      <c r="U103" s="134"/>
      <c r="V103" s="134"/>
      <c r="W103" s="134"/>
      <c r="X103" s="134"/>
      <c r="Y103" s="134"/>
      <c r="Z103" s="134"/>
      <c r="AA103" s="134"/>
      <c r="AB103" s="134"/>
      <c r="AC103" s="134"/>
      <c r="AD103" s="134"/>
      <c r="AE103" s="134"/>
      <c r="AF103" s="134"/>
      <c r="AG103" s="136">
        <f>'2 - chlazení'!J34</f>
        <v>0</v>
      </c>
      <c r="AH103" s="133"/>
      <c r="AI103" s="133"/>
      <c r="AJ103" s="133"/>
      <c r="AK103" s="133"/>
      <c r="AL103" s="133"/>
      <c r="AM103" s="133"/>
      <c r="AN103" s="136">
        <f>SUM(AG103,AT103)</f>
        <v>0</v>
      </c>
      <c r="AO103" s="133"/>
      <c r="AP103" s="133"/>
      <c r="AQ103" s="137" t="s">
        <v>88</v>
      </c>
      <c r="AR103" s="73"/>
      <c r="AS103" s="138">
        <v>0</v>
      </c>
      <c r="AT103" s="139">
        <f>ROUND(SUM(AV103:AW103),2)</f>
        <v>0</v>
      </c>
      <c r="AU103" s="140">
        <f>'2 - chlazení'!P125</f>
        <v>0</v>
      </c>
      <c r="AV103" s="139">
        <f>'2 - chlazení'!J37</f>
        <v>0</v>
      </c>
      <c r="AW103" s="139">
        <f>'2 - chlazení'!J38</f>
        <v>0</v>
      </c>
      <c r="AX103" s="139">
        <f>'2 - chlazení'!J39</f>
        <v>0</v>
      </c>
      <c r="AY103" s="139">
        <f>'2 - chlazení'!J40</f>
        <v>0</v>
      </c>
      <c r="AZ103" s="139">
        <f>'2 - chlazení'!F37</f>
        <v>0</v>
      </c>
      <c r="BA103" s="139">
        <f>'2 - chlazení'!F38</f>
        <v>0</v>
      </c>
      <c r="BB103" s="139">
        <f>'2 - chlazení'!F39</f>
        <v>0</v>
      </c>
      <c r="BC103" s="139">
        <f>'2 - chlazení'!F40</f>
        <v>0</v>
      </c>
      <c r="BD103" s="141">
        <f>'2 - chlazení'!F41</f>
        <v>0</v>
      </c>
      <c r="BE103" s="4"/>
      <c r="BT103" s="142" t="s">
        <v>109</v>
      </c>
      <c r="BV103" s="142" t="s">
        <v>78</v>
      </c>
      <c r="BW103" s="142" t="s">
        <v>112</v>
      </c>
      <c r="BX103" s="142" t="s">
        <v>107</v>
      </c>
      <c r="CL103" s="142" t="s">
        <v>1</v>
      </c>
    </row>
    <row r="104" s="4" customFormat="1" ht="16.5" customHeight="1">
      <c r="A104" s="143" t="s">
        <v>90</v>
      </c>
      <c r="B104" s="71"/>
      <c r="C104" s="133"/>
      <c r="D104" s="133"/>
      <c r="E104" s="133"/>
      <c r="F104" s="133"/>
      <c r="G104" s="133"/>
      <c r="H104" s="134" t="s">
        <v>93</v>
      </c>
      <c r="I104" s="134"/>
      <c r="J104" s="134"/>
      <c r="K104" s="134"/>
      <c r="L104" s="134"/>
      <c r="M104" s="133"/>
      <c r="N104" s="134" t="s">
        <v>113</v>
      </c>
      <c r="O104" s="134"/>
      <c r="P104" s="134"/>
      <c r="Q104" s="134"/>
      <c r="R104" s="134"/>
      <c r="S104" s="134"/>
      <c r="T104" s="134"/>
      <c r="U104" s="134"/>
      <c r="V104" s="134"/>
      <c r="W104" s="134"/>
      <c r="X104" s="134"/>
      <c r="Y104" s="134"/>
      <c r="Z104" s="134"/>
      <c r="AA104" s="134"/>
      <c r="AB104" s="134"/>
      <c r="AC104" s="134"/>
      <c r="AD104" s="134"/>
      <c r="AE104" s="134"/>
      <c r="AF104" s="134"/>
      <c r="AG104" s="136">
        <f>'3 - Společné'!J34</f>
        <v>0</v>
      </c>
      <c r="AH104" s="133"/>
      <c r="AI104" s="133"/>
      <c r="AJ104" s="133"/>
      <c r="AK104" s="133"/>
      <c r="AL104" s="133"/>
      <c r="AM104" s="133"/>
      <c r="AN104" s="136">
        <f>SUM(AG104,AT104)</f>
        <v>0</v>
      </c>
      <c r="AO104" s="133"/>
      <c r="AP104" s="133"/>
      <c r="AQ104" s="137" t="s">
        <v>88</v>
      </c>
      <c r="AR104" s="73"/>
      <c r="AS104" s="138">
        <v>0</v>
      </c>
      <c r="AT104" s="139">
        <f>ROUND(SUM(AV104:AW104),2)</f>
        <v>0</v>
      </c>
      <c r="AU104" s="140">
        <f>'3 - Společné'!P125</f>
        <v>0</v>
      </c>
      <c r="AV104" s="139">
        <f>'3 - Společné'!J37</f>
        <v>0</v>
      </c>
      <c r="AW104" s="139">
        <f>'3 - Společné'!J38</f>
        <v>0</v>
      </c>
      <c r="AX104" s="139">
        <f>'3 - Společné'!J39</f>
        <v>0</v>
      </c>
      <c r="AY104" s="139">
        <f>'3 - Společné'!J40</f>
        <v>0</v>
      </c>
      <c r="AZ104" s="139">
        <f>'3 - Společné'!F37</f>
        <v>0</v>
      </c>
      <c r="BA104" s="139">
        <f>'3 - Společné'!F38</f>
        <v>0</v>
      </c>
      <c r="BB104" s="139">
        <f>'3 - Společné'!F39</f>
        <v>0</v>
      </c>
      <c r="BC104" s="139">
        <f>'3 - Společné'!F40</f>
        <v>0</v>
      </c>
      <c r="BD104" s="141">
        <f>'3 - Společné'!F41</f>
        <v>0</v>
      </c>
      <c r="BE104" s="4"/>
      <c r="BT104" s="142" t="s">
        <v>109</v>
      </c>
      <c r="BV104" s="142" t="s">
        <v>78</v>
      </c>
      <c r="BW104" s="142" t="s">
        <v>114</v>
      </c>
      <c r="BX104" s="142" t="s">
        <v>107</v>
      </c>
      <c r="CL104" s="142" t="s">
        <v>1</v>
      </c>
    </row>
    <row r="105" s="4" customFormat="1" ht="16.5" customHeight="1">
      <c r="A105" s="143" t="s">
        <v>90</v>
      </c>
      <c r="B105" s="71"/>
      <c r="C105" s="133"/>
      <c r="D105" s="133"/>
      <c r="E105" s="133"/>
      <c r="F105" s="133"/>
      <c r="G105" s="134" t="s">
        <v>115</v>
      </c>
      <c r="H105" s="134"/>
      <c r="I105" s="134"/>
      <c r="J105" s="134"/>
      <c r="K105" s="134"/>
      <c r="L105" s="133"/>
      <c r="M105" s="134" t="s">
        <v>116</v>
      </c>
      <c r="N105" s="134"/>
      <c r="O105" s="134"/>
      <c r="P105" s="134"/>
      <c r="Q105" s="134"/>
      <c r="R105" s="134"/>
      <c r="S105" s="134"/>
      <c r="T105" s="134"/>
      <c r="U105" s="134"/>
      <c r="V105" s="134"/>
      <c r="W105" s="134"/>
      <c r="X105" s="134"/>
      <c r="Y105" s="134"/>
      <c r="Z105" s="134"/>
      <c r="AA105" s="134"/>
      <c r="AB105" s="134"/>
      <c r="AC105" s="134"/>
      <c r="AD105" s="134"/>
      <c r="AE105" s="134"/>
      <c r="AF105" s="134"/>
      <c r="AG105" s="136">
        <f>'D1.01.44 - Silnoproudá el...'!J34</f>
        <v>0</v>
      </c>
      <c r="AH105" s="133"/>
      <c r="AI105" s="133"/>
      <c r="AJ105" s="133"/>
      <c r="AK105" s="133"/>
      <c r="AL105" s="133"/>
      <c r="AM105" s="133"/>
      <c r="AN105" s="136">
        <f>SUM(AG105,AT105)</f>
        <v>0</v>
      </c>
      <c r="AO105" s="133"/>
      <c r="AP105" s="133"/>
      <c r="AQ105" s="137" t="s">
        <v>88</v>
      </c>
      <c r="AR105" s="73"/>
      <c r="AS105" s="138">
        <v>0</v>
      </c>
      <c r="AT105" s="139">
        <f>ROUND(SUM(AV105:AW105),2)</f>
        <v>0</v>
      </c>
      <c r="AU105" s="140">
        <f>'D1.01.44 - Silnoproudá el...'!P130</f>
        <v>0</v>
      </c>
      <c r="AV105" s="139">
        <f>'D1.01.44 - Silnoproudá el...'!J37</f>
        <v>0</v>
      </c>
      <c r="AW105" s="139">
        <f>'D1.01.44 - Silnoproudá el...'!J38</f>
        <v>0</v>
      </c>
      <c r="AX105" s="139">
        <f>'D1.01.44 - Silnoproudá el...'!J39</f>
        <v>0</v>
      </c>
      <c r="AY105" s="139">
        <f>'D1.01.44 - Silnoproudá el...'!J40</f>
        <v>0</v>
      </c>
      <c r="AZ105" s="139">
        <f>'D1.01.44 - Silnoproudá el...'!F37</f>
        <v>0</v>
      </c>
      <c r="BA105" s="139">
        <f>'D1.01.44 - Silnoproudá el...'!F38</f>
        <v>0</v>
      </c>
      <c r="BB105" s="139">
        <f>'D1.01.44 - Silnoproudá el...'!F39</f>
        <v>0</v>
      </c>
      <c r="BC105" s="139">
        <f>'D1.01.44 - Silnoproudá el...'!F40</f>
        <v>0</v>
      </c>
      <c r="BD105" s="141">
        <f>'D1.01.44 - Silnoproudá el...'!F41</f>
        <v>0</v>
      </c>
      <c r="BE105" s="4"/>
      <c r="BT105" s="142" t="s">
        <v>100</v>
      </c>
      <c r="BV105" s="142" t="s">
        <v>78</v>
      </c>
      <c r="BW105" s="142" t="s">
        <v>117</v>
      </c>
      <c r="BX105" s="142" t="s">
        <v>97</v>
      </c>
      <c r="CL105" s="142" t="s">
        <v>1</v>
      </c>
    </row>
    <row r="106" s="4" customFormat="1" ht="16.5" customHeight="1">
      <c r="A106" s="143" t="s">
        <v>90</v>
      </c>
      <c r="B106" s="71"/>
      <c r="C106" s="133"/>
      <c r="D106" s="133"/>
      <c r="E106" s="133"/>
      <c r="F106" s="133"/>
      <c r="G106" s="134" t="s">
        <v>118</v>
      </c>
      <c r="H106" s="134"/>
      <c r="I106" s="134"/>
      <c r="J106" s="134"/>
      <c r="K106" s="134"/>
      <c r="L106" s="133"/>
      <c r="M106" s="134" t="s">
        <v>119</v>
      </c>
      <c r="N106" s="134"/>
      <c r="O106" s="134"/>
      <c r="P106" s="134"/>
      <c r="Q106" s="134"/>
      <c r="R106" s="134"/>
      <c r="S106" s="134"/>
      <c r="T106" s="134"/>
      <c r="U106" s="134"/>
      <c r="V106" s="134"/>
      <c r="W106" s="134"/>
      <c r="X106" s="134"/>
      <c r="Y106" s="134"/>
      <c r="Z106" s="134"/>
      <c r="AA106" s="134"/>
      <c r="AB106" s="134"/>
      <c r="AC106" s="134"/>
      <c r="AD106" s="134"/>
      <c r="AE106" s="134"/>
      <c r="AF106" s="134"/>
      <c r="AG106" s="136">
        <f>'D1.01.45 - Slaboproudá  e...'!J34</f>
        <v>0</v>
      </c>
      <c r="AH106" s="133"/>
      <c r="AI106" s="133"/>
      <c r="AJ106" s="133"/>
      <c r="AK106" s="133"/>
      <c r="AL106" s="133"/>
      <c r="AM106" s="133"/>
      <c r="AN106" s="136">
        <f>SUM(AG106,AT106)</f>
        <v>0</v>
      </c>
      <c r="AO106" s="133"/>
      <c r="AP106" s="133"/>
      <c r="AQ106" s="137" t="s">
        <v>88</v>
      </c>
      <c r="AR106" s="73"/>
      <c r="AS106" s="138">
        <v>0</v>
      </c>
      <c r="AT106" s="139">
        <f>ROUND(SUM(AV106:AW106),2)</f>
        <v>0</v>
      </c>
      <c r="AU106" s="140">
        <f>'D1.01.45 - Slaboproudá  e...'!P129</f>
        <v>0</v>
      </c>
      <c r="AV106" s="139">
        <f>'D1.01.45 - Slaboproudá  e...'!J37</f>
        <v>0</v>
      </c>
      <c r="AW106" s="139">
        <f>'D1.01.45 - Slaboproudá  e...'!J38</f>
        <v>0</v>
      </c>
      <c r="AX106" s="139">
        <f>'D1.01.45 - Slaboproudá  e...'!J39</f>
        <v>0</v>
      </c>
      <c r="AY106" s="139">
        <f>'D1.01.45 - Slaboproudá  e...'!J40</f>
        <v>0</v>
      </c>
      <c r="AZ106" s="139">
        <f>'D1.01.45 - Slaboproudá  e...'!F37</f>
        <v>0</v>
      </c>
      <c r="BA106" s="139">
        <f>'D1.01.45 - Slaboproudá  e...'!F38</f>
        <v>0</v>
      </c>
      <c r="BB106" s="139">
        <f>'D1.01.45 - Slaboproudá  e...'!F39</f>
        <v>0</v>
      </c>
      <c r="BC106" s="139">
        <f>'D1.01.45 - Slaboproudá  e...'!F40</f>
        <v>0</v>
      </c>
      <c r="BD106" s="141">
        <f>'D1.01.45 - Slaboproudá  e...'!F41</f>
        <v>0</v>
      </c>
      <c r="BE106" s="4"/>
      <c r="BT106" s="142" t="s">
        <v>100</v>
      </c>
      <c r="BV106" s="142" t="s">
        <v>78</v>
      </c>
      <c r="BW106" s="142" t="s">
        <v>120</v>
      </c>
      <c r="BX106" s="142" t="s">
        <v>97</v>
      </c>
      <c r="CL106" s="142" t="s">
        <v>1</v>
      </c>
    </row>
    <row r="107" s="4" customFormat="1" ht="16.5" customHeight="1">
      <c r="A107" s="143" t="s">
        <v>90</v>
      </c>
      <c r="B107" s="71"/>
      <c r="C107" s="133"/>
      <c r="D107" s="133"/>
      <c r="E107" s="133"/>
      <c r="F107" s="133"/>
      <c r="G107" s="134" t="s">
        <v>121</v>
      </c>
      <c r="H107" s="134"/>
      <c r="I107" s="134"/>
      <c r="J107" s="134"/>
      <c r="K107" s="134"/>
      <c r="L107" s="133"/>
      <c r="M107" s="134" t="s">
        <v>122</v>
      </c>
      <c r="N107" s="134"/>
      <c r="O107" s="134"/>
      <c r="P107" s="134"/>
      <c r="Q107" s="134"/>
      <c r="R107" s="134"/>
      <c r="S107" s="134"/>
      <c r="T107" s="134"/>
      <c r="U107" s="134"/>
      <c r="V107" s="134"/>
      <c r="W107" s="134"/>
      <c r="X107" s="134"/>
      <c r="Y107" s="134"/>
      <c r="Z107" s="134"/>
      <c r="AA107" s="134"/>
      <c r="AB107" s="134"/>
      <c r="AC107" s="134"/>
      <c r="AD107" s="134"/>
      <c r="AE107" s="134"/>
      <c r="AF107" s="134"/>
      <c r="AG107" s="136">
        <f>'D1.01.46 - Elektronická p...'!J34</f>
        <v>0</v>
      </c>
      <c r="AH107" s="133"/>
      <c r="AI107" s="133"/>
      <c r="AJ107" s="133"/>
      <c r="AK107" s="133"/>
      <c r="AL107" s="133"/>
      <c r="AM107" s="133"/>
      <c r="AN107" s="136">
        <f>SUM(AG107,AT107)</f>
        <v>0</v>
      </c>
      <c r="AO107" s="133"/>
      <c r="AP107" s="133"/>
      <c r="AQ107" s="137" t="s">
        <v>88</v>
      </c>
      <c r="AR107" s="73"/>
      <c r="AS107" s="138">
        <v>0</v>
      </c>
      <c r="AT107" s="139">
        <f>ROUND(SUM(AV107:AW107),2)</f>
        <v>0</v>
      </c>
      <c r="AU107" s="140">
        <f>'D1.01.46 - Elektronická p...'!P127</f>
        <v>0</v>
      </c>
      <c r="AV107" s="139">
        <f>'D1.01.46 - Elektronická p...'!J37</f>
        <v>0</v>
      </c>
      <c r="AW107" s="139">
        <f>'D1.01.46 - Elektronická p...'!J38</f>
        <v>0</v>
      </c>
      <c r="AX107" s="139">
        <f>'D1.01.46 - Elektronická p...'!J39</f>
        <v>0</v>
      </c>
      <c r="AY107" s="139">
        <f>'D1.01.46 - Elektronická p...'!J40</f>
        <v>0</v>
      </c>
      <c r="AZ107" s="139">
        <f>'D1.01.46 - Elektronická p...'!F37</f>
        <v>0</v>
      </c>
      <c r="BA107" s="139">
        <f>'D1.01.46 - Elektronická p...'!F38</f>
        <v>0</v>
      </c>
      <c r="BB107" s="139">
        <f>'D1.01.46 - Elektronická p...'!F39</f>
        <v>0</v>
      </c>
      <c r="BC107" s="139">
        <f>'D1.01.46 - Elektronická p...'!F40</f>
        <v>0</v>
      </c>
      <c r="BD107" s="141">
        <f>'D1.01.46 - Elektronická p...'!F41</f>
        <v>0</v>
      </c>
      <c r="BE107" s="4"/>
      <c r="BT107" s="142" t="s">
        <v>100</v>
      </c>
      <c r="BV107" s="142" t="s">
        <v>78</v>
      </c>
      <c r="BW107" s="142" t="s">
        <v>123</v>
      </c>
      <c r="BX107" s="142" t="s">
        <v>97</v>
      </c>
      <c r="CL107" s="142" t="s">
        <v>1</v>
      </c>
    </row>
    <row r="108" s="4" customFormat="1" ht="16.5" customHeight="1">
      <c r="A108" s="143" t="s">
        <v>90</v>
      </c>
      <c r="B108" s="71"/>
      <c r="C108" s="133"/>
      <c r="D108" s="133"/>
      <c r="E108" s="133"/>
      <c r="F108" s="133"/>
      <c r="G108" s="134" t="s">
        <v>124</v>
      </c>
      <c r="H108" s="134"/>
      <c r="I108" s="134"/>
      <c r="J108" s="134"/>
      <c r="K108" s="134"/>
      <c r="L108" s="133"/>
      <c r="M108" s="134" t="s">
        <v>125</v>
      </c>
      <c r="N108" s="134"/>
      <c r="O108" s="134"/>
      <c r="P108" s="134"/>
      <c r="Q108" s="134"/>
      <c r="R108" s="134"/>
      <c r="S108" s="134"/>
      <c r="T108" s="134"/>
      <c r="U108" s="134"/>
      <c r="V108" s="134"/>
      <c r="W108" s="134"/>
      <c r="X108" s="134"/>
      <c r="Y108" s="134"/>
      <c r="Z108" s="134"/>
      <c r="AA108" s="134"/>
      <c r="AB108" s="134"/>
      <c r="AC108" s="134"/>
      <c r="AD108" s="134"/>
      <c r="AE108" s="134"/>
      <c r="AF108" s="134"/>
      <c r="AG108" s="136">
        <f>'D1.01.47 - Měření a Regulace'!J34</f>
        <v>0</v>
      </c>
      <c r="AH108" s="133"/>
      <c r="AI108" s="133"/>
      <c r="AJ108" s="133"/>
      <c r="AK108" s="133"/>
      <c r="AL108" s="133"/>
      <c r="AM108" s="133"/>
      <c r="AN108" s="136">
        <f>SUM(AG108,AT108)</f>
        <v>0</v>
      </c>
      <c r="AO108" s="133"/>
      <c r="AP108" s="133"/>
      <c r="AQ108" s="137" t="s">
        <v>88</v>
      </c>
      <c r="AR108" s="73"/>
      <c r="AS108" s="138">
        <v>0</v>
      </c>
      <c r="AT108" s="139">
        <f>ROUND(SUM(AV108:AW108),2)</f>
        <v>0</v>
      </c>
      <c r="AU108" s="140">
        <f>'D1.01.47 - Měření a Regulace'!P128</f>
        <v>0</v>
      </c>
      <c r="AV108" s="139">
        <f>'D1.01.47 - Měření a Regulace'!J37</f>
        <v>0</v>
      </c>
      <c r="AW108" s="139">
        <f>'D1.01.47 - Měření a Regulace'!J38</f>
        <v>0</v>
      </c>
      <c r="AX108" s="139">
        <f>'D1.01.47 - Měření a Regulace'!J39</f>
        <v>0</v>
      </c>
      <c r="AY108" s="139">
        <f>'D1.01.47 - Měření a Regulace'!J40</f>
        <v>0</v>
      </c>
      <c r="AZ108" s="139">
        <f>'D1.01.47 - Měření a Regulace'!F37</f>
        <v>0</v>
      </c>
      <c r="BA108" s="139">
        <f>'D1.01.47 - Měření a Regulace'!F38</f>
        <v>0</v>
      </c>
      <c r="BB108" s="139">
        <f>'D1.01.47 - Měření a Regulace'!F39</f>
        <v>0</v>
      </c>
      <c r="BC108" s="139">
        <f>'D1.01.47 - Měření a Regulace'!F40</f>
        <v>0</v>
      </c>
      <c r="BD108" s="141">
        <f>'D1.01.47 - Měření a Regulace'!F41</f>
        <v>0</v>
      </c>
      <c r="BE108" s="4"/>
      <c r="BT108" s="142" t="s">
        <v>100</v>
      </c>
      <c r="BV108" s="142" t="s">
        <v>78</v>
      </c>
      <c r="BW108" s="142" t="s">
        <v>126</v>
      </c>
      <c r="BX108" s="142" t="s">
        <v>97</v>
      </c>
      <c r="CL108" s="142" t="s">
        <v>1</v>
      </c>
    </row>
    <row r="109" s="7" customFormat="1" ht="24.75" customHeight="1">
      <c r="A109" s="143" t="s">
        <v>90</v>
      </c>
      <c r="B109" s="120"/>
      <c r="C109" s="121"/>
      <c r="D109" s="122" t="s">
        <v>127</v>
      </c>
      <c r="E109" s="122"/>
      <c r="F109" s="122"/>
      <c r="G109" s="122"/>
      <c r="H109" s="122"/>
      <c r="I109" s="123"/>
      <c r="J109" s="122" t="s">
        <v>128</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'D.1.02 - SO 02 Přeložka a...'!J30</f>
        <v>0</v>
      </c>
      <c r="AH109" s="123"/>
      <c r="AI109" s="123"/>
      <c r="AJ109" s="123"/>
      <c r="AK109" s="123"/>
      <c r="AL109" s="123"/>
      <c r="AM109" s="123"/>
      <c r="AN109" s="125">
        <f>SUM(AG109,AT109)</f>
        <v>0</v>
      </c>
      <c r="AO109" s="123"/>
      <c r="AP109" s="123"/>
      <c r="AQ109" s="126" t="s">
        <v>82</v>
      </c>
      <c r="AR109" s="127"/>
      <c r="AS109" s="128">
        <v>0</v>
      </c>
      <c r="AT109" s="129">
        <f>ROUND(SUM(AV109:AW109),2)</f>
        <v>0</v>
      </c>
      <c r="AU109" s="130">
        <f>'D.1.02 - SO 02 Přeložka a...'!P123</f>
        <v>0</v>
      </c>
      <c r="AV109" s="129">
        <f>'D.1.02 - SO 02 Přeložka a...'!J33</f>
        <v>0</v>
      </c>
      <c r="AW109" s="129">
        <f>'D.1.02 - SO 02 Přeložka a...'!J34</f>
        <v>0</v>
      </c>
      <c r="AX109" s="129">
        <f>'D.1.02 - SO 02 Přeložka a...'!J35</f>
        <v>0</v>
      </c>
      <c r="AY109" s="129">
        <f>'D.1.02 - SO 02 Přeložka a...'!J36</f>
        <v>0</v>
      </c>
      <c r="AZ109" s="129">
        <f>'D.1.02 - SO 02 Přeložka a...'!F33</f>
        <v>0</v>
      </c>
      <c r="BA109" s="129">
        <f>'D.1.02 - SO 02 Přeložka a...'!F34</f>
        <v>0</v>
      </c>
      <c r="BB109" s="129">
        <f>'D.1.02 - SO 02 Přeložka a...'!F35</f>
        <v>0</v>
      </c>
      <c r="BC109" s="129">
        <f>'D.1.02 - SO 02 Přeložka a...'!F36</f>
        <v>0</v>
      </c>
      <c r="BD109" s="131">
        <f>'D.1.02 - SO 02 Přeložka a...'!F37</f>
        <v>0</v>
      </c>
      <c r="BE109" s="7"/>
      <c r="BT109" s="132" t="s">
        <v>83</v>
      </c>
      <c r="BV109" s="132" t="s">
        <v>78</v>
      </c>
      <c r="BW109" s="132" t="s">
        <v>129</v>
      </c>
      <c r="BX109" s="132" t="s">
        <v>5</v>
      </c>
      <c r="CL109" s="132" t="s">
        <v>1</v>
      </c>
      <c r="CM109" s="132" t="s">
        <v>85</v>
      </c>
    </row>
    <row r="110" s="7" customFormat="1" ht="16.5" customHeight="1">
      <c r="A110" s="143" t="s">
        <v>90</v>
      </c>
      <c r="B110" s="120"/>
      <c r="C110" s="121"/>
      <c r="D110" s="122" t="s">
        <v>130</v>
      </c>
      <c r="E110" s="122"/>
      <c r="F110" s="122"/>
      <c r="G110" s="122"/>
      <c r="H110" s="122"/>
      <c r="I110" s="123"/>
      <c r="J110" s="122" t="s">
        <v>131</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'D.1.03 - SO 03 Přípojka d...'!J30</f>
        <v>0</v>
      </c>
      <c r="AH110" s="123"/>
      <c r="AI110" s="123"/>
      <c r="AJ110" s="123"/>
      <c r="AK110" s="123"/>
      <c r="AL110" s="123"/>
      <c r="AM110" s="123"/>
      <c r="AN110" s="125">
        <f>SUM(AG110,AT110)</f>
        <v>0</v>
      </c>
      <c r="AO110" s="123"/>
      <c r="AP110" s="123"/>
      <c r="AQ110" s="126" t="s">
        <v>82</v>
      </c>
      <c r="AR110" s="127"/>
      <c r="AS110" s="128">
        <v>0</v>
      </c>
      <c r="AT110" s="129">
        <f>ROUND(SUM(AV110:AW110),2)</f>
        <v>0</v>
      </c>
      <c r="AU110" s="130">
        <f>'D.1.03 - SO 03 Přípojka d...'!P122</f>
        <v>0</v>
      </c>
      <c r="AV110" s="129">
        <f>'D.1.03 - SO 03 Přípojka d...'!J33</f>
        <v>0</v>
      </c>
      <c r="AW110" s="129">
        <f>'D.1.03 - SO 03 Přípojka d...'!J34</f>
        <v>0</v>
      </c>
      <c r="AX110" s="129">
        <f>'D.1.03 - SO 03 Přípojka d...'!J35</f>
        <v>0</v>
      </c>
      <c r="AY110" s="129">
        <f>'D.1.03 - SO 03 Přípojka d...'!J36</f>
        <v>0</v>
      </c>
      <c r="AZ110" s="129">
        <f>'D.1.03 - SO 03 Přípojka d...'!F33</f>
        <v>0</v>
      </c>
      <c r="BA110" s="129">
        <f>'D.1.03 - SO 03 Přípojka d...'!F34</f>
        <v>0</v>
      </c>
      <c r="BB110" s="129">
        <f>'D.1.03 - SO 03 Přípojka d...'!F35</f>
        <v>0</v>
      </c>
      <c r="BC110" s="129">
        <f>'D.1.03 - SO 03 Přípojka d...'!F36</f>
        <v>0</v>
      </c>
      <c r="BD110" s="131">
        <f>'D.1.03 - SO 03 Přípojka d...'!F37</f>
        <v>0</v>
      </c>
      <c r="BE110" s="7"/>
      <c r="BT110" s="132" t="s">
        <v>83</v>
      </c>
      <c r="BV110" s="132" t="s">
        <v>78</v>
      </c>
      <c r="BW110" s="132" t="s">
        <v>132</v>
      </c>
      <c r="BX110" s="132" t="s">
        <v>5</v>
      </c>
      <c r="CL110" s="132" t="s">
        <v>1</v>
      </c>
      <c r="CM110" s="132" t="s">
        <v>85</v>
      </c>
    </row>
    <row r="111" s="7" customFormat="1" ht="24.75" customHeight="1">
      <c r="A111" s="143" t="s">
        <v>90</v>
      </c>
      <c r="B111" s="120"/>
      <c r="C111" s="121"/>
      <c r="D111" s="122" t="s">
        <v>133</v>
      </c>
      <c r="E111" s="122"/>
      <c r="F111" s="122"/>
      <c r="G111" s="122"/>
      <c r="H111" s="122"/>
      <c r="I111" s="123"/>
      <c r="J111" s="122" t="s">
        <v>134</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5">
        <f>'D.1.04 - SO 04 Terénní úp...'!J30</f>
        <v>0</v>
      </c>
      <c r="AH111" s="123"/>
      <c r="AI111" s="123"/>
      <c r="AJ111" s="123"/>
      <c r="AK111" s="123"/>
      <c r="AL111" s="123"/>
      <c r="AM111" s="123"/>
      <c r="AN111" s="125">
        <f>SUM(AG111,AT111)</f>
        <v>0</v>
      </c>
      <c r="AO111" s="123"/>
      <c r="AP111" s="123"/>
      <c r="AQ111" s="126" t="s">
        <v>82</v>
      </c>
      <c r="AR111" s="127"/>
      <c r="AS111" s="128">
        <v>0</v>
      </c>
      <c r="AT111" s="129">
        <f>ROUND(SUM(AV111:AW111),2)</f>
        <v>0</v>
      </c>
      <c r="AU111" s="130">
        <f>'D.1.04 - SO 04 Terénní úp...'!P133</f>
        <v>0</v>
      </c>
      <c r="AV111" s="129">
        <f>'D.1.04 - SO 04 Terénní úp...'!J33</f>
        <v>0</v>
      </c>
      <c r="AW111" s="129">
        <f>'D.1.04 - SO 04 Terénní úp...'!J34</f>
        <v>0</v>
      </c>
      <c r="AX111" s="129">
        <f>'D.1.04 - SO 04 Terénní úp...'!J35</f>
        <v>0</v>
      </c>
      <c r="AY111" s="129">
        <f>'D.1.04 - SO 04 Terénní úp...'!J36</f>
        <v>0</v>
      </c>
      <c r="AZ111" s="129">
        <f>'D.1.04 - SO 04 Terénní úp...'!F33</f>
        <v>0</v>
      </c>
      <c r="BA111" s="129">
        <f>'D.1.04 - SO 04 Terénní úp...'!F34</f>
        <v>0</v>
      </c>
      <c r="BB111" s="129">
        <f>'D.1.04 - SO 04 Terénní úp...'!F35</f>
        <v>0</v>
      </c>
      <c r="BC111" s="129">
        <f>'D.1.04 - SO 04 Terénní úp...'!F36</f>
        <v>0</v>
      </c>
      <c r="BD111" s="131">
        <f>'D.1.04 - SO 04 Terénní úp...'!F37</f>
        <v>0</v>
      </c>
      <c r="BE111" s="7"/>
      <c r="BT111" s="132" t="s">
        <v>83</v>
      </c>
      <c r="BV111" s="132" t="s">
        <v>78</v>
      </c>
      <c r="BW111" s="132" t="s">
        <v>135</v>
      </c>
      <c r="BX111" s="132" t="s">
        <v>5</v>
      </c>
      <c r="CL111" s="132" t="s">
        <v>1</v>
      </c>
      <c r="CM111" s="132" t="s">
        <v>85</v>
      </c>
    </row>
    <row r="112" s="7" customFormat="1" ht="16.5" customHeight="1">
      <c r="A112" s="143" t="s">
        <v>90</v>
      </c>
      <c r="B112" s="120"/>
      <c r="C112" s="121"/>
      <c r="D112" s="122" t="s">
        <v>136</v>
      </c>
      <c r="E112" s="122"/>
      <c r="F112" s="122"/>
      <c r="G112" s="122"/>
      <c r="H112" s="122"/>
      <c r="I112" s="123"/>
      <c r="J112" s="122" t="s">
        <v>137</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5">
        <f>'VON - Vedlejší a ostatní ...'!J30</f>
        <v>0</v>
      </c>
      <c r="AH112" s="123"/>
      <c r="AI112" s="123"/>
      <c r="AJ112" s="123"/>
      <c r="AK112" s="123"/>
      <c r="AL112" s="123"/>
      <c r="AM112" s="123"/>
      <c r="AN112" s="125">
        <f>SUM(AG112,AT112)</f>
        <v>0</v>
      </c>
      <c r="AO112" s="123"/>
      <c r="AP112" s="123"/>
      <c r="AQ112" s="126" t="s">
        <v>82</v>
      </c>
      <c r="AR112" s="127"/>
      <c r="AS112" s="144">
        <v>0</v>
      </c>
      <c r="AT112" s="145">
        <f>ROUND(SUM(AV112:AW112),2)</f>
        <v>0</v>
      </c>
      <c r="AU112" s="146">
        <f>'VON - Vedlejší a ostatní ...'!P125</f>
        <v>0</v>
      </c>
      <c r="AV112" s="145">
        <f>'VON - Vedlejší a ostatní ...'!J33</f>
        <v>0</v>
      </c>
      <c r="AW112" s="145">
        <f>'VON - Vedlejší a ostatní ...'!J34</f>
        <v>0</v>
      </c>
      <c r="AX112" s="145">
        <f>'VON - Vedlejší a ostatní ...'!J35</f>
        <v>0</v>
      </c>
      <c r="AY112" s="145">
        <f>'VON - Vedlejší a ostatní ...'!J36</f>
        <v>0</v>
      </c>
      <c r="AZ112" s="145">
        <f>'VON - Vedlejší a ostatní ...'!F33</f>
        <v>0</v>
      </c>
      <c r="BA112" s="145">
        <f>'VON - Vedlejší a ostatní ...'!F34</f>
        <v>0</v>
      </c>
      <c r="BB112" s="145">
        <f>'VON - Vedlejší a ostatní ...'!F35</f>
        <v>0</v>
      </c>
      <c r="BC112" s="145">
        <f>'VON - Vedlejší a ostatní ...'!F36</f>
        <v>0</v>
      </c>
      <c r="BD112" s="147">
        <f>'VON - Vedlejší a ostatní ...'!F37</f>
        <v>0</v>
      </c>
      <c r="BE112" s="7"/>
      <c r="BT112" s="132" t="s">
        <v>83</v>
      </c>
      <c r="BV112" s="132" t="s">
        <v>78</v>
      </c>
      <c r="BW112" s="132" t="s">
        <v>138</v>
      </c>
      <c r="BX112" s="132" t="s">
        <v>5</v>
      </c>
      <c r="CL112" s="132" t="s">
        <v>1</v>
      </c>
      <c r="CM112" s="132" t="s">
        <v>85</v>
      </c>
    </row>
    <row r="113" s="2" customFormat="1" ht="30" customHeight="1">
      <c r="A113" s="39"/>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5"/>
      <c r="AS113" s="39"/>
      <c r="AT113" s="39"/>
      <c r="AU113" s="39"/>
      <c r="AV113" s="39"/>
      <c r="AW113" s="39"/>
      <c r="AX113" s="39"/>
      <c r="AY113" s="39"/>
      <c r="AZ113" s="39"/>
      <c r="BA113" s="39"/>
      <c r="BB113" s="39"/>
      <c r="BC113" s="39"/>
      <c r="BD113" s="39"/>
      <c r="BE113" s="39"/>
    </row>
    <row r="114" s="2" customFormat="1" ht="6.96" customHeight="1">
      <c r="A114" s="39"/>
      <c r="B114" s="67"/>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45"/>
      <c r="AS114" s="39"/>
      <c r="AT114" s="39"/>
      <c r="AU114" s="39"/>
      <c r="AV114" s="39"/>
      <c r="AW114" s="39"/>
      <c r="AX114" s="39"/>
      <c r="AY114" s="39"/>
      <c r="AZ114" s="39"/>
      <c r="BA114" s="39"/>
      <c r="BB114" s="39"/>
      <c r="BC114" s="39"/>
      <c r="BD114" s="39"/>
      <c r="BE114" s="39"/>
    </row>
  </sheetData>
  <sheetProtection sheet="1" formatColumns="0" formatRows="0" objects="1" scenarios="1" spinCount="100000" saltValue="6luUmm76rLi1GSf50sNxrM3Qe9Sq8El74eyXmjFBb1Tygc4H262gIIJYc3av19BGiClwOzN21v4enJ8aRRVArQ==" hashValue="JAVRDXYvx/mREi0PbPCGvTJIWQLRy8rS5bsG5G2/nJldWnDX5pMyvQU+lEk7f1MUrbFYGhCSS92TjStwrDBKmQ==" algorithmName="SHA-512" password="E785"/>
  <mergeCells count="110">
    <mergeCell ref="C92:G92"/>
    <mergeCell ref="D95:H95"/>
    <mergeCell ref="E96:I96"/>
    <mergeCell ref="F98:J98"/>
    <mergeCell ref="F97:J97"/>
    <mergeCell ref="G99:K99"/>
    <mergeCell ref="G100:K100"/>
    <mergeCell ref="G101:K101"/>
    <mergeCell ref="H104:L104"/>
    <mergeCell ref="H103:L103"/>
    <mergeCell ref="H102:L102"/>
    <mergeCell ref="I92:AF92"/>
    <mergeCell ref="J95:AF95"/>
    <mergeCell ref="K96:AF96"/>
    <mergeCell ref="L97:AF97"/>
    <mergeCell ref="L85:AO85"/>
    <mergeCell ref="L98:AF98"/>
    <mergeCell ref="M101:AF101"/>
    <mergeCell ref="M100:AF100"/>
    <mergeCell ref="M99:AF99"/>
    <mergeCell ref="N102:AF102"/>
    <mergeCell ref="N103:AF103"/>
    <mergeCell ref="N104:AF104"/>
    <mergeCell ref="G105:K105"/>
    <mergeCell ref="M105:AF105"/>
    <mergeCell ref="G106:K106"/>
    <mergeCell ref="M106:AF106"/>
    <mergeCell ref="G107:K107"/>
    <mergeCell ref="M107:AF107"/>
    <mergeCell ref="G108:K108"/>
    <mergeCell ref="M108:AF108"/>
    <mergeCell ref="D109:H109"/>
    <mergeCell ref="J109:AF109"/>
    <mergeCell ref="D110:H110"/>
    <mergeCell ref="J110:AF110"/>
    <mergeCell ref="D111:H111"/>
    <mergeCell ref="J111:AF111"/>
    <mergeCell ref="D112:H112"/>
    <mergeCell ref="J112:AF112"/>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2:AM102"/>
    <mergeCell ref="AG103:AM103"/>
    <mergeCell ref="AG100:AM100"/>
    <mergeCell ref="AG104:AM104"/>
    <mergeCell ref="AG101:AM101"/>
    <mergeCell ref="AG98:AM98"/>
    <mergeCell ref="AG97:AM97"/>
    <mergeCell ref="AG96:AM96"/>
    <mergeCell ref="AG92:AM92"/>
    <mergeCell ref="AG95:AM95"/>
    <mergeCell ref="AG99:AM99"/>
    <mergeCell ref="AM87:AN87"/>
    <mergeCell ref="AM89:AP89"/>
    <mergeCell ref="AM90:AP90"/>
    <mergeCell ref="AN103:AP103"/>
    <mergeCell ref="AN92:AP92"/>
    <mergeCell ref="AN99:AP99"/>
    <mergeCell ref="AN95:AP95"/>
    <mergeCell ref="AN101:AP101"/>
    <mergeCell ref="AN96:AP96"/>
    <mergeCell ref="AN100:AP100"/>
    <mergeCell ref="AN97:AP97"/>
    <mergeCell ref="AN98:AP98"/>
    <mergeCell ref="AN102:AP102"/>
    <mergeCell ref="AN104:AP104"/>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s>
  <hyperlinks>
    <hyperlink ref="A97" location="'D.1.1 - Architektonicko-s...'!C2" display="/"/>
    <hyperlink ref="A99" location="'D1.01.41 - Zdravotně tech...'!C2" display="/"/>
    <hyperlink ref="A100" location="'D1.01.42 - Vytápění'!C2" display="/"/>
    <hyperlink ref="A102" location="'1 - VZT'!C2" display="/"/>
    <hyperlink ref="A103" location="'2 - chlazení'!C2" display="/"/>
    <hyperlink ref="A104" location="'3 - Společné'!C2" display="/"/>
    <hyperlink ref="A105" location="'D1.01.44 - Silnoproudá el...'!C2" display="/"/>
    <hyperlink ref="A106" location="'D1.01.45 - Slaboproudá  e...'!C2" display="/"/>
    <hyperlink ref="A107" location="'D1.01.46 - Elektronická p...'!C2" display="/"/>
    <hyperlink ref="A108" location="'D1.01.47 - Měření a Regulace'!C2" display="/"/>
    <hyperlink ref="A109" location="'D.1.02 - SO 02 Přeložka a...'!C2" display="/"/>
    <hyperlink ref="A110" location="'D.1.03 - SO 03 Přípojka d...'!C2" display="/"/>
    <hyperlink ref="A111" location="'D.1.04 - SO 04 Terénní úp...'!C2" display="/"/>
    <hyperlink ref="A11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144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145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19.25" customHeight="1">
      <c r="A31" s="157"/>
      <c r="B31" s="158"/>
      <c r="C31" s="157"/>
      <c r="D31" s="157"/>
      <c r="E31" s="159" t="s">
        <v>35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ROUND(J152,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ROUND((SUM(BE152:BE1125)),  2)</f>
        <v>0</v>
      </c>
      <c r="G37" s="39"/>
      <c r="H37" s="39"/>
      <c r="I37" s="166">
        <v>0.20999999999999999</v>
      </c>
      <c r="J37" s="165">
        <f>ROUND(((SUM(BE152:BE1125))*I37),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ROUND((SUM(BF152:BF1125)),  2)</f>
        <v>0</v>
      </c>
      <c r="G38" s="39"/>
      <c r="H38" s="39"/>
      <c r="I38" s="166">
        <v>0.12</v>
      </c>
      <c r="J38" s="165">
        <f>ROUND(((SUM(BF152:BF1125))*I38),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ROUND((SUM(BG152:BG1125)),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ROUND((SUM(BH152:BH1125)),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ROUND((SUM(BI152:BI1125)),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144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D.1.1 - Architektonicko-stavební a stavebně konstrukční řešení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J152</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151</v>
      </c>
      <c r="E101" s="194"/>
      <c r="F101" s="194"/>
      <c r="G101" s="194"/>
      <c r="H101" s="194"/>
      <c r="I101" s="194"/>
      <c r="J101" s="195">
        <f>J153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152</v>
      </c>
      <c r="E102" s="199"/>
      <c r="F102" s="199"/>
      <c r="G102" s="199"/>
      <c r="H102" s="199"/>
      <c r="I102" s="199"/>
      <c r="J102" s="200">
        <f>J154</f>
        <v>0</v>
      </c>
      <c r="K102" s="133"/>
      <c r="L102" s="201"/>
      <c r="S102" s="10"/>
      <c r="T102" s="10"/>
      <c r="U102" s="10"/>
      <c r="V102" s="10"/>
      <c r="W102" s="10"/>
      <c r="X102" s="10"/>
      <c r="Y102" s="10"/>
      <c r="Z102" s="10"/>
      <c r="AA102" s="10"/>
      <c r="AB102" s="10"/>
      <c r="AC102" s="10"/>
      <c r="AD102" s="10"/>
      <c r="AE102" s="10"/>
    </row>
    <row r="103" s="10" customFormat="1" ht="14.88" customHeight="1">
      <c r="A103" s="10"/>
      <c r="B103" s="197"/>
      <c r="C103" s="133"/>
      <c r="D103" s="198" t="s">
        <v>153</v>
      </c>
      <c r="E103" s="199"/>
      <c r="F103" s="199"/>
      <c r="G103" s="199"/>
      <c r="H103" s="199"/>
      <c r="I103" s="199"/>
      <c r="J103" s="200">
        <f>J188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154</v>
      </c>
      <c r="E104" s="199"/>
      <c r="F104" s="199"/>
      <c r="G104" s="199"/>
      <c r="H104" s="199"/>
      <c r="I104" s="199"/>
      <c r="J104" s="200">
        <f>J219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155</v>
      </c>
      <c r="E105" s="199"/>
      <c r="F105" s="199"/>
      <c r="G105" s="199"/>
      <c r="H105" s="199"/>
      <c r="I105" s="199"/>
      <c r="J105" s="200">
        <f>J248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156</v>
      </c>
      <c r="E106" s="199"/>
      <c r="F106" s="199"/>
      <c r="G106" s="199"/>
      <c r="H106" s="199"/>
      <c r="I106" s="199"/>
      <c r="J106" s="200">
        <f>J311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157</v>
      </c>
      <c r="E107" s="199"/>
      <c r="F107" s="199"/>
      <c r="G107" s="199"/>
      <c r="H107" s="199"/>
      <c r="I107" s="199"/>
      <c r="J107" s="200">
        <f>J348</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158</v>
      </c>
      <c r="E108" s="199"/>
      <c r="F108" s="199"/>
      <c r="G108" s="199"/>
      <c r="H108" s="199"/>
      <c r="I108" s="199"/>
      <c r="J108" s="200">
        <f>J444</f>
        <v>0</v>
      </c>
      <c r="K108" s="133"/>
      <c r="L108" s="201"/>
      <c r="S108" s="10"/>
      <c r="T108" s="10"/>
      <c r="U108" s="10"/>
      <c r="V108" s="10"/>
      <c r="W108" s="10"/>
      <c r="X108" s="10"/>
      <c r="Y108" s="10"/>
      <c r="Z108" s="10"/>
      <c r="AA108" s="10"/>
      <c r="AB108" s="10"/>
      <c r="AC108" s="10"/>
      <c r="AD108" s="10"/>
      <c r="AE108" s="10"/>
    </row>
    <row r="109" s="10" customFormat="1" ht="14.88" customHeight="1">
      <c r="A109" s="10"/>
      <c r="B109" s="197"/>
      <c r="C109" s="133"/>
      <c r="D109" s="198" t="s">
        <v>159</v>
      </c>
      <c r="E109" s="199"/>
      <c r="F109" s="199"/>
      <c r="G109" s="199"/>
      <c r="H109" s="199"/>
      <c r="I109" s="199"/>
      <c r="J109" s="200">
        <f>J582</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160</v>
      </c>
      <c r="E110" s="199"/>
      <c r="F110" s="199"/>
      <c r="G110" s="199"/>
      <c r="H110" s="199"/>
      <c r="I110" s="199"/>
      <c r="J110" s="200">
        <f>J599</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161</v>
      </c>
      <c r="E111" s="199"/>
      <c r="F111" s="199"/>
      <c r="G111" s="199"/>
      <c r="H111" s="199"/>
      <c r="I111" s="199"/>
      <c r="J111" s="200">
        <f>J607</f>
        <v>0</v>
      </c>
      <c r="K111" s="133"/>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162</v>
      </c>
      <c r="E112" s="194"/>
      <c r="F112" s="194"/>
      <c r="G112" s="194"/>
      <c r="H112" s="194"/>
      <c r="I112" s="194"/>
      <c r="J112" s="195">
        <f>J612</f>
        <v>0</v>
      </c>
      <c r="K112" s="192"/>
      <c r="L112" s="196"/>
      <c r="S112" s="9"/>
      <c r="T112" s="9"/>
      <c r="U112" s="9"/>
      <c r="V112" s="9"/>
      <c r="W112" s="9"/>
      <c r="X112" s="9"/>
      <c r="Y112" s="9"/>
      <c r="Z112" s="9"/>
      <c r="AA112" s="9"/>
      <c r="AB112" s="9"/>
      <c r="AC112" s="9"/>
      <c r="AD112" s="9"/>
      <c r="AE112" s="9"/>
    </row>
    <row r="113" s="10" customFormat="1" ht="19.92" customHeight="1">
      <c r="A113" s="10"/>
      <c r="B113" s="197"/>
      <c r="C113" s="133"/>
      <c r="D113" s="198" t="s">
        <v>163</v>
      </c>
      <c r="E113" s="199"/>
      <c r="F113" s="199"/>
      <c r="G113" s="199"/>
      <c r="H113" s="199"/>
      <c r="I113" s="199"/>
      <c r="J113" s="200">
        <f>J613</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164</v>
      </c>
      <c r="E114" s="199"/>
      <c r="F114" s="199"/>
      <c r="G114" s="199"/>
      <c r="H114" s="199"/>
      <c r="I114" s="199"/>
      <c r="J114" s="200">
        <f>J621</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165</v>
      </c>
      <c r="E115" s="199"/>
      <c r="F115" s="199"/>
      <c r="G115" s="199"/>
      <c r="H115" s="199"/>
      <c r="I115" s="199"/>
      <c r="J115" s="200">
        <f>J672</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166</v>
      </c>
      <c r="E116" s="199"/>
      <c r="F116" s="199"/>
      <c r="G116" s="199"/>
      <c r="H116" s="199"/>
      <c r="I116" s="199"/>
      <c r="J116" s="200">
        <f>J745</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167</v>
      </c>
      <c r="E117" s="199"/>
      <c r="F117" s="199"/>
      <c r="G117" s="199"/>
      <c r="H117" s="199"/>
      <c r="I117" s="199"/>
      <c r="J117" s="200">
        <f>J757</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168</v>
      </c>
      <c r="E118" s="199"/>
      <c r="F118" s="199"/>
      <c r="G118" s="199"/>
      <c r="H118" s="199"/>
      <c r="I118" s="199"/>
      <c r="J118" s="200">
        <f>J852</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169</v>
      </c>
      <c r="E119" s="199"/>
      <c r="F119" s="199"/>
      <c r="G119" s="199"/>
      <c r="H119" s="199"/>
      <c r="I119" s="199"/>
      <c r="J119" s="200">
        <f>J915</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170</v>
      </c>
      <c r="E120" s="199"/>
      <c r="F120" s="199"/>
      <c r="G120" s="199"/>
      <c r="H120" s="199"/>
      <c r="I120" s="199"/>
      <c r="J120" s="200">
        <f>J927</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171</v>
      </c>
      <c r="E121" s="199"/>
      <c r="F121" s="199"/>
      <c r="G121" s="199"/>
      <c r="H121" s="199"/>
      <c r="I121" s="199"/>
      <c r="J121" s="200">
        <f>J989</f>
        <v>0</v>
      </c>
      <c r="K121" s="133"/>
      <c r="L121" s="201"/>
      <c r="S121" s="10"/>
      <c r="T121" s="10"/>
      <c r="U121" s="10"/>
      <c r="V121" s="10"/>
      <c r="W121" s="10"/>
      <c r="X121" s="10"/>
      <c r="Y121" s="10"/>
      <c r="Z121" s="10"/>
      <c r="AA121" s="10"/>
      <c r="AB121" s="10"/>
      <c r="AC121" s="10"/>
      <c r="AD121" s="10"/>
      <c r="AE121" s="10"/>
    </row>
    <row r="122" s="10" customFormat="1" ht="19.92" customHeight="1">
      <c r="A122" s="10"/>
      <c r="B122" s="197"/>
      <c r="C122" s="133"/>
      <c r="D122" s="198" t="s">
        <v>172</v>
      </c>
      <c r="E122" s="199"/>
      <c r="F122" s="199"/>
      <c r="G122" s="199"/>
      <c r="H122" s="199"/>
      <c r="I122" s="199"/>
      <c r="J122" s="200">
        <f>J1044</f>
        <v>0</v>
      </c>
      <c r="K122" s="133"/>
      <c r="L122" s="201"/>
      <c r="S122" s="10"/>
      <c r="T122" s="10"/>
      <c r="U122" s="10"/>
      <c r="V122" s="10"/>
      <c r="W122" s="10"/>
      <c r="X122" s="10"/>
      <c r="Y122" s="10"/>
      <c r="Z122" s="10"/>
      <c r="AA122" s="10"/>
      <c r="AB122" s="10"/>
      <c r="AC122" s="10"/>
      <c r="AD122" s="10"/>
      <c r="AE122" s="10"/>
    </row>
    <row r="123" s="10" customFormat="1" ht="19.92" customHeight="1">
      <c r="A123" s="10"/>
      <c r="B123" s="197"/>
      <c r="C123" s="133"/>
      <c r="D123" s="198" t="s">
        <v>173</v>
      </c>
      <c r="E123" s="199"/>
      <c r="F123" s="199"/>
      <c r="G123" s="199"/>
      <c r="H123" s="199"/>
      <c r="I123" s="199"/>
      <c r="J123" s="200">
        <f>J1065</f>
        <v>0</v>
      </c>
      <c r="K123" s="133"/>
      <c r="L123" s="201"/>
      <c r="S123" s="10"/>
      <c r="T123" s="10"/>
      <c r="U123" s="10"/>
      <c r="V123" s="10"/>
      <c r="W123" s="10"/>
      <c r="X123" s="10"/>
      <c r="Y123" s="10"/>
      <c r="Z123" s="10"/>
      <c r="AA123" s="10"/>
      <c r="AB123" s="10"/>
      <c r="AC123" s="10"/>
      <c r="AD123" s="10"/>
      <c r="AE123" s="10"/>
    </row>
    <row r="124" s="9" customFormat="1" ht="24.96" customHeight="1">
      <c r="A124" s="9"/>
      <c r="B124" s="191"/>
      <c r="C124" s="192"/>
      <c r="D124" s="193" t="s">
        <v>174</v>
      </c>
      <c r="E124" s="194"/>
      <c r="F124" s="194"/>
      <c r="G124" s="194"/>
      <c r="H124" s="194"/>
      <c r="I124" s="194"/>
      <c r="J124" s="195">
        <f>J1076</f>
        <v>0</v>
      </c>
      <c r="K124" s="192"/>
      <c r="L124" s="196"/>
      <c r="S124" s="9"/>
      <c r="T124" s="9"/>
      <c r="U124" s="9"/>
      <c r="V124" s="9"/>
      <c r="W124" s="9"/>
      <c r="X124" s="9"/>
      <c r="Y124" s="9"/>
      <c r="Z124" s="9"/>
      <c r="AA124" s="9"/>
      <c r="AB124" s="9"/>
      <c r="AC124" s="9"/>
      <c r="AD124" s="9"/>
      <c r="AE124" s="9"/>
    </row>
    <row r="125" s="10" customFormat="1" ht="19.92" customHeight="1">
      <c r="A125" s="10"/>
      <c r="B125" s="197"/>
      <c r="C125" s="133"/>
      <c r="D125" s="198" t="s">
        <v>175</v>
      </c>
      <c r="E125" s="199"/>
      <c r="F125" s="199"/>
      <c r="G125" s="199"/>
      <c r="H125" s="199"/>
      <c r="I125" s="199"/>
      <c r="J125" s="200">
        <f>J1077</f>
        <v>0</v>
      </c>
      <c r="K125" s="133"/>
      <c r="L125" s="201"/>
      <c r="S125" s="10"/>
      <c r="T125" s="10"/>
      <c r="U125" s="10"/>
      <c r="V125" s="10"/>
      <c r="W125" s="10"/>
      <c r="X125" s="10"/>
      <c r="Y125" s="10"/>
      <c r="Z125" s="10"/>
      <c r="AA125" s="10"/>
      <c r="AB125" s="10"/>
      <c r="AC125" s="10"/>
      <c r="AD125" s="10"/>
      <c r="AE125" s="10"/>
    </row>
    <row r="126" s="10" customFormat="1" ht="19.92" customHeight="1">
      <c r="A126" s="10"/>
      <c r="B126" s="197"/>
      <c r="C126" s="133"/>
      <c r="D126" s="198" t="s">
        <v>176</v>
      </c>
      <c r="E126" s="199"/>
      <c r="F126" s="199"/>
      <c r="G126" s="199"/>
      <c r="H126" s="199"/>
      <c r="I126" s="199"/>
      <c r="J126" s="200">
        <f>J1089</f>
        <v>0</v>
      </c>
      <c r="K126" s="133"/>
      <c r="L126" s="201"/>
      <c r="S126" s="10"/>
      <c r="T126" s="10"/>
      <c r="U126" s="10"/>
      <c r="V126" s="10"/>
      <c r="W126" s="10"/>
      <c r="X126" s="10"/>
      <c r="Y126" s="10"/>
      <c r="Z126" s="10"/>
      <c r="AA126" s="10"/>
      <c r="AB126" s="10"/>
      <c r="AC126" s="10"/>
      <c r="AD126" s="10"/>
      <c r="AE126" s="10"/>
    </row>
    <row r="127" s="9" customFormat="1" ht="24.96" customHeight="1">
      <c r="A127" s="9"/>
      <c r="B127" s="191"/>
      <c r="C127" s="192"/>
      <c r="D127" s="193" t="s">
        <v>177</v>
      </c>
      <c r="E127" s="194"/>
      <c r="F127" s="194"/>
      <c r="G127" s="194"/>
      <c r="H127" s="194"/>
      <c r="I127" s="194"/>
      <c r="J127" s="195">
        <f>J1106</f>
        <v>0</v>
      </c>
      <c r="K127" s="192"/>
      <c r="L127" s="196"/>
      <c r="S127" s="9"/>
      <c r="T127" s="9"/>
      <c r="U127" s="9"/>
      <c r="V127" s="9"/>
      <c r="W127" s="9"/>
      <c r="X127" s="9"/>
      <c r="Y127" s="9"/>
      <c r="Z127" s="9"/>
      <c r="AA127" s="9"/>
      <c r="AB127" s="9"/>
      <c r="AC127" s="9"/>
      <c r="AD127" s="9"/>
      <c r="AE127" s="9"/>
    </row>
    <row r="128" s="9" customFormat="1" ht="24.96" customHeight="1">
      <c r="A128" s="9"/>
      <c r="B128" s="191"/>
      <c r="C128" s="192"/>
      <c r="D128" s="193" t="s">
        <v>178</v>
      </c>
      <c r="E128" s="194"/>
      <c r="F128" s="194"/>
      <c r="G128" s="194"/>
      <c r="H128" s="194"/>
      <c r="I128" s="194"/>
      <c r="J128" s="195">
        <f>J1119</f>
        <v>0</v>
      </c>
      <c r="K128" s="192"/>
      <c r="L128" s="196"/>
      <c r="S128" s="9"/>
      <c r="T128" s="9"/>
      <c r="U128" s="9"/>
      <c r="V128" s="9"/>
      <c r="W128" s="9"/>
      <c r="X128" s="9"/>
      <c r="Y128" s="9"/>
      <c r="Z128" s="9"/>
      <c r="AA128" s="9"/>
      <c r="AB128" s="9"/>
      <c r="AC128" s="9"/>
      <c r="AD128" s="9"/>
      <c r="AE128" s="9"/>
    </row>
    <row r="129" s="2" customFormat="1" ht="21.84"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67"/>
      <c r="C130" s="68"/>
      <c r="D130" s="68"/>
      <c r="E130" s="68"/>
      <c r="F130" s="68"/>
      <c r="G130" s="68"/>
      <c r="H130" s="68"/>
      <c r="I130" s="68"/>
      <c r="J130" s="68"/>
      <c r="K130" s="68"/>
      <c r="L130" s="64"/>
      <c r="S130" s="39"/>
      <c r="T130" s="39"/>
      <c r="U130" s="39"/>
      <c r="V130" s="39"/>
      <c r="W130" s="39"/>
      <c r="X130" s="39"/>
      <c r="Y130" s="39"/>
      <c r="Z130" s="39"/>
      <c r="AA130" s="39"/>
      <c r="AB130" s="39"/>
      <c r="AC130" s="39"/>
      <c r="AD130" s="39"/>
      <c r="AE130" s="39"/>
    </row>
    <row r="134" s="2" customFormat="1" ht="6.96" customHeight="1">
      <c r="A134" s="39"/>
      <c r="B134" s="69"/>
      <c r="C134" s="70"/>
      <c r="D134" s="70"/>
      <c r="E134" s="70"/>
      <c r="F134" s="70"/>
      <c r="G134" s="70"/>
      <c r="H134" s="70"/>
      <c r="I134" s="70"/>
      <c r="J134" s="70"/>
      <c r="K134" s="70"/>
      <c r="L134" s="64"/>
      <c r="S134" s="39"/>
      <c r="T134" s="39"/>
      <c r="U134" s="39"/>
      <c r="V134" s="39"/>
      <c r="W134" s="39"/>
      <c r="X134" s="39"/>
      <c r="Y134" s="39"/>
      <c r="Z134" s="39"/>
      <c r="AA134" s="39"/>
      <c r="AB134" s="39"/>
      <c r="AC134" s="39"/>
      <c r="AD134" s="39"/>
      <c r="AE134" s="39"/>
    </row>
    <row r="135" s="2" customFormat="1" ht="24.96" customHeight="1">
      <c r="A135" s="39"/>
      <c r="B135" s="40"/>
      <c r="C135" s="24" t="s">
        <v>179</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16</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185" t="str">
        <f>E7</f>
        <v>NPK, a.s., Pardubická nemocnice, Nadzemní koridor</v>
      </c>
      <c r="F138" s="33"/>
      <c r="G138" s="33"/>
      <c r="H138" s="33"/>
      <c r="I138" s="41"/>
      <c r="J138" s="41"/>
      <c r="K138" s="41"/>
      <c r="L138" s="64"/>
      <c r="S138" s="39"/>
      <c r="T138" s="39"/>
      <c r="U138" s="39"/>
      <c r="V138" s="39"/>
      <c r="W138" s="39"/>
      <c r="X138" s="39"/>
      <c r="Y138" s="39"/>
      <c r="Z138" s="39"/>
      <c r="AA138" s="39"/>
      <c r="AB138" s="39"/>
      <c r="AC138" s="39"/>
      <c r="AD138" s="39"/>
      <c r="AE138" s="39"/>
    </row>
    <row r="139" s="1" customFormat="1" ht="12" customHeight="1">
      <c r="B139" s="22"/>
      <c r="C139" s="33" t="s">
        <v>140</v>
      </c>
      <c r="D139" s="23"/>
      <c r="E139" s="23"/>
      <c r="F139" s="23"/>
      <c r="G139" s="23"/>
      <c r="H139" s="23"/>
      <c r="I139" s="23"/>
      <c r="J139" s="23"/>
      <c r="K139" s="23"/>
      <c r="L139" s="21"/>
    </row>
    <row r="140" s="1" customFormat="1" ht="16.5" customHeight="1">
      <c r="B140" s="22"/>
      <c r="C140" s="23"/>
      <c r="D140" s="23"/>
      <c r="E140" s="185" t="s">
        <v>141</v>
      </c>
      <c r="F140" s="23"/>
      <c r="G140" s="23"/>
      <c r="H140" s="23"/>
      <c r="I140" s="23"/>
      <c r="J140" s="23"/>
      <c r="K140" s="23"/>
      <c r="L140" s="21"/>
    </row>
    <row r="141" s="1" customFormat="1" ht="12" customHeight="1">
      <c r="B141" s="22"/>
      <c r="C141" s="33" t="s">
        <v>142</v>
      </c>
      <c r="D141" s="23"/>
      <c r="E141" s="23"/>
      <c r="F141" s="23"/>
      <c r="G141" s="23"/>
      <c r="H141" s="23"/>
      <c r="I141" s="23"/>
      <c r="J141" s="23"/>
      <c r="K141" s="23"/>
      <c r="L141" s="21"/>
    </row>
    <row r="142" s="2" customFormat="1" ht="16.5" customHeight="1">
      <c r="A142" s="39"/>
      <c r="B142" s="40"/>
      <c r="C142" s="41"/>
      <c r="D142" s="41"/>
      <c r="E142" s="186" t="s">
        <v>143</v>
      </c>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144</v>
      </c>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6.5" customHeight="1">
      <c r="A144" s="39"/>
      <c r="B144" s="40"/>
      <c r="C144" s="41"/>
      <c r="D144" s="41"/>
      <c r="E144" s="77" t="str">
        <f>E13</f>
        <v xml:space="preserve">D.1.1 - Architektonicko-stavební a stavebně konstrukční řešení </v>
      </c>
      <c r="F144" s="41"/>
      <c r="G144" s="41"/>
      <c r="H144" s="41"/>
      <c r="I144" s="41"/>
      <c r="J144" s="41"/>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20</v>
      </c>
      <c r="D146" s="41"/>
      <c r="E146" s="41"/>
      <c r="F146" s="28" t="str">
        <f>F16</f>
        <v xml:space="preserve"> </v>
      </c>
      <c r="G146" s="41"/>
      <c r="H146" s="41"/>
      <c r="I146" s="33" t="s">
        <v>22</v>
      </c>
      <c r="J146" s="80" t="str">
        <f>IF(J16="","",J16)</f>
        <v>10. 7. 2024</v>
      </c>
      <c r="K146" s="41"/>
      <c r="L146" s="64"/>
      <c r="S146" s="39"/>
      <c r="T146" s="39"/>
      <c r="U146" s="39"/>
      <c r="V146" s="39"/>
      <c r="W146" s="39"/>
      <c r="X146" s="39"/>
      <c r="Y146" s="39"/>
      <c r="Z146" s="39"/>
      <c r="AA146" s="39"/>
      <c r="AB146" s="39"/>
      <c r="AC146" s="39"/>
      <c r="AD146" s="39"/>
      <c r="AE146" s="39"/>
    </row>
    <row r="147" s="2" customFormat="1" ht="6.96"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2" customFormat="1" ht="25.65" customHeight="1">
      <c r="A148" s="39"/>
      <c r="B148" s="40"/>
      <c r="C148" s="33" t="s">
        <v>24</v>
      </c>
      <c r="D148" s="41"/>
      <c r="E148" s="41"/>
      <c r="F148" s="28" t="str">
        <f>E19</f>
        <v>Pardubický kraj</v>
      </c>
      <c r="G148" s="41"/>
      <c r="H148" s="41"/>
      <c r="I148" s="33" t="s">
        <v>30</v>
      </c>
      <c r="J148" s="37" t="str">
        <f>E25</f>
        <v>CHVÁLEK ATELIÉR s.r.o..</v>
      </c>
      <c r="K148" s="41"/>
      <c r="L148" s="64"/>
      <c r="S148" s="39"/>
      <c r="T148" s="39"/>
      <c r="U148" s="39"/>
      <c r="V148" s="39"/>
      <c r="W148" s="39"/>
      <c r="X148" s="39"/>
      <c r="Y148" s="39"/>
      <c r="Z148" s="39"/>
      <c r="AA148" s="39"/>
      <c r="AB148" s="39"/>
      <c r="AC148" s="39"/>
      <c r="AD148" s="39"/>
      <c r="AE148" s="39"/>
    </row>
    <row r="149" s="2" customFormat="1" ht="15.15" customHeight="1">
      <c r="A149" s="39"/>
      <c r="B149" s="40"/>
      <c r="C149" s="33" t="s">
        <v>28</v>
      </c>
      <c r="D149" s="41"/>
      <c r="E149" s="41"/>
      <c r="F149" s="28" t="str">
        <f>IF(E22="","",E22)</f>
        <v>Vyplň údaj</v>
      </c>
      <c r="G149" s="41"/>
      <c r="H149" s="41"/>
      <c r="I149" s="33" t="s">
        <v>33</v>
      </c>
      <c r="J149" s="37" t="str">
        <f>E28</f>
        <v xml:space="preserve"> </v>
      </c>
      <c r="K149" s="41"/>
      <c r="L149" s="64"/>
      <c r="S149" s="39"/>
      <c r="T149" s="39"/>
      <c r="U149" s="39"/>
      <c r="V149" s="39"/>
      <c r="W149" s="39"/>
      <c r="X149" s="39"/>
      <c r="Y149" s="39"/>
      <c r="Z149" s="39"/>
      <c r="AA149" s="39"/>
      <c r="AB149" s="39"/>
      <c r="AC149" s="39"/>
      <c r="AD149" s="39"/>
      <c r="AE149" s="39"/>
    </row>
    <row r="150" s="2" customFormat="1" ht="10.32" customHeight="1">
      <c r="A150" s="39"/>
      <c r="B150" s="40"/>
      <c r="C150" s="41"/>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11" customFormat="1" ht="29.28" customHeight="1">
      <c r="A151" s="202"/>
      <c r="B151" s="203"/>
      <c r="C151" s="204" t="s">
        <v>180</v>
      </c>
      <c r="D151" s="205" t="s">
        <v>61</v>
      </c>
      <c r="E151" s="205" t="s">
        <v>57</v>
      </c>
      <c r="F151" s="205" t="s">
        <v>58</v>
      </c>
      <c r="G151" s="205" t="s">
        <v>181</v>
      </c>
      <c r="H151" s="205" t="s">
        <v>182</v>
      </c>
      <c r="I151" s="205" t="s">
        <v>183</v>
      </c>
      <c r="J151" s="205" t="s">
        <v>148</v>
      </c>
      <c r="K151" s="206" t="s">
        <v>184</v>
      </c>
      <c r="L151" s="207"/>
      <c r="M151" s="101" t="s">
        <v>1</v>
      </c>
      <c r="N151" s="102" t="s">
        <v>40</v>
      </c>
      <c r="O151" s="102" t="s">
        <v>185</v>
      </c>
      <c r="P151" s="102" t="s">
        <v>186</v>
      </c>
      <c r="Q151" s="102" t="s">
        <v>187</v>
      </c>
      <c r="R151" s="102" t="s">
        <v>188</v>
      </c>
      <c r="S151" s="102" t="s">
        <v>189</v>
      </c>
      <c r="T151" s="103" t="s">
        <v>190</v>
      </c>
      <c r="U151" s="202"/>
      <c r="V151" s="202"/>
      <c r="W151" s="202"/>
      <c r="X151" s="202"/>
      <c r="Y151" s="202"/>
      <c r="Z151" s="202"/>
      <c r="AA151" s="202"/>
      <c r="AB151" s="202"/>
      <c r="AC151" s="202"/>
      <c r="AD151" s="202"/>
      <c r="AE151" s="202"/>
    </row>
    <row r="152" s="2" customFormat="1" ht="22.8" customHeight="1">
      <c r="A152" s="39"/>
      <c r="B152" s="40"/>
      <c r="C152" s="108" t="s">
        <v>191</v>
      </c>
      <c r="D152" s="41"/>
      <c r="E152" s="41"/>
      <c r="F152" s="41"/>
      <c r="G152" s="41"/>
      <c r="H152" s="41"/>
      <c r="I152" s="41"/>
      <c r="J152" s="208">
        <f>BK152</f>
        <v>0</v>
      </c>
      <c r="K152" s="41"/>
      <c r="L152" s="45"/>
      <c r="M152" s="104"/>
      <c r="N152" s="209"/>
      <c r="O152" s="105"/>
      <c r="P152" s="210">
        <f>P153+P612+P1076+P1106+P1119</f>
        <v>0</v>
      </c>
      <c r="Q152" s="105"/>
      <c r="R152" s="210">
        <f>R153+R612+R1076+R1106+R1119</f>
        <v>525.23104737999995</v>
      </c>
      <c r="S152" s="105"/>
      <c r="T152" s="211">
        <f>T153+T612+T1076+T1106+T1119</f>
        <v>170.17377091000003</v>
      </c>
      <c r="U152" s="39"/>
      <c r="V152" s="39"/>
      <c r="W152" s="39"/>
      <c r="X152" s="39"/>
      <c r="Y152" s="39"/>
      <c r="Z152" s="39"/>
      <c r="AA152" s="39"/>
      <c r="AB152" s="39"/>
      <c r="AC152" s="39"/>
      <c r="AD152" s="39"/>
      <c r="AE152" s="39"/>
      <c r="AT152" s="18" t="s">
        <v>75</v>
      </c>
      <c r="AU152" s="18" t="s">
        <v>150</v>
      </c>
      <c r="BK152" s="212">
        <f>BK153+BK612+BK1076+BK1106+BK1119</f>
        <v>0</v>
      </c>
    </row>
    <row r="153" s="12" customFormat="1" ht="25.92" customHeight="1">
      <c r="A153" s="12"/>
      <c r="B153" s="213"/>
      <c r="C153" s="214"/>
      <c r="D153" s="215" t="s">
        <v>75</v>
      </c>
      <c r="E153" s="216" t="s">
        <v>192</v>
      </c>
      <c r="F153" s="216" t="s">
        <v>193</v>
      </c>
      <c r="G153" s="214"/>
      <c r="H153" s="214"/>
      <c r="I153" s="217"/>
      <c r="J153" s="218">
        <f>BK153</f>
        <v>0</v>
      </c>
      <c r="K153" s="214"/>
      <c r="L153" s="219"/>
      <c r="M153" s="220"/>
      <c r="N153" s="221"/>
      <c r="O153" s="221"/>
      <c r="P153" s="222">
        <f>P154+P219+P248+P311+P348+P444+P599+P607</f>
        <v>0</v>
      </c>
      <c r="Q153" s="221"/>
      <c r="R153" s="222">
        <f>R154+R219+R248+R311+R348+R444+R599+R607</f>
        <v>458.14869039999991</v>
      </c>
      <c r="S153" s="221"/>
      <c r="T153" s="223">
        <f>T154+T219+T248+T311+T348+T444+T599+T607</f>
        <v>169.80098200000003</v>
      </c>
      <c r="U153" s="12"/>
      <c r="V153" s="12"/>
      <c r="W153" s="12"/>
      <c r="X153" s="12"/>
      <c r="Y153" s="12"/>
      <c r="Z153" s="12"/>
      <c r="AA153" s="12"/>
      <c r="AB153" s="12"/>
      <c r="AC153" s="12"/>
      <c r="AD153" s="12"/>
      <c r="AE153" s="12"/>
      <c r="AR153" s="224" t="s">
        <v>83</v>
      </c>
      <c r="AT153" s="225" t="s">
        <v>75</v>
      </c>
      <c r="AU153" s="225" t="s">
        <v>76</v>
      </c>
      <c r="AY153" s="224" t="s">
        <v>194</v>
      </c>
      <c r="BK153" s="226">
        <f>BK154+BK219+BK248+BK311+BK348+BK444+BK599+BK607</f>
        <v>0</v>
      </c>
    </row>
    <row r="154" s="12" customFormat="1" ht="22.8" customHeight="1">
      <c r="A154" s="12"/>
      <c r="B154" s="213"/>
      <c r="C154" s="214"/>
      <c r="D154" s="215" t="s">
        <v>75</v>
      </c>
      <c r="E154" s="227" t="s">
        <v>83</v>
      </c>
      <c r="F154" s="227" t="s">
        <v>195</v>
      </c>
      <c r="G154" s="214"/>
      <c r="H154" s="214"/>
      <c r="I154" s="217"/>
      <c r="J154" s="228">
        <f>BK154</f>
        <v>0</v>
      </c>
      <c r="K154" s="214"/>
      <c r="L154" s="219"/>
      <c r="M154" s="220"/>
      <c r="N154" s="221"/>
      <c r="O154" s="221"/>
      <c r="P154" s="222">
        <f>P155+SUM(P156:P188)</f>
        <v>0</v>
      </c>
      <c r="Q154" s="221"/>
      <c r="R154" s="222">
        <f>R155+SUM(R156:R188)</f>
        <v>0.81033000000000011</v>
      </c>
      <c r="S154" s="221"/>
      <c r="T154" s="223">
        <f>T155+SUM(T156:T188)</f>
        <v>0</v>
      </c>
      <c r="U154" s="12"/>
      <c r="V154" s="12"/>
      <c r="W154" s="12"/>
      <c r="X154" s="12"/>
      <c r="Y154" s="12"/>
      <c r="Z154" s="12"/>
      <c r="AA154" s="12"/>
      <c r="AB154" s="12"/>
      <c r="AC154" s="12"/>
      <c r="AD154" s="12"/>
      <c r="AE154" s="12"/>
      <c r="AR154" s="224" t="s">
        <v>83</v>
      </c>
      <c r="AT154" s="225" t="s">
        <v>75</v>
      </c>
      <c r="AU154" s="225" t="s">
        <v>83</v>
      </c>
      <c r="AY154" s="224" t="s">
        <v>194</v>
      </c>
      <c r="BK154" s="226">
        <f>BK155+SUM(BK156:BK188)</f>
        <v>0</v>
      </c>
    </row>
    <row r="155" s="2" customFormat="1" ht="16.5" customHeight="1">
      <c r="A155" s="39"/>
      <c r="B155" s="40"/>
      <c r="C155" s="229" t="s">
        <v>83</v>
      </c>
      <c r="D155" s="229" t="s">
        <v>196</v>
      </c>
      <c r="E155" s="230" t="s">
        <v>197</v>
      </c>
      <c r="F155" s="231" t="s">
        <v>198</v>
      </c>
      <c r="G155" s="232" t="s">
        <v>199</v>
      </c>
      <c r="H155" s="233">
        <v>360</v>
      </c>
      <c r="I155" s="234"/>
      <c r="J155" s="235">
        <f>ROUND(I155*H155,2)</f>
        <v>0</v>
      </c>
      <c r="K155" s="231" t="s">
        <v>200</v>
      </c>
      <c r="L155" s="45"/>
      <c r="M155" s="236" t="s">
        <v>1</v>
      </c>
      <c r="N155" s="237" t="s">
        <v>41</v>
      </c>
      <c r="O155" s="92"/>
      <c r="P155" s="238">
        <f>O155*H155</f>
        <v>0</v>
      </c>
      <c r="Q155" s="238">
        <v>3.0000000000000001E-05</v>
      </c>
      <c r="R155" s="238">
        <f>Q155*H155</f>
        <v>0.010800000000000001</v>
      </c>
      <c r="S155" s="238">
        <v>0</v>
      </c>
      <c r="T155" s="239">
        <f>S155*H155</f>
        <v>0</v>
      </c>
      <c r="U155" s="39"/>
      <c r="V155" s="39"/>
      <c r="W155" s="39"/>
      <c r="X155" s="39"/>
      <c r="Y155" s="39"/>
      <c r="Z155" s="39"/>
      <c r="AA155" s="39"/>
      <c r="AB155" s="39"/>
      <c r="AC155" s="39"/>
      <c r="AD155" s="39"/>
      <c r="AE155" s="39"/>
      <c r="AR155" s="240" t="s">
        <v>100</v>
      </c>
      <c r="AT155" s="240" t="s">
        <v>196</v>
      </c>
      <c r="AU155" s="240" t="s">
        <v>85</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201</v>
      </c>
    </row>
    <row r="156" s="2" customFormat="1">
      <c r="A156" s="39"/>
      <c r="B156" s="40"/>
      <c r="C156" s="41"/>
      <c r="D156" s="242" t="s">
        <v>202</v>
      </c>
      <c r="E156" s="41"/>
      <c r="F156" s="243" t="s">
        <v>203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202</v>
      </c>
      <c r="AU156" s="18" t="s">
        <v>85</v>
      </c>
    </row>
    <row r="157" s="13" customFormat="1">
      <c r="A157" s="13"/>
      <c r="B157" s="247"/>
      <c r="C157" s="248"/>
      <c r="D157" s="242" t="s">
        <v>204</v>
      </c>
      <c r="E157" s="249" t="s">
        <v>1</v>
      </c>
      <c r="F157" s="250" t="s">
        <v>205</v>
      </c>
      <c r="G157" s="248"/>
      <c r="H157" s="251">
        <v>360</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204</v>
      </c>
      <c r="AU157" s="257" t="s">
        <v>85</v>
      </c>
      <c r="AV157" s="13" t="s">
        <v>85</v>
      </c>
      <c r="AW157" s="13" t="s">
        <v>32</v>
      </c>
      <c r="AX157" s="13" t="s">
        <v>76</v>
      </c>
      <c r="AY157" s="257" t="s">
        <v>194</v>
      </c>
    </row>
    <row r="158" s="14" customFormat="1">
      <c r="A158" s="14"/>
      <c r="B158" s="258"/>
      <c r="C158" s="259"/>
      <c r="D158" s="242" t="s">
        <v>204</v>
      </c>
      <c r="E158" s="260" t="s">
        <v>1</v>
      </c>
      <c r="F158" s="261" t="s">
        <v>206</v>
      </c>
      <c r="G158" s="259"/>
      <c r="H158" s="260" t="s">
        <v>1</v>
      </c>
      <c r="I158" s="262"/>
      <c r="J158" s="259"/>
      <c r="K158" s="259"/>
      <c r="L158" s="263"/>
      <c r="M158" s="264"/>
      <c r="N158" s="265"/>
      <c r="O158" s="265"/>
      <c r="P158" s="265"/>
      <c r="Q158" s="265"/>
      <c r="R158" s="265"/>
      <c r="S158" s="265"/>
      <c r="T158" s="266"/>
      <c r="U158" s="14"/>
      <c r="V158" s="14"/>
      <c r="W158" s="14"/>
      <c r="X158" s="14"/>
      <c r="Y158" s="14"/>
      <c r="Z158" s="14"/>
      <c r="AA158" s="14"/>
      <c r="AB158" s="14"/>
      <c r="AC158" s="14"/>
      <c r="AD158" s="14"/>
      <c r="AE158" s="14"/>
      <c r="AT158" s="267" t="s">
        <v>204</v>
      </c>
      <c r="AU158" s="267" t="s">
        <v>85</v>
      </c>
      <c r="AV158" s="14" t="s">
        <v>83</v>
      </c>
      <c r="AW158" s="14" t="s">
        <v>32</v>
      </c>
      <c r="AX158" s="14" t="s">
        <v>76</v>
      </c>
      <c r="AY158" s="267" t="s">
        <v>194</v>
      </c>
    </row>
    <row r="159" s="15" customFormat="1">
      <c r="A159" s="15"/>
      <c r="B159" s="268"/>
      <c r="C159" s="269"/>
      <c r="D159" s="242" t="s">
        <v>204</v>
      </c>
      <c r="E159" s="270" t="s">
        <v>1</v>
      </c>
      <c r="F159" s="271" t="s">
        <v>207</v>
      </c>
      <c r="G159" s="269"/>
      <c r="H159" s="272">
        <v>360</v>
      </c>
      <c r="I159" s="273"/>
      <c r="J159" s="269"/>
      <c r="K159" s="269"/>
      <c r="L159" s="274"/>
      <c r="M159" s="275"/>
      <c r="N159" s="276"/>
      <c r="O159" s="276"/>
      <c r="P159" s="276"/>
      <c r="Q159" s="276"/>
      <c r="R159" s="276"/>
      <c r="S159" s="276"/>
      <c r="T159" s="277"/>
      <c r="U159" s="15"/>
      <c r="V159" s="15"/>
      <c r="W159" s="15"/>
      <c r="X159" s="15"/>
      <c r="Y159" s="15"/>
      <c r="Z159" s="15"/>
      <c r="AA159" s="15"/>
      <c r="AB159" s="15"/>
      <c r="AC159" s="15"/>
      <c r="AD159" s="15"/>
      <c r="AE159" s="15"/>
      <c r="AT159" s="278" t="s">
        <v>204</v>
      </c>
      <c r="AU159" s="278" t="s">
        <v>85</v>
      </c>
      <c r="AV159" s="15" t="s">
        <v>100</v>
      </c>
      <c r="AW159" s="15" t="s">
        <v>32</v>
      </c>
      <c r="AX159" s="15" t="s">
        <v>83</v>
      </c>
      <c r="AY159" s="278" t="s">
        <v>194</v>
      </c>
    </row>
    <row r="160" s="2" customFormat="1" ht="16.5" customHeight="1">
      <c r="A160" s="39"/>
      <c r="B160" s="40"/>
      <c r="C160" s="229" t="s">
        <v>85</v>
      </c>
      <c r="D160" s="229" t="s">
        <v>196</v>
      </c>
      <c r="E160" s="230" t="s">
        <v>208</v>
      </c>
      <c r="F160" s="231" t="s">
        <v>209</v>
      </c>
      <c r="G160" s="232" t="s">
        <v>210</v>
      </c>
      <c r="H160" s="233">
        <v>475</v>
      </c>
      <c r="I160" s="234"/>
      <c r="J160" s="235">
        <f>ROUND(I160*H160,2)</f>
        <v>0</v>
      </c>
      <c r="K160" s="231" t="s">
        <v>200</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100</v>
      </c>
      <c r="AT160" s="240" t="s">
        <v>196</v>
      </c>
      <c r="AU160" s="240" t="s">
        <v>85</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211</v>
      </c>
    </row>
    <row r="161" s="13" customFormat="1">
      <c r="A161" s="13"/>
      <c r="B161" s="247"/>
      <c r="C161" s="248"/>
      <c r="D161" s="242" t="s">
        <v>204</v>
      </c>
      <c r="E161" s="249" t="s">
        <v>1</v>
      </c>
      <c r="F161" s="250" t="s">
        <v>212</v>
      </c>
      <c r="G161" s="248"/>
      <c r="H161" s="251">
        <v>475</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204</v>
      </c>
      <c r="AU161" s="257" t="s">
        <v>85</v>
      </c>
      <c r="AV161" s="13" t="s">
        <v>85</v>
      </c>
      <c r="AW161" s="13" t="s">
        <v>32</v>
      </c>
      <c r="AX161" s="13" t="s">
        <v>76</v>
      </c>
      <c r="AY161" s="257" t="s">
        <v>194</v>
      </c>
    </row>
    <row r="162" s="15" customFormat="1">
      <c r="A162" s="15"/>
      <c r="B162" s="268"/>
      <c r="C162" s="269"/>
      <c r="D162" s="242" t="s">
        <v>204</v>
      </c>
      <c r="E162" s="270" t="s">
        <v>1</v>
      </c>
      <c r="F162" s="271" t="s">
        <v>207</v>
      </c>
      <c r="G162" s="269"/>
      <c r="H162" s="272">
        <v>475</v>
      </c>
      <c r="I162" s="273"/>
      <c r="J162" s="269"/>
      <c r="K162" s="269"/>
      <c r="L162" s="274"/>
      <c r="M162" s="275"/>
      <c r="N162" s="276"/>
      <c r="O162" s="276"/>
      <c r="P162" s="276"/>
      <c r="Q162" s="276"/>
      <c r="R162" s="276"/>
      <c r="S162" s="276"/>
      <c r="T162" s="277"/>
      <c r="U162" s="15"/>
      <c r="V162" s="15"/>
      <c r="W162" s="15"/>
      <c r="X162" s="15"/>
      <c r="Y162" s="15"/>
      <c r="Z162" s="15"/>
      <c r="AA162" s="15"/>
      <c r="AB162" s="15"/>
      <c r="AC162" s="15"/>
      <c r="AD162" s="15"/>
      <c r="AE162" s="15"/>
      <c r="AT162" s="278" t="s">
        <v>204</v>
      </c>
      <c r="AU162" s="278" t="s">
        <v>85</v>
      </c>
      <c r="AV162" s="15" t="s">
        <v>100</v>
      </c>
      <c r="AW162" s="15" t="s">
        <v>32</v>
      </c>
      <c r="AX162" s="15" t="s">
        <v>83</v>
      </c>
      <c r="AY162" s="278" t="s">
        <v>194</v>
      </c>
    </row>
    <row r="163" s="2" customFormat="1" ht="16.5" customHeight="1">
      <c r="A163" s="39"/>
      <c r="B163" s="40"/>
      <c r="C163" s="229" t="s">
        <v>93</v>
      </c>
      <c r="D163" s="229" t="s">
        <v>196</v>
      </c>
      <c r="E163" s="230" t="s">
        <v>213</v>
      </c>
      <c r="F163" s="231" t="s">
        <v>214</v>
      </c>
      <c r="G163" s="232" t="s">
        <v>215</v>
      </c>
      <c r="H163" s="233">
        <v>143.52199999999999</v>
      </c>
      <c r="I163" s="234"/>
      <c r="J163" s="235">
        <f>ROUND(I163*H163,2)</f>
        <v>0</v>
      </c>
      <c r="K163" s="231" t="s">
        <v>200</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196</v>
      </c>
      <c r="AU163" s="240" t="s">
        <v>85</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216</v>
      </c>
    </row>
    <row r="164" s="2" customFormat="1">
      <c r="A164" s="39"/>
      <c r="B164" s="40"/>
      <c r="C164" s="41"/>
      <c r="D164" s="242" t="s">
        <v>202</v>
      </c>
      <c r="E164" s="41"/>
      <c r="F164" s="243" t="s">
        <v>217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202</v>
      </c>
      <c r="AU164" s="18" t="s">
        <v>85</v>
      </c>
    </row>
    <row r="165" s="14" customFormat="1">
      <c r="A165" s="14"/>
      <c r="B165" s="258"/>
      <c r="C165" s="259"/>
      <c r="D165" s="242" t="s">
        <v>204</v>
      </c>
      <c r="E165" s="260" t="s">
        <v>1</v>
      </c>
      <c r="F165" s="261" t="s">
        <v>218</v>
      </c>
      <c r="G165" s="259"/>
      <c r="H165" s="260" t="s">
        <v>1</v>
      </c>
      <c r="I165" s="262"/>
      <c r="J165" s="259"/>
      <c r="K165" s="259"/>
      <c r="L165" s="263"/>
      <c r="M165" s="264"/>
      <c r="N165" s="265"/>
      <c r="O165" s="265"/>
      <c r="P165" s="265"/>
      <c r="Q165" s="265"/>
      <c r="R165" s="265"/>
      <c r="S165" s="265"/>
      <c r="T165" s="266"/>
      <c r="U165" s="14"/>
      <c r="V165" s="14"/>
      <c r="W165" s="14"/>
      <c r="X165" s="14"/>
      <c r="Y165" s="14"/>
      <c r="Z165" s="14"/>
      <c r="AA165" s="14"/>
      <c r="AB165" s="14"/>
      <c r="AC165" s="14"/>
      <c r="AD165" s="14"/>
      <c r="AE165" s="14"/>
      <c r="AT165" s="267" t="s">
        <v>204</v>
      </c>
      <c r="AU165" s="267" t="s">
        <v>85</v>
      </c>
      <c r="AV165" s="14" t="s">
        <v>83</v>
      </c>
      <c r="AW165" s="14" t="s">
        <v>32</v>
      </c>
      <c r="AX165" s="14" t="s">
        <v>76</v>
      </c>
      <c r="AY165" s="267" t="s">
        <v>194</v>
      </c>
    </row>
    <row r="166" s="13" customFormat="1">
      <c r="A166" s="13"/>
      <c r="B166" s="247"/>
      <c r="C166" s="248"/>
      <c r="D166" s="242" t="s">
        <v>204</v>
      </c>
      <c r="E166" s="249" t="s">
        <v>1</v>
      </c>
      <c r="F166" s="250" t="s">
        <v>219</v>
      </c>
      <c r="G166" s="248"/>
      <c r="H166" s="251">
        <v>143.52199999999999</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204</v>
      </c>
      <c r="AU166" s="257" t="s">
        <v>85</v>
      </c>
      <c r="AV166" s="13" t="s">
        <v>85</v>
      </c>
      <c r="AW166" s="13" t="s">
        <v>32</v>
      </c>
      <c r="AX166" s="13" t="s">
        <v>76</v>
      </c>
      <c r="AY166" s="257" t="s">
        <v>194</v>
      </c>
    </row>
    <row r="167" s="15" customFormat="1">
      <c r="A167" s="15"/>
      <c r="B167" s="268"/>
      <c r="C167" s="269"/>
      <c r="D167" s="242" t="s">
        <v>204</v>
      </c>
      <c r="E167" s="270" t="s">
        <v>1</v>
      </c>
      <c r="F167" s="271" t="s">
        <v>207</v>
      </c>
      <c r="G167" s="269"/>
      <c r="H167" s="272">
        <v>143.52199999999999</v>
      </c>
      <c r="I167" s="273"/>
      <c r="J167" s="269"/>
      <c r="K167" s="269"/>
      <c r="L167" s="274"/>
      <c r="M167" s="275"/>
      <c r="N167" s="276"/>
      <c r="O167" s="276"/>
      <c r="P167" s="276"/>
      <c r="Q167" s="276"/>
      <c r="R167" s="276"/>
      <c r="S167" s="276"/>
      <c r="T167" s="277"/>
      <c r="U167" s="15"/>
      <c r="V167" s="15"/>
      <c r="W167" s="15"/>
      <c r="X167" s="15"/>
      <c r="Y167" s="15"/>
      <c r="Z167" s="15"/>
      <c r="AA167" s="15"/>
      <c r="AB167" s="15"/>
      <c r="AC167" s="15"/>
      <c r="AD167" s="15"/>
      <c r="AE167" s="15"/>
      <c r="AT167" s="278" t="s">
        <v>204</v>
      </c>
      <c r="AU167" s="278" t="s">
        <v>85</v>
      </c>
      <c r="AV167" s="15" t="s">
        <v>100</v>
      </c>
      <c r="AW167" s="15" t="s">
        <v>32</v>
      </c>
      <c r="AX167" s="15" t="s">
        <v>83</v>
      </c>
      <c r="AY167" s="278" t="s">
        <v>194</v>
      </c>
    </row>
    <row r="168" s="2" customFormat="1" ht="21.75" customHeight="1">
      <c r="A168" s="39"/>
      <c r="B168" s="40"/>
      <c r="C168" s="229" t="s">
        <v>100</v>
      </c>
      <c r="D168" s="229" t="s">
        <v>196</v>
      </c>
      <c r="E168" s="230" t="s">
        <v>220</v>
      </c>
      <c r="F168" s="231" t="s">
        <v>221</v>
      </c>
      <c r="G168" s="232" t="s">
        <v>215</v>
      </c>
      <c r="H168" s="233">
        <v>173.28</v>
      </c>
      <c r="I168" s="234"/>
      <c r="J168" s="235">
        <f>ROUND(I168*H168,2)</f>
        <v>0</v>
      </c>
      <c r="K168" s="231" t="s">
        <v>200</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196</v>
      </c>
      <c r="AU168" s="240" t="s">
        <v>85</v>
      </c>
      <c r="AY168" s="18" t="s">
        <v>194</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222</v>
      </c>
    </row>
    <row r="169" s="14" customFormat="1">
      <c r="A169" s="14"/>
      <c r="B169" s="258"/>
      <c r="C169" s="259"/>
      <c r="D169" s="242" t="s">
        <v>204</v>
      </c>
      <c r="E169" s="260" t="s">
        <v>1</v>
      </c>
      <c r="F169" s="261" t="s">
        <v>218</v>
      </c>
      <c r="G169" s="259"/>
      <c r="H169" s="260" t="s">
        <v>1</v>
      </c>
      <c r="I169" s="262"/>
      <c r="J169" s="259"/>
      <c r="K169" s="259"/>
      <c r="L169" s="263"/>
      <c r="M169" s="264"/>
      <c r="N169" s="265"/>
      <c r="O169" s="265"/>
      <c r="P169" s="265"/>
      <c r="Q169" s="265"/>
      <c r="R169" s="265"/>
      <c r="S169" s="265"/>
      <c r="T169" s="266"/>
      <c r="U169" s="14"/>
      <c r="V169" s="14"/>
      <c r="W169" s="14"/>
      <c r="X169" s="14"/>
      <c r="Y169" s="14"/>
      <c r="Z169" s="14"/>
      <c r="AA169" s="14"/>
      <c r="AB169" s="14"/>
      <c r="AC169" s="14"/>
      <c r="AD169" s="14"/>
      <c r="AE169" s="14"/>
      <c r="AT169" s="267" t="s">
        <v>204</v>
      </c>
      <c r="AU169" s="267" t="s">
        <v>85</v>
      </c>
      <c r="AV169" s="14" t="s">
        <v>83</v>
      </c>
      <c r="AW169" s="14" t="s">
        <v>32</v>
      </c>
      <c r="AX169" s="14" t="s">
        <v>76</v>
      </c>
      <c r="AY169" s="267" t="s">
        <v>194</v>
      </c>
    </row>
    <row r="170" s="13" customFormat="1">
      <c r="A170" s="13"/>
      <c r="B170" s="247"/>
      <c r="C170" s="248"/>
      <c r="D170" s="242" t="s">
        <v>204</v>
      </c>
      <c r="E170" s="249" t="s">
        <v>1</v>
      </c>
      <c r="F170" s="250" t="s">
        <v>219</v>
      </c>
      <c r="G170" s="248"/>
      <c r="H170" s="251">
        <v>143.52199999999999</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204</v>
      </c>
      <c r="AU170" s="257" t="s">
        <v>85</v>
      </c>
      <c r="AV170" s="13" t="s">
        <v>85</v>
      </c>
      <c r="AW170" s="13" t="s">
        <v>32</v>
      </c>
      <c r="AX170" s="13" t="s">
        <v>76</v>
      </c>
      <c r="AY170" s="257" t="s">
        <v>194</v>
      </c>
    </row>
    <row r="171" s="16" customFormat="1">
      <c r="A171" s="16"/>
      <c r="B171" s="279"/>
      <c r="C171" s="280"/>
      <c r="D171" s="242" t="s">
        <v>204</v>
      </c>
      <c r="E171" s="281" t="s">
        <v>1</v>
      </c>
      <c r="F171" s="282" t="s">
        <v>223</v>
      </c>
      <c r="G171" s="280"/>
      <c r="H171" s="283">
        <v>143.52199999999999</v>
      </c>
      <c r="I171" s="284"/>
      <c r="J171" s="280"/>
      <c r="K171" s="280"/>
      <c r="L171" s="285"/>
      <c r="M171" s="286"/>
      <c r="N171" s="287"/>
      <c r="O171" s="287"/>
      <c r="P171" s="287"/>
      <c r="Q171" s="287"/>
      <c r="R171" s="287"/>
      <c r="S171" s="287"/>
      <c r="T171" s="288"/>
      <c r="U171" s="16"/>
      <c r="V171" s="16"/>
      <c r="W171" s="16"/>
      <c r="X171" s="16"/>
      <c r="Y171" s="16"/>
      <c r="Z171" s="16"/>
      <c r="AA171" s="16"/>
      <c r="AB171" s="16"/>
      <c r="AC171" s="16"/>
      <c r="AD171" s="16"/>
      <c r="AE171" s="16"/>
      <c r="AT171" s="289" t="s">
        <v>204</v>
      </c>
      <c r="AU171" s="289" t="s">
        <v>85</v>
      </c>
      <c r="AV171" s="16" t="s">
        <v>93</v>
      </c>
      <c r="AW171" s="16" t="s">
        <v>32</v>
      </c>
      <c r="AX171" s="16" t="s">
        <v>76</v>
      </c>
      <c r="AY171" s="289" t="s">
        <v>194</v>
      </c>
    </row>
    <row r="172" s="13" customFormat="1">
      <c r="A172" s="13"/>
      <c r="B172" s="247"/>
      <c r="C172" s="248"/>
      <c r="D172" s="242" t="s">
        <v>204</v>
      </c>
      <c r="E172" s="249" t="s">
        <v>1</v>
      </c>
      <c r="F172" s="250" t="s">
        <v>224</v>
      </c>
      <c r="G172" s="248"/>
      <c r="H172" s="251">
        <v>29.757999999999999</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204</v>
      </c>
      <c r="AU172" s="257" t="s">
        <v>85</v>
      </c>
      <c r="AV172" s="13" t="s">
        <v>85</v>
      </c>
      <c r="AW172" s="13" t="s">
        <v>32</v>
      </c>
      <c r="AX172" s="13" t="s">
        <v>76</v>
      </c>
      <c r="AY172" s="257" t="s">
        <v>194</v>
      </c>
    </row>
    <row r="173" s="15" customFormat="1">
      <c r="A173" s="15"/>
      <c r="B173" s="268"/>
      <c r="C173" s="269"/>
      <c r="D173" s="242" t="s">
        <v>204</v>
      </c>
      <c r="E173" s="270" t="s">
        <v>1</v>
      </c>
      <c r="F173" s="271" t="s">
        <v>207</v>
      </c>
      <c r="G173" s="269"/>
      <c r="H173" s="272">
        <v>173.28</v>
      </c>
      <c r="I173" s="273"/>
      <c r="J173" s="269"/>
      <c r="K173" s="269"/>
      <c r="L173" s="274"/>
      <c r="M173" s="275"/>
      <c r="N173" s="276"/>
      <c r="O173" s="276"/>
      <c r="P173" s="276"/>
      <c r="Q173" s="276"/>
      <c r="R173" s="276"/>
      <c r="S173" s="276"/>
      <c r="T173" s="277"/>
      <c r="U173" s="15"/>
      <c r="V173" s="15"/>
      <c r="W173" s="15"/>
      <c r="X173" s="15"/>
      <c r="Y173" s="15"/>
      <c r="Z173" s="15"/>
      <c r="AA173" s="15"/>
      <c r="AB173" s="15"/>
      <c r="AC173" s="15"/>
      <c r="AD173" s="15"/>
      <c r="AE173" s="15"/>
      <c r="AT173" s="278" t="s">
        <v>204</v>
      </c>
      <c r="AU173" s="278" t="s">
        <v>85</v>
      </c>
      <c r="AV173" s="15" t="s">
        <v>100</v>
      </c>
      <c r="AW173" s="15" t="s">
        <v>32</v>
      </c>
      <c r="AX173" s="15" t="s">
        <v>83</v>
      </c>
      <c r="AY173" s="278" t="s">
        <v>194</v>
      </c>
    </row>
    <row r="174" s="2" customFormat="1" ht="24.15" customHeight="1">
      <c r="A174" s="39"/>
      <c r="B174" s="40"/>
      <c r="C174" s="229" t="s">
        <v>109</v>
      </c>
      <c r="D174" s="229" t="s">
        <v>196</v>
      </c>
      <c r="E174" s="230" t="s">
        <v>225</v>
      </c>
      <c r="F174" s="231" t="s">
        <v>226</v>
      </c>
      <c r="G174" s="232" t="s">
        <v>215</v>
      </c>
      <c r="H174" s="233">
        <v>1732.8</v>
      </c>
      <c r="I174" s="234"/>
      <c r="J174" s="235">
        <f>ROUND(I174*H174,2)</f>
        <v>0</v>
      </c>
      <c r="K174" s="231" t="s">
        <v>200</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100</v>
      </c>
      <c r="AT174" s="240" t="s">
        <v>196</v>
      </c>
      <c r="AU174" s="240" t="s">
        <v>85</v>
      </c>
      <c r="AY174" s="18" t="s">
        <v>194</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227</v>
      </c>
    </row>
    <row r="175" s="13" customFormat="1">
      <c r="A175" s="13"/>
      <c r="B175" s="247"/>
      <c r="C175" s="248"/>
      <c r="D175" s="242" t="s">
        <v>204</v>
      </c>
      <c r="E175" s="248"/>
      <c r="F175" s="250" t="s">
        <v>228</v>
      </c>
      <c r="G175" s="248"/>
      <c r="H175" s="251">
        <v>1732.8</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204</v>
      </c>
      <c r="AU175" s="257" t="s">
        <v>85</v>
      </c>
      <c r="AV175" s="13" t="s">
        <v>85</v>
      </c>
      <c r="AW175" s="13" t="s">
        <v>4</v>
      </c>
      <c r="AX175" s="13" t="s">
        <v>83</v>
      </c>
      <c r="AY175" s="257" t="s">
        <v>194</v>
      </c>
    </row>
    <row r="176" s="2" customFormat="1" ht="16.5" customHeight="1">
      <c r="A176" s="39"/>
      <c r="B176" s="40"/>
      <c r="C176" s="229" t="s">
        <v>229</v>
      </c>
      <c r="D176" s="229" t="s">
        <v>196</v>
      </c>
      <c r="E176" s="230" t="s">
        <v>230</v>
      </c>
      <c r="F176" s="231" t="s">
        <v>231</v>
      </c>
      <c r="G176" s="232" t="s">
        <v>215</v>
      </c>
      <c r="H176" s="233">
        <v>173.28</v>
      </c>
      <c r="I176" s="234"/>
      <c r="J176" s="235">
        <f>ROUND(I176*H176,2)</f>
        <v>0</v>
      </c>
      <c r="K176" s="231" t="s">
        <v>232</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196</v>
      </c>
      <c r="AU176" s="240" t="s">
        <v>85</v>
      </c>
      <c r="AY176" s="18" t="s">
        <v>194</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233</v>
      </c>
    </row>
    <row r="177" s="2" customFormat="1" ht="16.5" customHeight="1">
      <c r="A177" s="39"/>
      <c r="B177" s="40"/>
      <c r="C177" s="229" t="s">
        <v>234</v>
      </c>
      <c r="D177" s="229" t="s">
        <v>196</v>
      </c>
      <c r="E177" s="230" t="s">
        <v>235</v>
      </c>
      <c r="F177" s="231" t="s">
        <v>236</v>
      </c>
      <c r="G177" s="232" t="s">
        <v>215</v>
      </c>
      <c r="H177" s="233">
        <v>173.28</v>
      </c>
      <c r="I177" s="234"/>
      <c r="J177" s="235">
        <f>ROUND(I177*H177,2)</f>
        <v>0</v>
      </c>
      <c r="K177" s="231" t="s">
        <v>200</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196</v>
      </c>
      <c r="AU177" s="240" t="s">
        <v>85</v>
      </c>
      <c r="AY177" s="18" t="s">
        <v>194</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237</v>
      </c>
    </row>
    <row r="178" s="2" customFormat="1" ht="16.5" customHeight="1">
      <c r="A178" s="39"/>
      <c r="B178" s="40"/>
      <c r="C178" s="229" t="s">
        <v>238</v>
      </c>
      <c r="D178" s="229" t="s">
        <v>196</v>
      </c>
      <c r="E178" s="230" t="s">
        <v>239</v>
      </c>
      <c r="F178" s="231" t="s">
        <v>240</v>
      </c>
      <c r="G178" s="232" t="s">
        <v>215</v>
      </c>
      <c r="H178" s="233">
        <v>118.234</v>
      </c>
      <c r="I178" s="234"/>
      <c r="J178" s="235">
        <f>ROUND(I178*H178,2)</f>
        <v>0</v>
      </c>
      <c r="K178" s="231" t="s">
        <v>200</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100</v>
      </c>
      <c r="AT178" s="240" t="s">
        <v>196</v>
      </c>
      <c r="AU178" s="240" t="s">
        <v>85</v>
      </c>
      <c r="AY178" s="18" t="s">
        <v>194</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100</v>
      </c>
      <c r="BM178" s="240" t="s">
        <v>241</v>
      </c>
    </row>
    <row r="179" s="14" customFormat="1">
      <c r="A179" s="14"/>
      <c r="B179" s="258"/>
      <c r="C179" s="259"/>
      <c r="D179" s="242" t="s">
        <v>204</v>
      </c>
      <c r="E179" s="260" t="s">
        <v>1</v>
      </c>
      <c r="F179" s="261" t="s">
        <v>218</v>
      </c>
      <c r="G179" s="259"/>
      <c r="H179" s="260" t="s">
        <v>1</v>
      </c>
      <c r="I179" s="262"/>
      <c r="J179" s="259"/>
      <c r="K179" s="259"/>
      <c r="L179" s="263"/>
      <c r="M179" s="264"/>
      <c r="N179" s="265"/>
      <c r="O179" s="265"/>
      <c r="P179" s="265"/>
      <c r="Q179" s="265"/>
      <c r="R179" s="265"/>
      <c r="S179" s="265"/>
      <c r="T179" s="266"/>
      <c r="U179" s="14"/>
      <c r="V179" s="14"/>
      <c r="W179" s="14"/>
      <c r="X179" s="14"/>
      <c r="Y179" s="14"/>
      <c r="Z179" s="14"/>
      <c r="AA179" s="14"/>
      <c r="AB179" s="14"/>
      <c r="AC179" s="14"/>
      <c r="AD179" s="14"/>
      <c r="AE179" s="14"/>
      <c r="AT179" s="267" t="s">
        <v>204</v>
      </c>
      <c r="AU179" s="267" t="s">
        <v>85</v>
      </c>
      <c r="AV179" s="14" t="s">
        <v>83</v>
      </c>
      <c r="AW179" s="14" t="s">
        <v>32</v>
      </c>
      <c r="AX179" s="14" t="s">
        <v>76</v>
      </c>
      <c r="AY179" s="267" t="s">
        <v>194</v>
      </c>
    </row>
    <row r="180" s="13" customFormat="1">
      <c r="A180" s="13"/>
      <c r="B180" s="247"/>
      <c r="C180" s="248"/>
      <c r="D180" s="242" t="s">
        <v>204</v>
      </c>
      <c r="E180" s="249" t="s">
        <v>1</v>
      </c>
      <c r="F180" s="250" t="s">
        <v>242</v>
      </c>
      <c r="G180" s="248"/>
      <c r="H180" s="251">
        <v>118.234</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204</v>
      </c>
      <c r="AU180" s="257" t="s">
        <v>85</v>
      </c>
      <c r="AV180" s="13" t="s">
        <v>85</v>
      </c>
      <c r="AW180" s="13" t="s">
        <v>32</v>
      </c>
      <c r="AX180" s="13" t="s">
        <v>76</v>
      </c>
      <c r="AY180" s="257" t="s">
        <v>194</v>
      </c>
    </row>
    <row r="181" s="15" customFormat="1">
      <c r="A181" s="15"/>
      <c r="B181" s="268"/>
      <c r="C181" s="269"/>
      <c r="D181" s="242" t="s">
        <v>204</v>
      </c>
      <c r="E181" s="270" t="s">
        <v>1</v>
      </c>
      <c r="F181" s="271" t="s">
        <v>207</v>
      </c>
      <c r="G181" s="269"/>
      <c r="H181" s="272">
        <v>118.234</v>
      </c>
      <c r="I181" s="273"/>
      <c r="J181" s="269"/>
      <c r="K181" s="269"/>
      <c r="L181" s="274"/>
      <c r="M181" s="275"/>
      <c r="N181" s="276"/>
      <c r="O181" s="276"/>
      <c r="P181" s="276"/>
      <c r="Q181" s="276"/>
      <c r="R181" s="276"/>
      <c r="S181" s="276"/>
      <c r="T181" s="277"/>
      <c r="U181" s="15"/>
      <c r="V181" s="15"/>
      <c r="W181" s="15"/>
      <c r="X181" s="15"/>
      <c r="Y181" s="15"/>
      <c r="Z181" s="15"/>
      <c r="AA181" s="15"/>
      <c r="AB181" s="15"/>
      <c r="AC181" s="15"/>
      <c r="AD181" s="15"/>
      <c r="AE181" s="15"/>
      <c r="AT181" s="278" t="s">
        <v>204</v>
      </c>
      <c r="AU181" s="278" t="s">
        <v>85</v>
      </c>
      <c r="AV181" s="15" t="s">
        <v>100</v>
      </c>
      <c r="AW181" s="15" t="s">
        <v>32</v>
      </c>
      <c r="AX181" s="15" t="s">
        <v>83</v>
      </c>
      <c r="AY181" s="278" t="s">
        <v>194</v>
      </c>
    </row>
    <row r="182" s="2" customFormat="1" ht="16.5" customHeight="1">
      <c r="A182" s="39"/>
      <c r="B182" s="40"/>
      <c r="C182" s="290" t="s">
        <v>243</v>
      </c>
      <c r="D182" s="290" t="s">
        <v>244</v>
      </c>
      <c r="E182" s="291" t="s">
        <v>245</v>
      </c>
      <c r="F182" s="292" t="s">
        <v>246</v>
      </c>
      <c r="G182" s="293" t="s">
        <v>215</v>
      </c>
      <c r="H182" s="294">
        <v>130.05699999999999</v>
      </c>
      <c r="I182" s="295"/>
      <c r="J182" s="296">
        <f>ROUND(I182*H182,2)</f>
        <v>0</v>
      </c>
      <c r="K182" s="292" t="s">
        <v>232</v>
      </c>
      <c r="L182" s="297"/>
      <c r="M182" s="298" t="s">
        <v>1</v>
      </c>
      <c r="N182" s="299" t="s">
        <v>41</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238</v>
      </c>
      <c r="AT182" s="240" t="s">
        <v>244</v>
      </c>
      <c r="AU182" s="240" t="s">
        <v>85</v>
      </c>
      <c r="AY182" s="18" t="s">
        <v>194</v>
      </c>
      <c r="BE182" s="241">
        <f>IF(N182="základní",J182,0)</f>
        <v>0</v>
      </c>
      <c r="BF182" s="241">
        <f>IF(N182="snížená",J182,0)</f>
        <v>0</v>
      </c>
      <c r="BG182" s="241">
        <f>IF(N182="zákl. přenesená",J182,0)</f>
        <v>0</v>
      </c>
      <c r="BH182" s="241">
        <f>IF(N182="sníž. přenesená",J182,0)</f>
        <v>0</v>
      </c>
      <c r="BI182" s="241">
        <f>IF(N182="nulová",J182,0)</f>
        <v>0</v>
      </c>
      <c r="BJ182" s="18" t="s">
        <v>83</v>
      </c>
      <c r="BK182" s="241">
        <f>ROUND(I182*H182,2)</f>
        <v>0</v>
      </c>
      <c r="BL182" s="18" t="s">
        <v>100</v>
      </c>
      <c r="BM182" s="240" t="s">
        <v>247</v>
      </c>
    </row>
    <row r="183" s="13" customFormat="1">
      <c r="A183" s="13"/>
      <c r="B183" s="247"/>
      <c r="C183" s="248"/>
      <c r="D183" s="242" t="s">
        <v>204</v>
      </c>
      <c r="E183" s="248"/>
      <c r="F183" s="250" t="s">
        <v>248</v>
      </c>
      <c r="G183" s="248"/>
      <c r="H183" s="251">
        <v>130.05699999999999</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204</v>
      </c>
      <c r="AU183" s="257" t="s">
        <v>85</v>
      </c>
      <c r="AV183" s="13" t="s">
        <v>85</v>
      </c>
      <c r="AW183" s="13" t="s">
        <v>4</v>
      </c>
      <c r="AX183" s="13" t="s">
        <v>83</v>
      </c>
      <c r="AY183" s="257" t="s">
        <v>194</v>
      </c>
    </row>
    <row r="184" s="2" customFormat="1" ht="16.5" customHeight="1">
      <c r="A184" s="39"/>
      <c r="B184" s="40"/>
      <c r="C184" s="229" t="s">
        <v>249</v>
      </c>
      <c r="D184" s="229" t="s">
        <v>196</v>
      </c>
      <c r="E184" s="230" t="s">
        <v>250</v>
      </c>
      <c r="F184" s="231" t="s">
        <v>251</v>
      </c>
      <c r="G184" s="232" t="s">
        <v>210</v>
      </c>
      <c r="H184" s="233">
        <v>51.200000000000003</v>
      </c>
      <c r="I184" s="234"/>
      <c r="J184" s="235">
        <f>ROUND(I184*H184,2)</f>
        <v>0</v>
      </c>
      <c r="K184" s="231" t="s">
        <v>200</v>
      </c>
      <c r="L184" s="45"/>
      <c r="M184" s="236" t="s">
        <v>1</v>
      </c>
      <c r="N184" s="237"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100</v>
      </c>
      <c r="AT184" s="240" t="s">
        <v>196</v>
      </c>
      <c r="AU184" s="240" t="s">
        <v>85</v>
      </c>
      <c r="AY184" s="18" t="s">
        <v>194</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252</v>
      </c>
    </row>
    <row r="185" s="14" customFormat="1">
      <c r="A185" s="14"/>
      <c r="B185" s="258"/>
      <c r="C185" s="259"/>
      <c r="D185" s="242" t="s">
        <v>204</v>
      </c>
      <c r="E185" s="260" t="s">
        <v>1</v>
      </c>
      <c r="F185" s="261" t="s">
        <v>218</v>
      </c>
      <c r="G185" s="259"/>
      <c r="H185" s="260" t="s">
        <v>1</v>
      </c>
      <c r="I185" s="262"/>
      <c r="J185" s="259"/>
      <c r="K185" s="259"/>
      <c r="L185" s="263"/>
      <c r="M185" s="264"/>
      <c r="N185" s="265"/>
      <c r="O185" s="265"/>
      <c r="P185" s="265"/>
      <c r="Q185" s="265"/>
      <c r="R185" s="265"/>
      <c r="S185" s="265"/>
      <c r="T185" s="266"/>
      <c r="U185" s="14"/>
      <c r="V185" s="14"/>
      <c r="W185" s="14"/>
      <c r="X185" s="14"/>
      <c r="Y185" s="14"/>
      <c r="Z185" s="14"/>
      <c r="AA185" s="14"/>
      <c r="AB185" s="14"/>
      <c r="AC185" s="14"/>
      <c r="AD185" s="14"/>
      <c r="AE185" s="14"/>
      <c r="AT185" s="267" t="s">
        <v>204</v>
      </c>
      <c r="AU185" s="267" t="s">
        <v>85</v>
      </c>
      <c r="AV185" s="14" t="s">
        <v>83</v>
      </c>
      <c r="AW185" s="14" t="s">
        <v>32</v>
      </c>
      <c r="AX185" s="14" t="s">
        <v>76</v>
      </c>
      <c r="AY185" s="267" t="s">
        <v>194</v>
      </c>
    </row>
    <row r="186" s="13" customFormat="1">
      <c r="A186" s="13"/>
      <c r="B186" s="247"/>
      <c r="C186" s="248"/>
      <c r="D186" s="242" t="s">
        <v>204</v>
      </c>
      <c r="E186" s="249" t="s">
        <v>1</v>
      </c>
      <c r="F186" s="250" t="s">
        <v>253</v>
      </c>
      <c r="G186" s="248"/>
      <c r="H186" s="251">
        <v>51.200000000000003</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204</v>
      </c>
      <c r="AU186" s="257" t="s">
        <v>85</v>
      </c>
      <c r="AV186" s="13" t="s">
        <v>85</v>
      </c>
      <c r="AW186" s="13" t="s">
        <v>32</v>
      </c>
      <c r="AX186" s="13" t="s">
        <v>76</v>
      </c>
      <c r="AY186" s="257" t="s">
        <v>194</v>
      </c>
    </row>
    <row r="187" s="15" customFormat="1">
      <c r="A187" s="15"/>
      <c r="B187" s="268"/>
      <c r="C187" s="269"/>
      <c r="D187" s="242" t="s">
        <v>204</v>
      </c>
      <c r="E187" s="270" t="s">
        <v>1</v>
      </c>
      <c r="F187" s="271" t="s">
        <v>207</v>
      </c>
      <c r="G187" s="269"/>
      <c r="H187" s="272">
        <v>51.200000000000003</v>
      </c>
      <c r="I187" s="273"/>
      <c r="J187" s="269"/>
      <c r="K187" s="269"/>
      <c r="L187" s="274"/>
      <c r="M187" s="275"/>
      <c r="N187" s="276"/>
      <c r="O187" s="276"/>
      <c r="P187" s="276"/>
      <c r="Q187" s="276"/>
      <c r="R187" s="276"/>
      <c r="S187" s="276"/>
      <c r="T187" s="277"/>
      <c r="U187" s="15"/>
      <c r="V187" s="15"/>
      <c r="W187" s="15"/>
      <c r="X187" s="15"/>
      <c r="Y187" s="15"/>
      <c r="Z187" s="15"/>
      <c r="AA187" s="15"/>
      <c r="AB187" s="15"/>
      <c r="AC187" s="15"/>
      <c r="AD187" s="15"/>
      <c r="AE187" s="15"/>
      <c r="AT187" s="278" t="s">
        <v>204</v>
      </c>
      <c r="AU187" s="278" t="s">
        <v>85</v>
      </c>
      <c r="AV187" s="15" t="s">
        <v>100</v>
      </c>
      <c r="AW187" s="15" t="s">
        <v>32</v>
      </c>
      <c r="AX187" s="15" t="s">
        <v>83</v>
      </c>
      <c r="AY187" s="278" t="s">
        <v>194</v>
      </c>
    </row>
    <row r="188" s="12" customFormat="1" ht="20.88" customHeight="1">
      <c r="A188" s="12"/>
      <c r="B188" s="213"/>
      <c r="C188" s="214"/>
      <c r="D188" s="215" t="s">
        <v>75</v>
      </c>
      <c r="E188" s="227" t="s">
        <v>254</v>
      </c>
      <c r="F188" s="227" t="s">
        <v>255</v>
      </c>
      <c r="G188" s="214"/>
      <c r="H188" s="214"/>
      <c r="I188" s="217"/>
      <c r="J188" s="228">
        <f>BK188</f>
        <v>0</v>
      </c>
      <c r="K188" s="214"/>
      <c r="L188" s="219"/>
      <c r="M188" s="220"/>
      <c r="N188" s="221"/>
      <c r="O188" s="221"/>
      <c r="P188" s="222">
        <f>SUM(P189:P218)</f>
        <v>0</v>
      </c>
      <c r="Q188" s="221"/>
      <c r="R188" s="222">
        <f>SUM(R189:R218)</f>
        <v>0.79953000000000007</v>
      </c>
      <c r="S188" s="221"/>
      <c r="T188" s="223">
        <f>SUM(T189:T218)</f>
        <v>0</v>
      </c>
      <c r="U188" s="12"/>
      <c r="V188" s="12"/>
      <c r="W188" s="12"/>
      <c r="X188" s="12"/>
      <c r="Y188" s="12"/>
      <c r="Z188" s="12"/>
      <c r="AA188" s="12"/>
      <c r="AB188" s="12"/>
      <c r="AC188" s="12"/>
      <c r="AD188" s="12"/>
      <c r="AE188" s="12"/>
      <c r="AR188" s="224" t="s">
        <v>83</v>
      </c>
      <c r="AT188" s="225" t="s">
        <v>75</v>
      </c>
      <c r="AU188" s="225" t="s">
        <v>85</v>
      </c>
      <c r="AY188" s="224" t="s">
        <v>194</v>
      </c>
      <c r="BK188" s="226">
        <f>SUM(BK189:BK218)</f>
        <v>0</v>
      </c>
    </row>
    <row r="189" s="2" customFormat="1" ht="16.5" customHeight="1">
      <c r="A189" s="39"/>
      <c r="B189" s="40"/>
      <c r="C189" s="229" t="s">
        <v>256</v>
      </c>
      <c r="D189" s="229" t="s">
        <v>196</v>
      </c>
      <c r="E189" s="230" t="s">
        <v>257</v>
      </c>
      <c r="F189" s="231" t="s">
        <v>258</v>
      </c>
      <c r="G189" s="232" t="s">
        <v>215</v>
      </c>
      <c r="H189" s="233">
        <v>46.799999999999997</v>
      </c>
      <c r="I189" s="234"/>
      <c r="J189" s="235">
        <f>ROUND(I189*H189,2)</f>
        <v>0</v>
      </c>
      <c r="K189" s="231" t="s">
        <v>200</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100</v>
      </c>
      <c r="AT189" s="240" t="s">
        <v>196</v>
      </c>
      <c r="AU189" s="240" t="s">
        <v>93</v>
      </c>
      <c r="AY189" s="18" t="s">
        <v>194</v>
      </c>
      <c r="BE189" s="241">
        <f>IF(N189="základní",J189,0)</f>
        <v>0</v>
      </c>
      <c r="BF189" s="241">
        <f>IF(N189="snížená",J189,0)</f>
        <v>0</v>
      </c>
      <c r="BG189" s="241">
        <f>IF(N189="zákl. přenesená",J189,0)</f>
        <v>0</v>
      </c>
      <c r="BH189" s="241">
        <f>IF(N189="sníž. přenesená",J189,0)</f>
        <v>0</v>
      </c>
      <c r="BI189" s="241">
        <f>IF(N189="nulová",J189,0)</f>
        <v>0</v>
      </c>
      <c r="BJ189" s="18" t="s">
        <v>83</v>
      </c>
      <c r="BK189" s="241">
        <f>ROUND(I189*H189,2)</f>
        <v>0</v>
      </c>
      <c r="BL189" s="18" t="s">
        <v>100</v>
      </c>
      <c r="BM189" s="240" t="s">
        <v>259</v>
      </c>
    </row>
    <row r="190" s="14" customFormat="1">
      <c r="A190" s="14"/>
      <c r="B190" s="258"/>
      <c r="C190" s="259"/>
      <c r="D190" s="242" t="s">
        <v>204</v>
      </c>
      <c r="E190" s="260" t="s">
        <v>1</v>
      </c>
      <c r="F190" s="261" t="s">
        <v>260</v>
      </c>
      <c r="G190" s="259"/>
      <c r="H190" s="260" t="s">
        <v>1</v>
      </c>
      <c r="I190" s="262"/>
      <c r="J190" s="259"/>
      <c r="K190" s="259"/>
      <c r="L190" s="263"/>
      <c r="M190" s="264"/>
      <c r="N190" s="265"/>
      <c r="O190" s="265"/>
      <c r="P190" s="265"/>
      <c r="Q190" s="265"/>
      <c r="R190" s="265"/>
      <c r="S190" s="265"/>
      <c r="T190" s="266"/>
      <c r="U190" s="14"/>
      <c r="V190" s="14"/>
      <c r="W190" s="14"/>
      <c r="X190" s="14"/>
      <c r="Y190" s="14"/>
      <c r="Z190" s="14"/>
      <c r="AA190" s="14"/>
      <c r="AB190" s="14"/>
      <c r="AC190" s="14"/>
      <c r="AD190" s="14"/>
      <c r="AE190" s="14"/>
      <c r="AT190" s="267" t="s">
        <v>204</v>
      </c>
      <c r="AU190" s="267" t="s">
        <v>93</v>
      </c>
      <c r="AV190" s="14" t="s">
        <v>83</v>
      </c>
      <c r="AW190" s="14" t="s">
        <v>32</v>
      </c>
      <c r="AX190" s="14" t="s">
        <v>76</v>
      </c>
      <c r="AY190" s="267" t="s">
        <v>194</v>
      </c>
    </row>
    <row r="191" s="14" customFormat="1">
      <c r="A191" s="14"/>
      <c r="B191" s="258"/>
      <c r="C191" s="259"/>
      <c r="D191" s="242" t="s">
        <v>204</v>
      </c>
      <c r="E191" s="260" t="s">
        <v>1</v>
      </c>
      <c r="F191" s="261" t="s">
        <v>261</v>
      </c>
      <c r="G191" s="259"/>
      <c r="H191" s="260" t="s">
        <v>1</v>
      </c>
      <c r="I191" s="262"/>
      <c r="J191" s="259"/>
      <c r="K191" s="259"/>
      <c r="L191" s="263"/>
      <c r="M191" s="264"/>
      <c r="N191" s="265"/>
      <c r="O191" s="265"/>
      <c r="P191" s="265"/>
      <c r="Q191" s="265"/>
      <c r="R191" s="265"/>
      <c r="S191" s="265"/>
      <c r="T191" s="266"/>
      <c r="U191" s="14"/>
      <c r="V191" s="14"/>
      <c r="W191" s="14"/>
      <c r="X191" s="14"/>
      <c r="Y191" s="14"/>
      <c r="Z191" s="14"/>
      <c r="AA191" s="14"/>
      <c r="AB191" s="14"/>
      <c r="AC191" s="14"/>
      <c r="AD191" s="14"/>
      <c r="AE191" s="14"/>
      <c r="AT191" s="267" t="s">
        <v>204</v>
      </c>
      <c r="AU191" s="267" t="s">
        <v>93</v>
      </c>
      <c r="AV191" s="14" t="s">
        <v>83</v>
      </c>
      <c r="AW191" s="14" t="s">
        <v>32</v>
      </c>
      <c r="AX191" s="14" t="s">
        <v>76</v>
      </c>
      <c r="AY191" s="267" t="s">
        <v>194</v>
      </c>
    </row>
    <row r="192" s="13" customFormat="1">
      <c r="A192" s="13"/>
      <c r="B192" s="247"/>
      <c r="C192" s="248"/>
      <c r="D192" s="242" t="s">
        <v>204</v>
      </c>
      <c r="E192" s="249" t="s">
        <v>1</v>
      </c>
      <c r="F192" s="250" t="s">
        <v>262</v>
      </c>
      <c r="G192" s="248"/>
      <c r="H192" s="251">
        <v>28.800000000000001</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204</v>
      </c>
      <c r="AU192" s="257" t="s">
        <v>93</v>
      </c>
      <c r="AV192" s="13" t="s">
        <v>85</v>
      </c>
      <c r="AW192" s="13" t="s">
        <v>32</v>
      </c>
      <c r="AX192" s="13" t="s">
        <v>76</v>
      </c>
      <c r="AY192" s="257" t="s">
        <v>194</v>
      </c>
    </row>
    <row r="193" s="13" customFormat="1">
      <c r="A193" s="13"/>
      <c r="B193" s="247"/>
      <c r="C193" s="248"/>
      <c r="D193" s="242" t="s">
        <v>204</v>
      </c>
      <c r="E193" s="249" t="s">
        <v>1</v>
      </c>
      <c r="F193" s="250" t="s">
        <v>263</v>
      </c>
      <c r="G193" s="248"/>
      <c r="H193" s="251">
        <v>18</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204</v>
      </c>
      <c r="AU193" s="257" t="s">
        <v>93</v>
      </c>
      <c r="AV193" s="13" t="s">
        <v>85</v>
      </c>
      <c r="AW193" s="13" t="s">
        <v>32</v>
      </c>
      <c r="AX193" s="13" t="s">
        <v>76</v>
      </c>
      <c r="AY193" s="257" t="s">
        <v>194</v>
      </c>
    </row>
    <row r="194" s="15" customFormat="1">
      <c r="A194" s="15"/>
      <c r="B194" s="268"/>
      <c r="C194" s="269"/>
      <c r="D194" s="242" t="s">
        <v>204</v>
      </c>
      <c r="E194" s="270" t="s">
        <v>1</v>
      </c>
      <c r="F194" s="271" t="s">
        <v>207</v>
      </c>
      <c r="G194" s="269"/>
      <c r="H194" s="272">
        <v>46.799999999999997</v>
      </c>
      <c r="I194" s="273"/>
      <c r="J194" s="269"/>
      <c r="K194" s="269"/>
      <c r="L194" s="274"/>
      <c r="M194" s="275"/>
      <c r="N194" s="276"/>
      <c r="O194" s="276"/>
      <c r="P194" s="276"/>
      <c r="Q194" s="276"/>
      <c r="R194" s="276"/>
      <c r="S194" s="276"/>
      <c r="T194" s="277"/>
      <c r="U194" s="15"/>
      <c r="V194" s="15"/>
      <c r="W194" s="15"/>
      <c r="X194" s="15"/>
      <c r="Y194" s="15"/>
      <c r="Z194" s="15"/>
      <c r="AA194" s="15"/>
      <c r="AB194" s="15"/>
      <c r="AC194" s="15"/>
      <c r="AD194" s="15"/>
      <c r="AE194" s="15"/>
      <c r="AT194" s="278" t="s">
        <v>204</v>
      </c>
      <c r="AU194" s="278" t="s">
        <v>93</v>
      </c>
      <c r="AV194" s="15" t="s">
        <v>100</v>
      </c>
      <c r="AW194" s="15" t="s">
        <v>32</v>
      </c>
      <c r="AX194" s="15" t="s">
        <v>83</v>
      </c>
      <c r="AY194" s="278" t="s">
        <v>194</v>
      </c>
    </row>
    <row r="195" s="2" customFormat="1" ht="21.75" customHeight="1">
      <c r="A195" s="39"/>
      <c r="B195" s="40"/>
      <c r="C195" s="229" t="s">
        <v>8</v>
      </c>
      <c r="D195" s="229" t="s">
        <v>196</v>
      </c>
      <c r="E195" s="230" t="s">
        <v>264</v>
      </c>
      <c r="F195" s="231" t="s">
        <v>265</v>
      </c>
      <c r="G195" s="232" t="s">
        <v>215</v>
      </c>
      <c r="H195" s="233">
        <v>93.599999999999994</v>
      </c>
      <c r="I195" s="234"/>
      <c r="J195" s="235">
        <f>ROUND(I195*H195,2)</f>
        <v>0</v>
      </c>
      <c r="K195" s="231" t="s">
        <v>200</v>
      </c>
      <c r="L195" s="45"/>
      <c r="M195" s="236" t="s">
        <v>1</v>
      </c>
      <c r="N195" s="237"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100</v>
      </c>
      <c r="AT195" s="240" t="s">
        <v>196</v>
      </c>
      <c r="AU195" s="240" t="s">
        <v>93</v>
      </c>
      <c r="AY195" s="18" t="s">
        <v>194</v>
      </c>
      <c r="BE195" s="241">
        <f>IF(N195="základní",J195,0)</f>
        <v>0</v>
      </c>
      <c r="BF195" s="241">
        <f>IF(N195="snížená",J195,0)</f>
        <v>0</v>
      </c>
      <c r="BG195" s="241">
        <f>IF(N195="zákl. přenesená",J195,0)</f>
        <v>0</v>
      </c>
      <c r="BH195" s="241">
        <f>IF(N195="sníž. přenesená",J195,0)</f>
        <v>0</v>
      </c>
      <c r="BI195" s="241">
        <f>IF(N195="nulová",J195,0)</f>
        <v>0</v>
      </c>
      <c r="BJ195" s="18" t="s">
        <v>83</v>
      </c>
      <c r="BK195" s="241">
        <f>ROUND(I195*H195,2)</f>
        <v>0</v>
      </c>
      <c r="BL195" s="18" t="s">
        <v>100</v>
      </c>
      <c r="BM195" s="240" t="s">
        <v>266</v>
      </c>
    </row>
    <row r="196" s="14" customFormat="1">
      <c r="A196" s="14"/>
      <c r="B196" s="258"/>
      <c r="C196" s="259"/>
      <c r="D196" s="242" t="s">
        <v>204</v>
      </c>
      <c r="E196" s="260" t="s">
        <v>1</v>
      </c>
      <c r="F196" s="261" t="s">
        <v>260</v>
      </c>
      <c r="G196" s="259"/>
      <c r="H196" s="260" t="s">
        <v>1</v>
      </c>
      <c r="I196" s="262"/>
      <c r="J196" s="259"/>
      <c r="K196" s="259"/>
      <c r="L196" s="263"/>
      <c r="M196" s="264"/>
      <c r="N196" s="265"/>
      <c r="O196" s="265"/>
      <c r="P196" s="265"/>
      <c r="Q196" s="265"/>
      <c r="R196" s="265"/>
      <c r="S196" s="265"/>
      <c r="T196" s="266"/>
      <c r="U196" s="14"/>
      <c r="V196" s="14"/>
      <c r="W196" s="14"/>
      <c r="X196" s="14"/>
      <c r="Y196" s="14"/>
      <c r="Z196" s="14"/>
      <c r="AA196" s="14"/>
      <c r="AB196" s="14"/>
      <c r="AC196" s="14"/>
      <c r="AD196" s="14"/>
      <c r="AE196" s="14"/>
      <c r="AT196" s="267" t="s">
        <v>204</v>
      </c>
      <c r="AU196" s="267" t="s">
        <v>93</v>
      </c>
      <c r="AV196" s="14" t="s">
        <v>83</v>
      </c>
      <c r="AW196" s="14" t="s">
        <v>32</v>
      </c>
      <c r="AX196" s="14" t="s">
        <v>76</v>
      </c>
      <c r="AY196" s="267" t="s">
        <v>194</v>
      </c>
    </row>
    <row r="197" s="14" customFormat="1">
      <c r="A197" s="14"/>
      <c r="B197" s="258"/>
      <c r="C197" s="259"/>
      <c r="D197" s="242" t="s">
        <v>204</v>
      </c>
      <c r="E197" s="260" t="s">
        <v>1</v>
      </c>
      <c r="F197" s="261" t="s">
        <v>267</v>
      </c>
      <c r="G197" s="259"/>
      <c r="H197" s="260" t="s">
        <v>1</v>
      </c>
      <c r="I197" s="262"/>
      <c r="J197" s="259"/>
      <c r="K197" s="259"/>
      <c r="L197" s="263"/>
      <c r="M197" s="264"/>
      <c r="N197" s="265"/>
      <c r="O197" s="265"/>
      <c r="P197" s="265"/>
      <c r="Q197" s="265"/>
      <c r="R197" s="265"/>
      <c r="S197" s="265"/>
      <c r="T197" s="266"/>
      <c r="U197" s="14"/>
      <c r="V197" s="14"/>
      <c r="W197" s="14"/>
      <c r="X197" s="14"/>
      <c r="Y197" s="14"/>
      <c r="Z197" s="14"/>
      <c r="AA197" s="14"/>
      <c r="AB197" s="14"/>
      <c r="AC197" s="14"/>
      <c r="AD197" s="14"/>
      <c r="AE197" s="14"/>
      <c r="AT197" s="267" t="s">
        <v>204</v>
      </c>
      <c r="AU197" s="267" t="s">
        <v>93</v>
      </c>
      <c r="AV197" s="14" t="s">
        <v>83</v>
      </c>
      <c r="AW197" s="14" t="s">
        <v>32</v>
      </c>
      <c r="AX197" s="14" t="s">
        <v>76</v>
      </c>
      <c r="AY197" s="267" t="s">
        <v>194</v>
      </c>
    </row>
    <row r="198" s="13" customFormat="1">
      <c r="A198" s="13"/>
      <c r="B198" s="247"/>
      <c r="C198" s="248"/>
      <c r="D198" s="242" t="s">
        <v>204</v>
      </c>
      <c r="E198" s="249" t="s">
        <v>1</v>
      </c>
      <c r="F198" s="250" t="s">
        <v>268</v>
      </c>
      <c r="G198" s="248"/>
      <c r="H198" s="251">
        <v>57.600000000000001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204</v>
      </c>
      <c r="AU198" s="257" t="s">
        <v>93</v>
      </c>
      <c r="AV198" s="13" t="s">
        <v>85</v>
      </c>
      <c r="AW198" s="13" t="s">
        <v>32</v>
      </c>
      <c r="AX198" s="13" t="s">
        <v>76</v>
      </c>
      <c r="AY198" s="257" t="s">
        <v>194</v>
      </c>
    </row>
    <row r="199" s="13" customFormat="1">
      <c r="A199" s="13"/>
      <c r="B199" s="247"/>
      <c r="C199" s="248"/>
      <c r="D199" s="242" t="s">
        <v>204</v>
      </c>
      <c r="E199" s="249" t="s">
        <v>1</v>
      </c>
      <c r="F199" s="250" t="s">
        <v>269</v>
      </c>
      <c r="G199" s="248"/>
      <c r="H199" s="251">
        <v>36</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204</v>
      </c>
      <c r="AU199" s="257" t="s">
        <v>93</v>
      </c>
      <c r="AV199" s="13" t="s">
        <v>85</v>
      </c>
      <c r="AW199" s="13" t="s">
        <v>32</v>
      </c>
      <c r="AX199" s="13" t="s">
        <v>76</v>
      </c>
      <c r="AY199" s="257" t="s">
        <v>194</v>
      </c>
    </row>
    <row r="200" s="15" customFormat="1">
      <c r="A200" s="15"/>
      <c r="B200" s="268"/>
      <c r="C200" s="269"/>
      <c r="D200" s="242" t="s">
        <v>204</v>
      </c>
      <c r="E200" s="270" t="s">
        <v>1</v>
      </c>
      <c r="F200" s="271" t="s">
        <v>207</v>
      </c>
      <c r="G200" s="269"/>
      <c r="H200" s="272">
        <v>93.599999999999994</v>
      </c>
      <c r="I200" s="273"/>
      <c r="J200" s="269"/>
      <c r="K200" s="269"/>
      <c r="L200" s="274"/>
      <c r="M200" s="275"/>
      <c r="N200" s="276"/>
      <c r="O200" s="276"/>
      <c r="P200" s="276"/>
      <c r="Q200" s="276"/>
      <c r="R200" s="276"/>
      <c r="S200" s="276"/>
      <c r="T200" s="277"/>
      <c r="U200" s="15"/>
      <c r="V200" s="15"/>
      <c r="W200" s="15"/>
      <c r="X200" s="15"/>
      <c r="Y200" s="15"/>
      <c r="Z200" s="15"/>
      <c r="AA200" s="15"/>
      <c r="AB200" s="15"/>
      <c r="AC200" s="15"/>
      <c r="AD200" s="15"/>
      <c r="AE200" s="15"/>
      <c r="AT200" s="278" t="s">
        <v>204</v>
      </c>
      <c r="AU200" s="278" t="s">
        <v>93</v>
      </c>
      <c r="AV200" s="15" t="s">
        <v>100</v>
      </c>
      <c r="AW200" s="15" t="s">
        <v>32</v>
      </c>
      <c r="AX200" s="15" t="s">
        <v>83</v>
      </c>
      <c r="AY200" s="278" t="s">
        <v>194</v>
      </c>
    </row>
    <row r="201" s="2" customFormat="1" ht="16.5" customHeight="1">
      <c r="A201" s="39"/>
      <c r="B201" s="40"/>
      <c r="C201" s="229" t="s">
        <v>270</v>
      </c>
      <c r="D201" s="229" t="s">
        <v>196</v>
      </c>
      <c r="E201" s="230" t="s">
        <v>271</v>
      </c>
      <c r="F201" s="231" t="s">
        <v>272</v>
      </c>
      <c r="G201" s="232" t="s">
        <v>215</v>
      </c>
      <c r="H201" s="233">
        <v>93.599999999999994</v>
      </c>
      <c r="I201" s="234"/>
      <c r="J201" s="235">
        <f>ROUND(I201*H201,2)</f>
        <v>0</v>
      </c>
      <c r="K201" s="231" t="s">
        <v>200</v>
      </c>
      <c r="L201" s="45"/>
      <c r="M201" s="236" t="s">
        <v>1</v>
      </c>
      <c r="N201" s="237" t="s">
        <v>41</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100</v>
      </c>
      <c r="AT201" s="240" t="s">
        <v>196</v>
      </c>
      <c r="AU201" s="240" t="s">
        <v>93</v>
      </c>
      <c r="AY201" s="18" t="s">
        <v>194</v>
      </c>
      <c r="BE201" s="241">
        <f>IF(N201="základní",J201,0)</f>
        <v>0</v>
      </c>
      <c r="BF201" s="241">
        <f>IF(N201="snížená",J201,0)</f>
        <v>0</v>
      </c>
      <c r="BG201" s="241">
        <f>IF(N201="zákl. přenesená",J201,0)</f>
        <v>0</v>
      </c>
      <c r="BH201" s="241">
        <f>IF(N201="sníž. přenesená",J201,0)</f>
        <v>0</v>
      </c>
      <c r="BI201" s="241">
        <f>IF(N201="nulová",J201,0)</f>
        <v>0</v>
      </c>
      <c r="BJ201" s="18" t="s">
        <v>83</v>
      </c>
      <c r="BK201" s="241">
        <f>ROUND(I201*H201,2)</f>
        <v>0</v>
      </c>
      <c r="BL201" s="18" t="s">
        <v>100</v>
      </c>
      <c r="BM201" s="240" t="s">
        <v>273</v>
      </c>
    </row>
    <row r="202" s="2" customFormat="1" ht="16.5" customHeight="1">
      <c r="A202" s="39"/>
      <c r="B202" s="40"/>
      <c r="C202" s="229" t="s">
        <v>274</v>
      </c>
      <c r="D202" s="229" t="s">
        <v>196</v>
      </c>
      <c r="E202" s="230" t="s">
        <v>275</v>
      </c>
      <c r="F202" s="231" t="s">
        <v>276</v>
      </c>
      <c r="G202" s="232" t="s">
        <v>215</v>
      </c>
      <c r="H202" s="233">
        <v>46.799999999999997</v>
      </c>
      <c r="I202" s="234"/>
      <c r="J202" s="235">
        <f>ROUND(I202*H202,2)</f>
        <v>0</v>
      </c>
      <c r="K202" s="231" t="s">
        <v>200</v>
      </c>
      <c r="L202" s="45"/>
      <c r="M202" s="236" t="s">
        <v>1</v>
      </c>
      <c r="N202" s="237" t="s">
        <v>41</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100</v>
      </c>
      <c r="AT202" s="240" t="s">
        <v>196</v>
      </c>
      <c r="AU202" s="240" t="s">
        <v>93</v>
      </c>
      <c r="AY202" s="18" t="s">
        <v>194</v>
      </c>
      <c r="BE202" s="241">
        <f>IF(N202="základní",J202,0)</f>
        <v>0</v>
      </c>
      <c r="BF202" s="241">
        <f>IF(N202="snížená",J202,0)</f>
        <v>0</v>
      </c>
      <c r="BG202" s="241">
        <f>IF(N202="zákl. přenesená",J202,0)</f>
        <v>0</v>
      </c>
      <c r="BH202" s="241">
        <f>IF(N202="sníž. přenesená",J202,0)</f>
        <v>0</v>
      </c>
      <c r="BI202" s="241">
        <f>IF(N202="nulová",J202,0)</f>
        <v>0</v>
      </c>
      <c r="BJ202" s="18" t="s">
        <v>83</v>
      </c>
      <c r="BK202" s="241">
        <f>ROUND(I202*H202,2)</f>
        <v>0</v>
      </c>
      <c r="BL202" s="18" t="s">
        <v>100</v>
      </c>
      <c r="BM202" s="240" t="s">
        <v>277</v>
      </c>
    </row>
    <row r="203" s="14" customFormat="1">
      <c r="A203" s="14"/>
      <c r="B203" s="258"/>
      <c r="C203" s="259"/>
      <c r="D203" s="242" t="s">
        <v>204</v>
      </c>
      <c r="E203" s="260" t="s">
        <v>1</v>
      </c>
      <c r="F203" s="261" t="s">
        <v>260</v>
      </c>
      <c r="G203" s="259"/>
      <c r="H203" s="260" t="s">
        <v>1</v>
      </c>
      <c r="I203" s="262"/>
      <c r="J203" s="259"/>
      <c r="K203" s="259"/>
      <c r="L203" s="263"/>
      <c r="M203" s="264"/>
      <c r="N203" s="265"/>
      <c r="O203" s="265"/>
      <c r="P203" s="265"/>
      <c r="Q203" s="265"/>
      <c r="R203" s="265"/>
      <c r="S203" s="265"/>
      <c r="T203" s="266"/>
      <c r="U203" s="14"/>
      <c r="V203" s="14"/>
      <c r="W203" s="14"/>
      <c r="X203" s="14"/>
      <c r="Y203" s="14"/>
      <c r="Z203" s="14"/>
      <c r="AA203" s="14"/>
      <c r="AB203" s="14"/>
      <c r="AC203" s="14"/>
      <c r="AD203" s="14"/>
      <c r="AE203" s="14"/>
      <c r="AT203" s="267" t="s">
        <v>204</v>
      </c>
      <c r="AU203" s="267" t="s">
        <v>93</v>
      </c>
      <c r="AV203" s="14" t="s">
        <v>83</v>
      </c>
      <c r="AW203" s="14" t="s">
        <v>32</v>
      </c>
      <c r="AX203" s="14" t="s">
        <v>76</v>
      </c>
      <c r="AY203" s="267" t="s">
        <v>194</v>
      </c>
    </row>
    <row r="204" s="14" customFormat="1">
      <c r="A204" s="14"/>
      <c r="B204" s="258"/>
      <c r="C204" s="259"/>
      <c r="D204" s="242" t="s">
        <v>204</v>
      </c>
      <c r="E204" s="260" t="s">
        <v>1</v>
      </c>
      <c r="F204" s="261" t="s">
        <v>261</v>
      </c>
      <c r="G204" s="259"/>
      <c r="H204" s="260" t="s">
        <v>1</v>
      </c>
      <c r="I204" s="262"/>
      <c r="J204" s="259"/>
      <c r="K204" s="259"/>
      <c r="L204" s="263"/>
      <c r="M204" s="264"/>
      <c r="N204" s="265"/>
      <c r="O204" s="265"/>
      <c r="P204" s="265"/>
      <c r="Q204" s="265"/>
      <c r="R204" s="265"/>
      <c r="S204" s="265"/>
      <c r="T204" s="266"/>
      <c r="U204" s="14"/>
      <c r="V204" s="14"/>
      <c r="W204" s="14"/>
      <c r="X204" s="14"/>
      <c r="Y204" s="14"/>
      <c r="Z204" s="14"/>
      <c r="AA204" s="14"/>
      <c r="AB204" s="14"/>
      <c r="AC204" s="14"/>
      <c r="AD204" s="14"/>
      <c r="AE204" s="14"/>
      <c r="AT204" s="267" t="s">
        <v>204</v>
      </c>
      <c r="AU204" s="267" t="s">
        <v>93</v>
      </c>
      <c r="AV204" s="14" t="s">
        <v>83</v>
      </c>
      <c r="AW204" s="14" t="s">
        <v>32</v>
      </c>
      <c r="AX204" s="14" t="s">
        <v>76</v>
      </c>
      <c r="AY204" s="267" t="s">
        <v>194</v>
      </c>
    </row>
    <row r="205" s="13" customFormat="1">
      <c r="A205" s="13"/>
      <c r="B205" s="247"/>
      <c r="C205" s="248"/>
      <c r="D205" s="242" t="s">
        <v>204</v>
      </c>
      <c r="E205" s="249" t="s">
        <v>1</v>
      </c>
      <c r="F205" s="250" t="s">
        <v>262</v>
      </c>
      <c r="G205" s="248"/>
      <c r="H205" s="251">
        <v>28.800000000000001</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204</v>
      </c>
      <c r="AU205" s="257" t="s">
        <v>93</v>
      </c>
      <c r="AV205" s="13" t="s">
        <v>85</v>
      </c>
      <c r="AW205" s="13" t="s">
        <v>32</v>
      </c>
      <c r="AX205" s="13" t="s">
        <v>76</v>
      </c>
      <c r="AY205" s="257" t="s">
        <v>194</v>
      </c>
    </row>
    <row r="206" s="13" customFormat="1">
      <c r="A206" s="13"/>
      <c r="B206" s="247"/>
      <c r="C206" s="248"/>
      <c r="D206" s="242" t="s">
        <v>204</v>
      </c>
      <c r="E206" s="249" t="s">
        <v>1</v>
      </c>
      <c r="F206" s="250" t="s">
        <v>263</v>
      </c>
      <c r="G206" s="248"/>
      <c r="H206" s="251">
        <v>18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204</v>
      </c>
      <c r="AU206" s="257" t="s">
        <v>93</v>
      </c>
      <c r="AV206" s="13" t="s">
        <v>85</v>
      </c>
      <c r="AW206" s="13" t="s">
        <v>32</v>
      </c>
      <c r="AX206" s="13" t="s">
        <v>76</v>
      </c>
      <c r="AY206" s="257" t="s">
        <v>194</v>
      </c>
    </row>
    <row r="207" s="15" customFormat="1">
      <c r="A207" s="15"/>
      <c r="B207" s="268"/>
      <c r="C207" s="269"/>
      <c r="D207" s="242" t="s">
        <v>204</v>
      </c>
      <c r="E207" s="270" t="s">
        <v>1</v>
      </c>
      <c r="F207" s="271" t="s">
        <v>207</v>
      </c>
      <c r="G207" s="269"/>
      <c r="H207" s="272">
        <v>46.799999999999997</v>
      </c>
      <c r="I207" s="273"/>
      <c r="J207" s="269"/>
      <c r="K207" s="269"/>
      <c r="L207" s="274"/>
      <c r="M207" s="275"/>
      <c r="N207" s="276"/>
      <c r="O207" s="276"/>
      <c r="P207" s="276"/>
      <c r="Q207" s="276"/>
      <c r="R207" s="276"/>
      <c r="S207" s="276"/>
      <c r="T207" s="277"/>
      <c r="U207" s="15"/>
      <c r="V207" s="15"/>
      <c r="W207" s="15"/>
      <c r="X207" s="15"/>
      <c r="Y207" s="15"/>
      <c r="Z207" s="15"/>
      <c r="AA207" s="15"/>
      <c r="AB207" s="15"/>
      <c r="AC207" s="15"/>
      <c r="AD207" s="15"/>
      <c r="AE207" s="15"/>
      <c r="AT207" s="278" t="s">
        <v>204</v>
      </c>
      <c r="AU207" s="278" t="s">
        <v>93</v>
      </c>
      <c r="AV207" s="15" t="s">
        <v>100</v>
      </c>
      <c r="AW207" s="15" t="s">
        <v>32</v>
      </c>
      <c r="AX207" s="15" t="s">
        <v>83</v>
      </c>
      <c r="AY207" s="278" t="s">
        <v>194</v>
      </c>
    </row>
    <row r="208" s="2" customFormat="1" ht="16.5" customHeight="1">
      <c r="A208" s="39"/>
      <c r="B208" s="40"/>
      <c r="C208" s="229" t="s">
        <v>254</v>
      </c>
      <c r="D208" s="229" t="s">
        <v>196</v>
      </c>
      <c r="E208" s="230" t="s">
        <v>278</v>
      </c>
      <c r="F208" s="231" t="s">
        <v>279</v>
      </c>
      <c r="G208" s="232" t="s">
        <v>280</v>
      </c>
      <c r="H208" s="233">
        <v>62</v>
      </c>
      <c r="I208" s="234"/>
      <c r="J208" s="235">
        <f>ROUND(I208*H208,2)</f>
        <v>0</v>
      </c>
      <c r="K208" s="231" t="s">
        <v>232</v>
      </c>
      <c r="L208" s="45"/>
      <c r="M208" s="236" t="s">
        <v>1</v>
      </c>
      <c r="N208" s="237" t="s">
        <v>41</v>
      </c>
      <c r="O208" s="92"/>
      <c r="P208" s="238">
        <f>O208*H208</f>
        <v>0</v>
      </c>
      <c r="Q208" s="238">
        <v>0.01269</v>
      </c>
      <c r="R208" s="238">
        <f>Q208*H208</f>
        <v>0.78678000000000003</v>
      </c>
      <c r="S208" s="238">
        <v>0</v>
      </c>
      <c r="T208" s="239">
        <f>S208*H208</f>
        <v>0</v>
      </c>
      <c r="U208" s="39"/>
      <c r="V208" s="39"/>
      <c r="W208" s="39"/>
      <c r="X208" s="39"/>
      <c r="Y208" s="39"/>
      <c r="Z208" s="39"/>
      <c r="AA208" s="39"/>
      <c r="AB208" s="39"/>
      <c r="AC208" s="39"/>
      <c r="AD208" s="39"/>
      <c r="AE208" s="39"/>
      <c r="AR208" s="240" t="s">
        <v>100</v>
      </c>
      <c r="AT208" s="240" t="s">
        <v>196</v>
      </c>
      <c r="AU208" s="240" t="s">
        <v>93</v>
      </c>
      <c r="AY208" s="18" t="s">
        <v>194</v>
      </c>
      <c r="BE208" s="241">
        <f>IF(N208="základní",J208,0)</f>
        <v>0</v>
      </c>
      <c r="BF208" s="241">
        <f>IF(N208="snížená",J208,0)</f>
        <v>0</v>
      </c>
      <c r="BG208" s="241">
        <f>IF(N208="zákl. přenesená",J208,0)</f>
        <v>0</v>
      </c>
      <c r="BH208" s="241">
        <f>IF(N208="sníž. přenesená",J208,0)</f>
        <v>0</v>
      </c>
      <c r="BI208" s="241">
        <f>IF(N208="nulová",J208,0)</f>
        <v>0</v>
      </c>
      <c r="BJ208" s="18" t="s">
        <v>83</v>
      </c>
      <c r="BK208" s="241">
        <f>ROUND(I208*H208,2)</f>
        <v>0</v>
      </c>
      <c r="BL208" s="18" t="s">
        <v>100</v>
      </c>
      <c r="BM208" s="240" t="s">
        <v>281</v>
      </c>
    </row>
    <row r="209" s="2" customFormat="1">
      <c r="A209" s="39"/>
      <c r="B209" s="40"/>
      <c r="C209" s="41"/>
      <c r="D209" s="242" t="s">
        <v>202</v>
      </c>
      <c r="E209" s="41"/>
      <c r="F209" s="243" t="s">
        <v>282</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202</v>
      </c>
      <c r="AU209" s="18" t="s">
        <v>93</v>
      </c>
    </row>
    <row r="210" s="14" customFormat="1">
      <c r="A210" s="14"/>
      <c r="B210" s="258"/>
      <c r="C210" s="259"/>
      <c r="D210" s="242" t="s">
        <v>204</v>
      </c>
      <c r="E210" s="260" t="s">
        <v>1</v>
      </c>
      <c r="F210" s="261" t="s">
        <v>260</v>
      </c>
      <c r="G210" s="259"/>
      <c r="H210" s="260" t="s">
        <v>1</v>
      </c>
      <c r="I210" s="262"/>
      <c r="J210" s="259"/>
      <c r="K210" s="259"/>
      <c r="L210" s="263"/>
      <c r="M210" s="264"/>
      <c r="N210" s="265"/>
      <c r="O210" s="265"/>
      <c r="P210" s="265"/>
      <c r="Q210" s="265"/>
      <c r="R210" s="265"/>
      <c r="S210" s="265"/>
      <c r="T210" s="266"/>
      <c r="U210" s="14"/>
      <c r="V210" s="14"/>
      <c r="W210" s="14"/>
      <c r="X210" s="14"/>
      <c r="Y210" s="14"/>
      <c r="Z210" s="14"/>
      <c r="AA210" s="14"/>
      <c r="AB210" s="14"/>
      <c r="AC210" s="14"/>
      <c r="AD210" s="14"/>
      <c r="AE210" s="14"/>
      <c r="AT210" s="267" t="s">
        <v>204</v>
      </c>
      <c r="AU210" s="267" t="s">
        <v>93</v>
      </c>
      <c r="AV210" s="14" t="s">
        <v>83</v>
      </c>
      <c r="AW210" s="14" t="s">
        <v>32</v>
      </c>
      <c r="AX210" s="14" t="s">
        <v>76</v>
      </c>
      <c r="AY210" s="267" t="s">
        <v>194</v>
      </c>
    </row>
    <row r="211" s="13" customFormat="1">
      <c r="A211" s="13"/>
      <c r="B211" s="247"/>
      <c r="C211" s="248"/>
      <c r="D211" s="242" t="s">
        <v>204</v>
      </c>
      <c r="E211" s="249" t="s">
        <v>1</v>
      </c>
      <c r="F211" s="250" t="s">
        <v>283</v>
      </c>
      <c r="G211" s="248"/>
      <c r="H211" s="251">
        <v>48</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204</v>
      </c>
      <c r="AU211" s="257" t="s">
        <v>93</v>
      </c>
      <c r="AV211" s="13" t="s">
        <v>85</v>
      </c>
      <c r="AW211" s="13" t="s">
        <v>32</v>
      </c>
      <c r="AX211" s="13" t="s">
        <v>76</v>
      </c>
      <c r="AY211" s="257" t="s">
        <v>194</v>
      </c>
    </row>
    <row r="212" s="13" customFormat="1">
      <c r="A212" s="13"/>
      <c r="B212" s="247"/>
      <c r="C212" s="248"/>
      <c r="D212" s="242" t="s">
        <v>204</v>
      </c>
      <c r="E212" s="249" t="s">
        <v>1</v>
      </c>
      <c r="F212" s="250" t="s">
        <v>284</v>
      </c>
      <c r="G212" s="248"/>
      <c r="H212" s="251">
        <v>14</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204</v>
      </c>
      <c r="AU212" s="257" t="s">
        <v>93</v>
      </c>
      <c r="AV212" s="13" t="s">
        <v>85</v>
      </c>
      <c r="AW212" s="13" t="s">
        <v>32</v>
      </c>
      <c r="AX212" s="13" t="s">
        <v>76</v>
      </c>
      <c r="AY212" s="257" t="s">
        <v>194</v>
      </c>
    </row>
    <row r="213" s="15" customFormat="1">
      <c r="A213" s="15"/>
      <c r="B213" s="268"/>
      <c r="C213" s="269"/>
      <c r="D213" s="242" t="s">
        <v>204</v>
      </c>
      <c r="E213" s="270" t="s">
        <v>1</v>
      </c>
      <c r="F213" s="271" t="s">
        <v>207</v>
      </c>
      <c r="G213" s="269"/>
      <c r="H213" s="272">
        <v>62</v>
      </c>
      <c r="I213" s="273"/>
      <c r="J213" s="269"/>
      <c r="K213" s="269"/>
      <c r="L213" s="274"/>
      <c r="M213" s="275"/>
      <c r="N213" s="276"/>
      <c r="O213" s="276"/>
      <c r="P213" s="276"/>
      <c r="Q213" s="276"/>
      <c r="R213" s="276"/>
      <c r="S213" s="276"/>
      <c r="T213" s="277"/>
      <c r="U213" s="15"/>
      <c r="V213" s="15"/>
      <c r="W213" s="15"/>
      <c r="X213" s="15"/>
      <c r="Y213" s="15"/>
      <c r="Z213" s="15"/>
      <c r="AA213" s="15"/>
      <c r="AB213" s="15"/>
      <c r="AC213" s="15"/>
      <c r="AD213" s="15"/>
      <c r="AE213" s="15"/>
      <c r="AT213" s="278" t="s">
        <v>204</v>
      </c>
      <c r="AU213" s="278" t="s">
        <v>93</v>
      </c>
      <c r="AV213" s="15" t="s">
        <v>100</v>
      </c>
      <c r="AW213" s="15" t="s">
        <v>32</v>
      </c>
      <c r="AX213" s="15" t="s">
        <v>83</v>
      </c>
      <c r="AY213" s="278" t="s">
        <v>194</v>
      </c>
    </row>
    <row r="214" s="2" customFormat="1" ht="16.5" customHeight="1">
      <c r="A214" s="39"/>
      <c r="B214" s="40"/>
      <c r="C214" s="229" t="s">
        <v>285</v>
      </c>
      <c r="D214" s="229" t="s">
        <v>196</v>
      </c>
      <c r="E214" s="230" t="s">
        <v>286</v>
      </c>
      <c r="F214" s="231" t="s">
        <v>287</v>
      </c>
      <c r="G214" s="232" t="s">
        <v>280</v>
      </c>
      <c r="H214" s="233">
        <v>15</v>
      </c>
      <c r="I214" s="234"/>
      <c r="J214" s="235">
        <f>ROUND(I214*H214,2)</f>
        <v>0</v>
      </c>
      <c r="K214" s="231" t="s">
        <v>232</v>
      </c>
      <c r="L214" s="45"/>
      <c r="M214" s="236" t="s">
        <v>1</v>
      </c>
      <c r="N214" s="237" t="s">
        <v>41</v>
      </c>
      <c r="O214" s="92"/>
      <c r="P214" s="238">
        <f>O214*H214</f>
        <v>0</v>
      </c>
      <c r="Q214" s="238">
        <v>0.00084999999999999995</v>
      </c>
      <c r="R214" s="238">
        <f>Q214*H214</f>
        <v>0.012749999999999999</v>
      </c>
      <c r="S214" s="238">
        <v>0</v>
      </c>
      <c r="T214" s="239">
        <f>S214*H214</f>
        <v>0</v>
      </c>
      <c r="U214" s="39"/>
      <c r="V214" s="39"/>
      <c r="W214" s="39"/>
      <c r="X214" s="39"/>
      <c r="Y214" s="39"/>
      <c r="Z214" s="39"/>
      <c r="AA214" s="39"/>
      <c r="AB214" s="39"/>
      <c r="AC214" s="39"/>
      <c r="AD214" s="39"/>
      <c r="AE214" s="39"/>
      <c r="AR214" s="240" t="s">
        <v>100</v>
      </c>
      <c r="AT214" s="240" t="s">
        <v>196</v>
      </c>
      <c r="AU214" s="240" t="s">
        <v>93</v>
      </c>
      <c r="AY214" s="18" t="s">
        <v>194</v>
      </c>
      <c r="BE214" s="241">
        <f>IF(N214="základní",J214,0)</f>
        <v>0</v>
      </c>
      <c r="BF214" s="241">
        <f>IF(N214="snížená",J214,0)</f>
        <v>0</v>
      </c>
      <c r="BG214" s="241">
        <f>IF(N214="zákl. přenesená",J214,0)</f>
        <v>0</v>
      </c>
      <c r="BH214" s="241">
        <f>IF(N214="sníž. přenesená",J214,0)</f>
        <v>0</v>
      </c>
      <c r="BI214" s="241">
        <f>IF(N214="nulová",J214,0)</f>
        <v>0</v>
      </c>
      <c r="BJ214" s="18" t="s">
        <v>83</v>
      </c>
      <c r="BK214" s="241">
        <f>ROUND(I214*H214,2)</f>
        <v>0</v>
      </c>
      <c r="BL214" s="18" t="s">
        <v>100</v>
      </c>
      <c r="BM214" s="240" t="s">
        <v>288</v>
      </c>
    </row>
    <row r="215" s="2" customFormat="1">
      <c r="A215" s="39"/>
      <c r="B215" s="40"/>
      <c r="C215" s="41"/>
      <c r="D215" s="242" t="s">
        <v>202</v>
      </c>
      <c r="E215" s="41"/>
      <c r="F215" s="243" t="s">
        <v>289</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202</v>
      </c>
      <c r="AU215" s="18" t="s">
        <v>93</v>
      </c>
    </row>
    <row r="216" s="14" customFormat="1">
      <c r="A216" s="14"/>
      <c r="B216" s="258"/>
      <c r="C216" s="259"/>
      <c r="D216" s="242" t="s">
        <v>204</v>
      </c>
      <c r="E216" s="260" t="s">
        <v>1</v>
      </c>
      <c r="F216" s="261" t="s">
        <v>260</v>
      </c>
      <c r="G216" s="259"/>
      <c r="H216" s="260" t="s">
        <v>1</v>
      </c>
      <c r="I216" s="262"/>
      <c r="J216" s="259"/>
      <c r="K216" s="259"/>
      <c r="L216" s="263"/>
      <c r="M216" s="264"/>
      <c r="N216" s="265"/>
      <c r="O216" s="265"/>
      <c r="P216" s="265"/>
      <c r="Q216" s="265"/>
      <c r="R216" s="265"/>
      <c r="S216" s="265"/>
      <c r="T216" s="266"/>
      <c r="U216" s="14"/>
      <c r="V216" s="14"/>
      <c r="W216" s="14"/>
      <c r="X216" s="14"/>
      <c r="Y216" s="14"/>
      <c r="Z216" s="14"/>
      <c r="AA216" s="14"/>
      <c r="AB216" s="14"/>
      <c r="AC216" s="14"/>
      <c r="AD216" s="14"/>
      <c r="AE216" s="14"/>
      <c r="AT216" s="267" t="s">
        <v>204</v>
      </c>
      <c r="AU216" s="267" t="s">
        <v>93</v>
      </c>
      <c r="AV216" s="14" t="s">
        <v>83</v>
      </c>
      <c r="AW216" s="14" t="s">
        <v>32</v>
      </c>
      <c r="AX216" s="14" t="s">
        <v>76</v>
      </c>
      <c r="AY216" s="267" t="s">
        <v>194</v>
      </c>
    </row>
    <row r="217" s="13" customFormat="1">
      <c r="A217" s="13"/>
      <c r="B217" s="247"/>
      <c r="C217" s="248"/>
      <c r="D217" s="242" t="s">
        <v>204</v>
      </c>
      <c r="E217" s="249" t="s">
        <v>1</v>
      </c>
      <c r="F217" s="250" t="s">
        <v>290</v>
      </c>
      <c r="G217" s="248"/>
      <c r="H217" s="251">
        <v>15</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204</v>
      </c>
      <c r="AU217" s="257" t="s">
        <v>93</v>
      </c>
      <c r="AV217" s="13" t="s">
        <v>85</v>
      </c>
      <c r="AW217" s="13" t="s">
        <v>32</v>
      </c>
      <c r="AX217" s="13" t="s">
        <v>76</v>
      </c>
      <c r="AY217" s="257" t="s">
        <v>194</v>
      </c>
    </row>
    <row r="218" s="15" customFormat="1">
      <c r="A218" s="15"/>
      <c r="B218" s="268"/>
      <c r="C218" s="269"/>
      <c r="D218" s="242" t="s">
        <v>204</v>
      </c>
      <c r="E218" s="270" t="s">
        <v>1</v>
      </c>
      <c r="F218" s="271" t="s">
        <v>207</v>
      </c>
      <c r="G218" s="269"/>
      <c r="H218" s="272">
        <v>15</v>
      </c>
      <c r="I218" s="273"/>
      <c r="J218" s="269"/>
      <c r="K218" s="269"/>
      <c r="L218" s="274"/>
      <c r="M218" s="275"/>
      <c r="N218" s="276"/>
      <c r="O218" s="276"/>
      <c r="P218" s="276"/>
      <c r="Q218" s="276"/>
      <c r="R218" s="276"/>
      <c r="S218" s="276"/>
      <c r="T218" s="277"/>
      <c r="U218" s="15"/>
      <c r="V218" s="15"/>
      <c r="W218" s="15"/>
      <c r="X218" s="15"/>
      <c r="Y218" s="15"/>
      <c r="Z218" s="15"/>
      <c r="AA218" s="15"/>
      <c r="AB218" s="15"/>
      <c r="AC218" s="15"/>
      <c r="AD218" s="15"/>
      <c r="AE218" s="15"/>
      <c r="AT218" s="278" t="s">
        <v>204</v>
      </c>
      <c r="AU218" s="278" t="s">
        <v>93</v>
      </c>
      <c r="AV218" s="15" t="s">
        <v>100</v>
      </c>
      <c r="AW218" s="15" t="s">
        <v>32</v>
      </c>
      <c r="AX218" s="15" t="s">
        <v>83</v>
      </c>
      <c r="AY218" s="278" t="s">
        <v>194</v>
      </c>
    </row>
    <row r="219" s="12" customFormat="1" ht="22.8" customHeight="1">
      <c r="A219" s="12"/>
      <c r="B219" s="213"/>
      <c r="C219" s="214"/>
      <c r="D219" s="215" t="s">
        <v>75</v>
      </c>
      <c r="E219" s="227" t="s">
        <v>85</v>
      </c>
      <c r="F219" s="227" t="s">
        <v>291</v>
      </c>
      <c r="G219" s="214"/>
      <c r="H219" s="214"/>
      <c r="I219" s="217"/>
      <c r="J219" s="228">
        <f>BK219</f>
        <v>0</v>
      </c>
      <c r="K219" s="214"/>
      <c r="L219" s="219"/>
      <c r="M219" s="220"/>
      <c r="N219" s="221"/>
      <c r="O219" s="221"/>
      <c r="P219" s="222">
        <f>SUM(P220:P247)</f>
        <v>0</v>
      </c>
      <c r="Q219" s="221"/>
      <c r="R219" s="222">
        <f>SUM(R220:R247)</f>
        <v>139.64098804999995</v>
      </c>
      <c r="S219" s="221"/>
      <c r="T219" s="223">
        <f>SUM(T220:T247)</f>
        <v>0</v>
      </c>
      <c r="U219" s="12"/>
      <c r="V219" s="12"/>
      <c r="W219" s="12"/>
      <c r="X219" s="12"/>
      <c r="Y219" s="12"/>
      <c r="Z219" s="12"/>
      <c r="AA219" s="12"/>
      <c r="AB219" s="12"/>
      <c r="AC219" s="12"/>
      <c r="AD219" s="12"/>
      <c r="AE219" s="12"/>
      <c r="AR219" s="224" t="s">
        <v>83</v>
      </c>
      <c r="AT219" s="225" t="s">
        <v>75</v>
      </c>
      <c r="AU219" s="225" t="s">
        <v>83</v>
      </c>
      <c r="AY219" s="224" t="s">
        <v>194</v>
      </c>
      <c r="BK219" s="226">
        <f>SUM(BK220:BK247)</f>
        <v>0</v>
      </c>
    </row>
    <row r="220" s="2" customFormat="1" ht="16.5" customHeight="1">
      <c r="A220" s="39"/>
      <c r="B220" s="40"/>
      <c r="C220" s="229" t="s">
        <v>292</v>
      </c>
      <c r="D220" s="229" t="s">
        <v>196</v>
      </c>
      <c r="E220" s="230" t="s">
        <v>293</v>
      </c>
      <c r="F220" s="231" t="s">
        <v>294</v>
      </c>
      <c r="G220" s="232" t="s">
        <v>215</v>
      </c>
      <c r="H220" s="233">
        <v>7.6799999999999997</v>
      </c>
      <c r="I220" s="234"/>
      <c r="J220" s="235">
        <f>ROUND(I220*H220,2)</f>
        <v>0</v>
      </c>
      <c r="K220" s="231" t="s">
        <v>200</v>
      </c>
      <c r="L220" s="45"/>
      <c r="M220" s="236" t="s">
        <v>1</v>
      </c>
      <c r="N220" s="237" t="s">
        <v>41</v>
      </c>
      <c r="O220" s="92"/>
      <c r="P220" s="238">
        <f>O220*H220</f>
        <v>0</v>
      </c>
      <c r="Q220" s="238">
        <v>2.1600000000000001</v>
      </c>
      <c r="R220" s="238">
        <f>Q220*H220</f>
        <v>16.588799999999999</v>
      </c>
      <c r="S220" s="238">
        <v>0</v>
      </c>
      <c r="T220" s="239">
        <f>S220*H220</f>
        <v>0</v>
      </c>
      <c r="U220" s="39"/>
      <c r="V220" s="39"/>
      <c r="W220" s="39"/>
      <c r="X220" s="39"/>
      <c r="Y220" s="39"/>
      <c r="Z220" s="39"/>
      <c r="AA220" s="39"/>
      <c r="AB220" s="39"/>
      <c r="AC220" s="39"/>
      <c r="AD220" s="39"/>
      <c r="AE220" s="39"/>
      <c r="AR220" s="240" t="s">
        <v>100</v>
      </c>
      <c r="AT220" s="240" t="s">
        <v>196</v>
      </c>
      <c r="AU220" s="240" t="s">
        <v>85</v>
      </c>
      <c r="AY220" s="18" t="s">
        <v>194</v>
      </c>
      <c r="BE220" s="241">
        <f>IF(N220="základní",J220,0)</f>
        <v>0</v>
      </c>
      <c r="BF220" s="241">
        <f>IF(N220="snížená",J220,0)</f>
        <v>0</v>
      </c>
      <c r="BG220" s="241">
        <f>IF(N220="zákl. přenesená",J220,0)</f>
        <v>0</v>
      </c>
      <c r="BH220" s="241">
        <f>IF(N220="sníž. přenesená",J220,0)</f>
        <v>0</v>
      </c>
      <c r="BI220" s="241">
        <f>IF(N220="nulová",J220,0)</f>
        <v>0</v>
      </c>
      <c r="BJ220" s="18" t="s">
        <v>83</v>
      </c>
      <c r="BK220" s="241">
        <f>ROUND(I220*H220,2)</f>
        <v>0</v>
      </c>
      <c r="BL220" s="18" t="s">
        <v>100</v>
      </c>
      <c r="BM220" s="240" t="s">
        <v>295</v>
      </c>
    </row>
    <row r="221" s="2" customFormat="1" ht="16.5" customHeight="1">
      <c r="A221" s="39"/>
      <c r="B221" s="40"/>
      <c r="C221" s="229" t="s">
        <v>296</v>
      </c>
      <c r="D221" s="229" t="s">
        <v>196</v>
      </c>
      <c r="E221" s="230" t="s">
        <v>297</v>
      </c>
      <c r="F221" s="231" t="s">
        <v>298</v>
      </c>
      <c r="G221" s="232" t="s">
        <v>280</v>
      </c>
      <c r="H221" s="233">
        <v>46.799999999999997</v>
      </c>
      <c r="I221" s="234"/>
      <c r="J221" s="235">
        <f>ROUND(I221*H221,2)</f>
        <v>0</v>
      </c>
      <c r="K221" s="231" t="s">
        <v>200</v>
      </c>
      <c r="L221" s="45"/>
      <c r="M221" s="236" t="s">
        <v>1</v>
      </c>
      <c r="N221" s="237" t="s">
        <v>41</v>
      </c>
      <c r="O221" s="92"/>
      <c r="P221" s="238">
        <f>O221*H221</f>
        <v>0</v>
      </c>
      <c r="Q221" s="238">
        <v>5.0000000000000002E-05</v>
      </c>
      <c r="R221" s="238">
        <f>Q221*H221</f>
        <v>0.0023400000000000001</v>
      </c>
      <c r="S221" s="238">
        <v>0</v>
      </c>
      <c r="T221" s="239">
        <f>S221*H221</f>
        <v>0</v>
      </c>
      <c r="U221" s="39"/>
      <c r="V221" s="39"/>
      <c r="W221" s="39"/>
      <c r="X221" s="39"/>
      <c r="Y221" s="39"/>
      <c r="Z221" s="39"/>
      <c r="AA221" s="39"/>
      <c r="AB221" s="39"/>
      <c r="AC221" s="39"/>
      <c r="AD221" s="39"/>
      <c r="AE221" s="39"/>
      <c r="AR221" s="240" t="s">
        <v>100</v>
      </c>
      <c r="AT221" s="240" t="s">
        <v>196</v>
      </c>
      <c r="AU221" s="240" t="s">
        <v>85</v>
      </c>
      <c r="AY221" s="18" t="s">
        <v>194</v>
      </c>
      <c r="BE221" s="241">
        <f>IF(N221="základní",J221,0)</f>
        <v>0</v>
      </c>
      <c r="BF221" s="241">
        <f>IF(N221="snížená",J221,0)</f>
        <v>0</v>
      </c>
      <c r="BG221" s="241">
        <f>IF(N221="zákl. přenesená",J221,0)</f>
        <v>0</v>
      </c>
      <c r="BH221" s="241">
        <f>IF(N221="sníž. přenesená",J221,0)</f>
        <v>0</v>
      </c>
      <c r="BI221" s="241">
        <f>IF(N221="nulová",J221,0)</f>
        <v>0</v>
      </c>
      <c r="BJ221" s="18" t="s">
        <v>83</v>
      </c>
      <c r="BK221" s="241">
        <f>ROUND(I221*H221,2)</f>
        <v>0</v>
      </c>
      <c r="BL221" s="18" t="s">
        <v>100</v>
      </c>
      <c r="BM221" s="240" t="s">
        <v>299</v>
      </c>
    </row>
    <row r="222" s="14" customFormat="1">
      <c r="A222" s="14"/>
      <c r="B222" s="258"/>
      <c r="C222" s="259"/>
      <c r="D222" s="242" t="s">
        <v>204</v>
      </c>
      <c r="E222" s="260" t="s">
        <v>1</v>
      </c>
      <c r="F222" s="261" t="s">
        <v>218</v>
      </c>
      <c r="G222" s="259"/>
      <c r="H222" s="260" t="s">
        <v>1</v>
      </c>
      <c r="I222" s="262"/>
      <c r="J222" s="259"/>
      <c r="K222" s="259"/>
      <c r="L222" s="263"/>
      <c r="M222" s="264"/>
      <c r="N222" s="265"/>
      <c r="O222" s="265"/>
      <c r="P222" s="265"/>
      <c r="Q222" s="265"/>
      <c r="R222" s="265"/>
      <c r="S222" s="265"/>
      <c r="T222" s="266"/>
      <c r="U222" s="14"/>
      <c r="V222" s="14"/>
      <c r="W222" s="14"/>
      <c r="X222" s="14"/>
      <c r="Y222" s="14"/>
      <c r="Z222" s="14"/>
      <c r="AA222" s="14"/>
      <c r="AB222" s="14"/>
      <c r="AC222" s="14"/>
      <c r="AD222" s="14"/>
      <c r="AE222" s="14"/>
      <c r="AT222" s="267" t="s">
        <v>204</v>
      </c>
      <c r="AU222" s="267" t="s">
        <v>85</v>
      </c>
      <c r="AV222" s="14" t="s">
        <v>83</v>
      </c>
      <c r="AW222" s="14" t="s">
        <v>32</v>
      </c>
      <c r="AX222" s="14" t="s">
        <v>76</v>
      </c>
      <c r="AY222" s="267" t="s">
        <v>194</v>
      </c>
    </row>
    <row r="223" s="13" customFormat="1">
      <c r="A223" s="13"/>
      <c r="B223" s="247"/>
      <c r="C223" s="248"/>
      <c r="D223" s="242" t="s">
        <v>204</v>
      </c>
      <c r="E223" s="249" t="s">
        <v>1</v>
      </c>
      <c r="F223" s="250" t="s">
        <v>300</v>
      </c>
      <c r="G223" s="248"/>
      <c r="H223" s="251">
        <v>46.799999999999997</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204</v>
      </c>
      <c r="AU223" s="257" t="s">
        <v>85</v>
      </c>
      <c r="AV223" s="13" t="s">
        <v>85</v>
      </c>
      <c r="AW223" s="13" t="s">
        <v>32</v>
      </c>
      <c r="AX223" s="13" t="s">
        <v>76</v>
      </c>
      <c r="AY223" s="257" t="s">
        <v>194</v>
      </c>
    </row>
    <row r="224" s="15" customFormat="1">
      <c r="A224" s="15"/>
      <c r="B224" s="268"/>
      <c r="C224" s="269"/>
      <c r="D224" s="242" t="s">
        <v>204</v>
      </c>
      <c r="E224" s="270" t="s">
        <v>1</v>
      </c>
      <c r="F224" s="271" t="s">
        <v>207</v>
      </c>
      <c r="G224" s="269"/>
      <c r="H224" s="272">
        <v>46.799999999999997</v>
      </c>
      <c r="I224" s="273"/>
      <c r="J224" s="269"/>
      <c r="K224" s="269"/>
      <c r="L224" s="274"/>
      <c r="M224" s="275"/>
      <c r="N224" s="276"/>
      <c r="O224" s="276"/>
      <c r="P224" s="276"/>
      <c r="Q224" s="276"/>
      <c r="R224" s="276"/>
      <c r="S224" s="276"/>
      <c r="T224" s="277"/>
      <c r="U224" s="15"/>
      <c r="V224" s="15"/>
      <c r="W224" s="15"/>
      <c r="X224" s="15"/>
      <c r="Y224" s="15"/>
      <c r="Z224" s="15"/>
      <c r="AA224" s="15"/>
      <c r="AB224" s="15"/>
      <c r="AC224" s="15"/>
      <c r="AD224" s="15"/>
      <c r="AE224" s="15"/>
      <c r="AT224" s="278" t="s">
        <v>204</v>
      </c>
      <c r="AU224" s="278" t="s">
        <v>85</v>
      </c>
      <c r="AV224" s="15" t="s">
        <v>100</v>
      </c>
      <c r="AW224" s="15" t="s">
        <v>32</v>
      </c>
      <c r="AX224" s="15" t="s">
        <v>83</v>
      </c>
      <c r="AY224" s="278" t="s">
        <v>194</v>
      </c>
    </row>
    <row r="225" s="2" customFormat="1" ht="24.15" customHeight="1">
      <c r="A225" s="39"/>
      <c r="B225" s="40"/>
      <c r="C225" s="229" t="s">
        <v>301</v>
      </c>
      <c r="D225" s="229" t="s">
        <v>196</v>
      </c>
      <c r="E225" s="230" t="s">
        <v>302</v>
      </c>
      <c r="F225" s="231" t="s">
        <v>303</v>
      </c>
      <c r="G225" s="232" t="s">
        <v>280</v>
      </c>
      <c r="H225" s="233">
        <v>46.799999999999997</v>
      </c>
      <c r="I225" s="234"/>
      <c r="J225" s="235">
        <f>ROUND(I225*H225,2)</f>
        <v>0</v>
      </c>
      <c r="K225" s="231" t="s">
        <v>200</v>
      </c>
      <c r="L225" s="45"/>
      <c r="M225" s="236" t="s">
        <v>1</v>
      </c>
      <c r="N225" s="237"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100</v>
      </c>
      <c r="AT225" s="240" t="s">
        <v>196</v>
      </c>
      <c r="AU225" s="240" t="s">
        <v>85</v>
      </c>
      <c r="AY225" s="18" t="s">
        <v>194</v>
      </c>
      <c r="BE225" s="241">
        <f>IF(N225="základní",J225,0)</f>
        <v>0</v>
      </c>
      <c r="BF225" s="241">
        <f>IF(N225="snížená",J225,0)</f>
        <v>0</v>
      </c>
      <c r="BG225" s="241">
        <f>IF(N225="zákl. přenesená",J225,0)</f>
        <v>0</v>
      </c>
      <c r="BH225" s="241">
        <f>IF(N225="sníž. přenesená",J225,0)</f>
        <v>0</v>
      </c>
      <c r="BI225" s="241">
        <f>IF(N225="nulová",J225,0)</f>
        <v>0</v>
      </c>
      <c r="BJ225" s="18" t="s">
        <v>83</v>
      </c>
      <c r="BK225" s="241">
        <f>ROUND(I225*H225,2)</f>
        <v>0</v>
      </c>
      <c r="BL225" s="18" t="s">
        <v>100</v>
      </c>
      <c r="BM225" s="240" t="s">
        <v>304</v>
      </c>
    </row>
    <row r="226" s="14" customFormat="1">
      <c r="A226" s="14"/>
      <c r="B226" s="258"/>
      <c r="C226" s="259"/>
      <c r="D226" s="242" t="s">
        <v>204</v>
      </c>
      <c r="E226" s="260" t="s">
        <v>1</v>
      </c>
      <c r="F226" s="261" t="s">
        <v>218</v>
      </c>
      <c r="G226" s="259"/>
      <c r="H226" s="260" t="s">
        <v>1</v>
      </c>
      <c r="I226" s="262"/>
      <c r="J226" s="259"/>
      <c r="K226" s="259"/>
      <c r="L226" s="263"/>
      <c r="M226" s="264"/>
      <c r="N226" s="265"/>
      <c r="O226" s="265"/>
      <c r="P226" s="265"/>
      <c r="Q226" s="265"/>
      <c r="R226" s="265"/>
      <c r="S226" s="265"/>
      <c r="T226" s="266"/>
      <c r="U226" s="14"/>
      <c r="V226" s="14"/>
      <c r="W226" s="14"/>
      <c r="X226" s="14"/>
      <c r="Y226" s="14"/>
      <c r="Z226" s="14"/>
      <c r="AA226" s="14"/>
      <c r="AB226" s="14"/>
      <c r="AC226" s="14"/>
      <c r="AD226" s="14"/>
      <c r="AE226" s="14"/>
      <c r="AT226" s="267" t="s">
        <v>204</v>
      </c>
      <c r="AU226" s="267" t="s">
        <v>85</v>
      </c>
      <c r="AV226" s="14" t="s">
        <v>83</v>
      </c>
      <c r="AW226" s="14" t="s">
        <v>32</v>
      </c>
      <c r="AX226" s="14" t="s">
        <v>76</v>
      </c>
      <c r="AY226" s="267" t="s">
        <v>194</v>
      </c>
    </row>
    <row r="227" s="13" customFormat="1">
      <c r="A227" s="13"/>
      <c r="B227" s="247"/>
      <c r="C227" s="248"/>
      <c r="D227" s="242" t="s">
        <v>204</v>
      </c>
      <c r="E227" s="249" t="s">
        <v>1</v>
      </c>
      <c r="F227" s="250" t="s">
        <v>300</v>
      </c>
      <c r="G227" s="248"/>
      <c r="H227" s="251">
        <v>46.799999999999997</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204</v>
      </c>
      <c r="AU227" s="257" t="s">
        <v>85</v>
      </c>
      <c r="AV227" s="13" t="s">
        <v>85</v>
      </c>
      <c r="AW227" s="13" t="s">
        <v>32</v>
      </c>
      <c r="AX227" s="13" t="s">
        <v>76</v>
      </c>
      <c r="AY227" s="257" t="s">
        <v>194</v>
      </c>
    </row>
    <row r="228" s="15" customFormat="1">
      <c r="A228" s="15"/>
      <c r="B228" s="268"/>
      <c r="C228" s="269"/>
      <c r="D228" s="242" t="s">
        <v>204</v>
      </c>
      <c r="E228" s="270" t="s">
        <v>1</v>
      </c>
      <c r="F228" s="271" t="s">
        <v>207</v>
      </c>
      <c r="G228" s="269"/>
      <c r="H228" s="272">
        <v>46.799999999999997</v>
      </c>
      <c r="I228" s="273"/>
      <c r="J228" s="269"/>
      <c r="K228" s="269"/>
      <c r="L228" s="274"/>
      <c r="M228" s="275"/>
      <c r="N228" s="276"/>
      <c r="O228" s="276"/>
      <c r="P228" s="276"/>
      <c r="Q228" s="276"/>
      <c r="R228" s="276"/>
      <c r="S228" s="276"/>
      <c r="T228" s="277"/>
      <c r="U228" s="15"/>
      <c r="V228" s="15"/>
      <c r="W228" s="15"/>
      <c r="X228" s="15"/>
      <c r="Y228" s="15"/>
      <c r="Z228" s="15"/>
      <c r="AA228" s="15"/>
      <c r="AB228" s="15"/>
      <c r="AC228" s="15"/>
      <c r="AD228" s="15"/>
      <c r="AE228" s="15"/>
      <c r="AT228" s="278" t="s">
        <v>204</v>
      </c>
      <c r="AU228" s="278" t="s">
        <v>85</v>
      </c>
      <c r="AV228" s="15" t="s">
        <v>100</v>
      </c>
      <c r="AW228" s="15" t="s">
        <v>32</v>
      </c>
      <c r="AX228" s="15" t="s">
        <v>83</v>
      </c>
      <c r="AY228" s="278" t="s">
        <v>194</v>
      </c>
    </row>
    <row r="229" s="2" customFormat="1" ht="16.5" customHeight="1">
      <c r="A229" s="39"/>
      <c r="B229" s="40"/>
      <c r="C229" s="290" t="s">
        <v>305</v>
      </c>
      <c r="D229" s="290" t="s">
        <v>244</v>
      </c>
      <c r="E229" s="291" t="s">
        <v>306</v>
      </c>
      <c r="F229" s="292" t="s">
        <v>307</v>
      </c>
      <c r="G229" s="293" t="s">
        <v>215</v>
      </c>
      <c r="H229" s="294">
        <v>31.245999999999999</v>
      </c>
      <c r="I229" s="295"/>
      <c r="J229" s="296">
        <f>ROUND(I229*H229,2)</f>
        <v>0</v>
      </c>
      <c r="K229" s="292" t="s">
        <v>200</v>
      </c>
      <c r="L229" s="297"/>
      <c r="M229" s="298" t="s">
        <v>1</v>
      </c>
      <c r="N229" s="299" t="s">
        <v>41</v>
      </c>
      <c r="O229" s="92"/>
      <c r="P229" s="238">
        <f>O229*H229</f>
        <v>0</v>
      </c>
      <c r="Q229" s="238">
        <v>2.4289999999999998</v>
      </c>
      <c r="R229" s="238">
        <f>Q229*H229</f>
        <v>75.896533999999988</v>
      </c>
      <c r="S229" s="238">
        <v>0</v>
      </c>
      <c r="T229" s="239">
        <f>S229*H229</f>
        <v>0</v>
      </c>
      <c r="U229" s="39"/>
      <c r="V229" s="39"/>
      <c r="W229" s="39"/>
      <c r="X229" s="39"/>
      <c r="Y229" s="39"/>
      <c r="Z229" s="39"/>
      <c r="AA229" s="39"/>
      <c r="AB229" s="39"/>
      <c r="AC229" s="39"/>
      <c r="AD229" s="39"/>
      <c r="AE229" s="39"/>
      <c r="AR229" s="240" t="s">
        <v>238</v>
      </c>
      <c r="AT229" s="240" t="s">
        <v>244</v>
      </c>
      <c r="AU229" s="240" t="s">
        <v>85</v>
      </c>
      <c r="AY229" s="18" t="s">
        <v>194</v>
      </c>
      <c r="BE229" s="241">
        <f>IF(N229="základní",J229,0)</f>
        <v>0</v>
      </c>
      <c r="BF229" s="241">
        <f>IF(N229="snížená",J229,0)</f>
        <v>0</v>
      </c>
      <c r="BG229" s="241">
        <f>IF(N229="zákl. přenesená",J229,0)</f>
        <v>0</v>
      </c>
      <c r="BH229" s="241">
        <f>IF(N229="sníž. přenesená",J229,0)</f>
        <v>0</v>
      </c>
      <c r="BI229" s="241">
        <f>IF(N229="nulová",J229,0)</f>
        <v>0</v>
      </c>
      <c r="BJ229" s="18" t="s">
        <v>83</v>
      </c>
      <c r="BK229" s="241">
        <f>ROUND(I229*H229,2)</f>
        <v>0</v>
      </c>
      <c r="BL229" s="18" t="s">
        <v>100</v>
      </c>
      <c r="BM229" s="240" t="s">
        <v>308</v>
      </c>
    </row>
    <row r="230" s="13" customFormat="1">
      <c r="A230" s="13"/>
      <c r="B230" s="247"/>
      <c r="C230" s="248"/>
      <c r="D230" s="242" t="s">
        <v>204</v>
      </c>
      <c r="E230" s="249" t="s">
        <v>1</v>
      </c>
      <c r="F230" s="250" t="s">
        <v>309</v>
      </c>
      <c r="G230" s="248"/>
      <c r="H230" s="251">
        <v>31.245999999999999</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204</v>
      </c>
      <c r="AU230" s="257" t="s">
        <v>85</v>
      </c>
      <c r="AV230" s="13" t="s">
        <v>85</v>
      </c>
      <c r="AW230" s="13" t="s">
        <v>32</v>
      </c>
      <c r="AX230" s="13" t="s">
        <v>76</v>
      </c>
      <c r="AY230" s="257" t="s">
        <v>194</v>
      </c>
    </row>
    <row r="231" s="15" customFormat="1">
      <c r="A231" s="15"/>
      <c r="B231" s="268"/>
      <c r="C231" s="269"/>
      <c r="D231" s="242" t="s">
        <v>204</v>
      </c>
      <c r="E231" s="270" t="s">
        <v>1</v>
      </c>
      <c r="F231" s="271" t="s">
        <v>207</v>
      </c>
      <c r="G231" s="269"/>
      <c r="H231" s="272">
        <v>31.245999999999999</v>
      </c>
      <c r="I231" s="273"/>
      <c r="J231" s="269"/>
      <c r="K231" s="269"/>
      <c r="L231" s="274"/>
      <c r="M231" s="275"/>
      <c r="N231" s="276"/>
      <c r="O231" s="276"/>
      <c r="P231" s="276"/>
      <c r="Q231" s="276"/>
      <c r="R231" s="276"/>
      <c r="S231" s="276"/>
      <c r="T231" s="277"/>
      <c r="U231" s="15"/>
      <c r="V231" s="15"/>
      <c r="W231" s="15"/>
      <c r="X231" s="15"/>
      <c r="Y231" s="15"/>
      <c r="Z231" s="15"/>
      <c r="AA231" s="15"/>
      <c r="AB231" s="15"/>
      <c r="AC231" s="15"/>
      <c r="AD231" s="15"/>
      <c r="AE231" s="15"/>
      <c r="AT231" s="278" t="s">
        <v>204</v>
      </c>
      <c r="AU231" s="278" t="s">
        <v>85</v>
      </c>
      <c r="AV231" s="15" t="s">
        <v>100</v>
      </c>
      <c r="AW231" s="15" t="s">
        <v>32</v>
      </c>
      <c r="AX231" s="15" t="s">
        <v>83</v>
      </c>
      <c r="AY231" s="278" t="s">
        <v>194</v>
      </c>
    </row>
    <row r="232" s="2" customFormat="1" ht="16.5" customHeight="1">
      <c r="A232" s="39"/>
      <c r="B232" s="40"/>
      <c r="C232" s="229" t="s">
        <v>7</v>
      </c>
      <c r="D232" s="229" t="s">
        <v>196</v>
      </c>
      <c r="E232" s="230" t="s">
        <v>310</v>
      </c>
      <c r="F232" s="231" t="s">
        <v>311</v>
      </c>
      <c r="G232" s="232" t="s">
        <v>312</v>
      </c>
      <c r="H232" s="233">
        <v>2.3999999999999999</v>
      </c>
      <c r="I232" s="234"/>
      <c r="J232" s="235">
        <f>ROUND(I232*H232,2)</f>
        <v>0</v>
      </c>
      <c r="K232" s="231" t="s">
        <v>200</v>
      </c>
      <c r="L232" s="45"/>
      <c r="M232" s="236" t="s">
        <v>1</v>
      </c>
      <c r="N232" s="237" t="s">
        <v>41</v>
      </c>
      <c r="O232" s="92"/>
      <c r="P232" s="238">
        <f>O232*H232</f>
        <v>0</v>
      </c>
      <c r="Q232" s="238">
        <v>1.11381</v>
      </c>
      <c r="R232" s="238">
        <f>Q232*H232</f>
        <v>2.6731439999999997</v>
      </c>
      <c r="S232" s="238">
        <v>0</v>
      </c>
      <c r="T232" s="239">
        <f>S232*H232</f>
        <v>0</v>
      </c>
      <c r="U232" s="39"/>
      <c r="V232" s="39"/>
      <c r="W232" s="39"/>
      <c r="X232" s="39"/>
      <c r="Y232" s="39"/>
      <c r="Z232" s="39"/>
      <c r="AA232" s="39"/>
      <c r="AB232" s="39"/>
      <c r="AC232" s="39"/>
      <c r="AD232" s="39"/>
      <c r="AE232" s="39"/>
      <c r="AR232" s="240" t="s">
        <v>100</v>
      </c>
      <c r="AT232" s="240" t="s">
        <v>196</v>
      </c>
      <c r="AU232" s="240" t="s">
        <v>85</v>
      </c>
      <c r="AY232" s="18" t="s">
        <v>194</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313</v>
      </c>
    </row>
    <row r="233" s="2" customFormat="1" ht="16.5" customHeight="1">
      <c r="A233" s="39"/>
      <c r="B233" s="40"/>
      <c r="C233" s="229" t="s">
        <v>314</v>
      </c>
      <c r="D233" s="229" t="s">
        <v>196</v>
      </c>
      <c r="E233" s="230" t="s">
        <v>315</v>
      </c>
      <c r="F233" s="231" t="s">
        <v>316</v>
      </c>
      <c r="G233" s="232" t="s">
        <v>215</v>
      </c>
      <c r="H233" s="233">
        <v>3.375</v>
      </c>
      <c r="I233" s="234"/>
      <c r="J233" s="235">
        <f>ROUND(I233*H233,2)</f>
        <v>0</v>
      </c>
      <c r="K233" s="231" t="s">
        <v>200</v>
      </c>
      <c r="L233" s="45"/>
      <c r="M233" s="236" t="s">
        <v>1</v>
      </c>
      <c r="N233" s="237" t="s">
        <v>41</v>
      </c>
      <c r="O233" s="92"/>
      <c r="P233" s="238">
        <f>O233*H233</f>
        <v>0</v>
      </c>
      <c r="Q233" s="238">
        <v>2.5018699999999998</v>
      </c>
      <c r="R233" s="238">
        <f>Q233*H233</f>
        <v>8.4438112499999995</v>
      </c>
      <c r="S233" s="238">
        <v>0</v>
      </c>
      <c r="T233" s="239">
        <f>S233*H233</f>
        <v>0</v>
      </c>
      <c r="U233" s="39"/>
      <c r="V233" s="39"/>
      <c r="W233" s="39"/>
      <c r="X233" s="39"/>
      <c r="Y233" s="39"/>
      <c r="Z233" s="39"/>
      <c r="AA233" s="39"/>
      <c r="AB233" s="39"/>
      <c r="AC233" s="39"/>
      <c r="AD233" s="39"/>
      <c r="AE233" s="39"/>
      <c r="AR233" s="240" t="s">
        <v>100</v>
      </c>
      <c r="AT233" s="240" t="s">
        <v>196</v>
      </c>
      <c r="AU233" s="240" t="s">
        <v>85</v>
      </c>
      <c r="AY233" s="18" t="s">
        <v>194</v>
      </c>
      <c r="BE233" s="241">
        <f>IF(N233="základní",J233,0)</f>
        <v>0</v>
      </c>
      <c r="BF233" s="241">
        <f>IF(N233="snížená",J233,0)</f>
        <v>0</v>
      </c>
      <c r="BG233" s="241">
        <f>IF(N233="zákl. přenesená",J233,0)</f>
        <v>0</v>
      </c>
      <c r="BH233" s="241">
        <f>IF(N233="sníž. přenesená",J233,0)</f>
        <v>0</v>
      </c>
      <c r="BI233" s="241">
        <f>IF(N233="nulová",J233,0)</f>
        <v>0</v>
      </c>
      <c r="BJ233" s="18" t="s">
        <v>83</v>
      </c>
      <c r="BK233" s="241">
        <f>ROUND(I233*H233,2)</f>
        <v>0</v>
      </c>
      <c r="BL233" s="18" t="s">
        <v>100</v>
      </c>
      <c r="BM233" s="240" t="s">
        <v>317</v>
      </c>
    </row>
    <row r="234" s="14" customFormat="1">
      <c r="A234" s="14"/>
      <c r="B234" s="258"/>
      <c r="C234" s="259"/>
      <c r="D234" s="242" t="s">
        <v>204</v>
      </c>
      <c r="E234" s="260" t="s">
        <v>1</v>
      </c>
      <c r="F234" s="261" t="s">
        <v>218</v>
      </c>
      <c r="G234" s="259"/>
      <c r="H234" s="260" t="s">
        <v>1</v>
      </c>
      <c r="I234" s="262"/>
      <c r="J234" s="259"/>
      <c r="K234" s="259"/>
      <c r="L234" s="263"/>
      <c r="M234" s="264"/>
      <c r="N234" s="265"/>
      <c r="O234" s="265"/>
      <c r="P234" s="265"/>
      <c r="Q234" s="265"/>
      <c r="R234" s="265"/>
      <c r="S234" s="265"/>
      <c r="T234" s="266"/>
      <c r="U234" s="14"/>
      <c r="V234" s="14"/>
      <c r="W234" s="14"/>
      <c r="X234" s="14"/>
      <c r="Y234" s="14"/>
      <c r="Z234" s="14"/>
      <c r="AA234" s="14"/>
      <c r="AB234" s="14"/>
      <c r="AC234" s="14"/>
      <c r="AD234" s="14"/>
      <c r="AE234" s="14"/>
      <c r="AT234" s="267" t="s">
        <v>204</v>
      </c>
      <c r="AU234" s="267" t="s">
        <v>85</v>
      </c>
      <c r="AV234" s="14" t="s">
        <v>83</v>
      </c>
      <c r="AW234" s="14" t="s">
        <v>32</v>
      </c>
      <c r="AX234" s="14" t="s">
        <v>76</v>
      </c>
      <c r="AY234" s="267" t="s">
        <v>194</v>
      </c>
    </row>
    <row r="235" s="13" customFormat="1">
      <c r="A235" s="13"/>
      <c r="B235" s="247"/>
      <c r="C235" s="248"/>
      <c r="D235" s="242" t="s">
        <v>204</v>
      </c>
      <c r="E235" s="249" t="s">
        <v>1</v>
      </c>
      <c r="F235" s="250" t="s">
        <v>318</v>
      </c>
      <c r="G235" s="248"/>
      <c r="H235" s="251">
        <v>3.375</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204</v>
      </c>
      <c r="AU235" s="257" t="s">
        <v>85</v>
      </c>
      <c r="AV235" s="13" t="s">
        <v>85</v>
      </c>
      <c r="AW235" s="13" t="s">
        <v>32</v>
      </c>
      <c r="AX235" s="13" t="s">
        <v>76</v>
      </c>
      <c r="AY235" s="257" t="s">
        <v>194</v>
      </c>
    </row>
    <row r="236" s="15" customFormat="1">
      <c r="A236" s="15"/>
      <c r="B236" s="268"/>
      <c r="C236" s="269"/>
      <c r="D236" s="242" t="s">
        <v>204</v>
      </c>
      <c r="E236" s="270" t="s">
        <v>1</v>
      </c>
      <c r="F236" s="271" t="s">
        <v>207</v>
      </c>
      <c r="G236" s="269"/>
      <c r="H236" s="272">
        <v>3.375</v>
      </c>
      <c r="I236" s="273"/>
      <c r="J236" s="269"/>
      <c r="K236" s="269"/>
      <c r="L236" s="274"/>
      <c r="M236" s="275"/>
      <c r="N236" s="276"/>
      <c r="O236" s="276"/>
      <c r="P236" s="276"/>
      <c r="Q236" s="276"/>
      <c r="R236" s="276"/>
      <c r="S236" s="276"/>
      <c r="T236" s="277"/>
      <c r="U236" s="15"/>
      <c r="V236" s="15"/>
      <c r="W236" s="15"/>
      <c r="X236" s="15"/>
      <c r="Y236" s="15"/>
      <c r="Z236" s="15"/>
      <c r="AA236" s="15"/>
      <c r="AB236" s="15"/>
      <c r="AC236" s="15"/>
      <c r="AD236" s="15"/>
      <c r="AE236" s="15"/>
      <c r="AT236" s="278" t="s">
        <v>204</v>
      </c>
      <c r="AU236" s="278" t="s">
        <v>85</v>
      </c>
      <c r="AV236" s="15" t="s">
        <v>100</v>
      </c>
      <c r="AW236" s="15" t="s">
        <v>32</v>
      </c>
      <c r="AX236" s="15" t="s">
        <v>83</v>
      </c>
      <c r="AY236" s="278" t="s">
        <v>194</v>
      </c>
    </row>
    <row r="237" s="2" customFormat="1" ht="16.5" customHeight="1">
      <c r="A237" s="39"/>
      <c r="B237" s="40"/>
      <c r="C237" s="229" t="s">
        <v>319</v>
      </c>
      <c r="D237" s="229" t="s">
        <v>196</v>
      </c>
      <c r="E237" s="230" t="s">
        <v>320</v>
      </c>
      <c r="F237" s="231" t="s">
        <v>321</v>
      </c>
      <c r="G237" s="232" t="s">
        <v>215</v>
      </c>
      <c r="H237" s="233">
        <v>13.5</v>
      </c>
      <c r="I237" s="234"/>
      <c r="J237" s="235">
        <f>ROUND(I237*H237,2)</f>
        <v>0</v>
      </c>
      <c r="K237" s="231" t="s">
        <v>200</v>
      </c>
      <c r="L237" s="45"/>
      <c r="M237" s="236" t="s">
        <v>1</v>
      </c>
      <c r="N237" s="237" t="s">
        <v>41</v>
      </c>
      <c r="O237" s="92"/>
      <c r="P237" s="238">
        <f>O237*H237</f>
        <v>0</v>
      </c>
      <c r="Q237" s="238">
        <v>2.5018699999999998</v>
      </c>
      <c r="R237" s="238">
        <f>Q237*H237</f>
        <v>33.775244999999998</v>
      </c>
      <c r="S237" s="238">
        <v>0</v>
      </c>
      <c r="T237" s="239">
        <f>S237*H237</f>
        <v>0</v>
      </c>
      <c r="U237" s="39"/>
      <c r="V237" s="39"/>
      <c r="W237" s="39"/>
      <c r="X237" s="39"/>
      <c r="Y237" s="39"/>
      <c r="Z237" s="39"/>
      <c r="AA237" s="39"/>
      <c r="AB237" s="39"/>
      <c r="AC237" s="39"/>
      <c r="AD237" s="39"/>
      <c r="AE237" s="39"/>
      <c r="AR237" s="240" t="s">
        <v>100</v>
      </c>
      <c r="AT237" s="240" t="s">
        <v>196</v>
      </c>
      <c r="AU237" s="240" t="s">
        <v>85</v>
      </c>
      <c r="AY237" s="18" t="s">
        <v>194</v>
      </c>
      <c r="BE237" s="241">
        <f>IF(N237="základní",J237,0)</f>
        <v>0</v>
      </c>
      <c r="BF237" s="241">
        <f>IF(N237="snížená",J237,0)</f>
        <v>0</v>
      </c>
      <c r="BG237" s="241">
        <f>IF(N237="zákl. přenesená",J237,0)</f>
        <v>0</v>
      </c>
      <c r="BH237" s="241">
        <f>IF(N237="sníž. přenesená",J237,0)</f>
        <v>0</v>
      </c>
      <c r="BI237" s="241">
        <f>IF(N237="nulová",J237,0)</f>
        <v>0</v>
      </c>
      <c r="BJ237" s="18" t="s">
        <v>83</v>
      </c>
      <c r="BK237" s="241">
        <f>ROUND(I237*H237,2)</f>
        <v>0</v>
      </c>
      <c r="BL237" s="18" t="s">
        <v>100</v>
      </c>
      <c r="BM237" s="240" t="s">
        <v>322</v>
      </c>
    </row>
    <row r="238" s="14" customFormat="1">
      <c r="A238" s="14"/>
      <c r="B238" s="258"/>
      <c r="C238" s="259"/>
      <c r="D238" s="242" t="s">
        <v>204</v>
      </c>
      <c r="E238" s="260" t="s">
        <v>1</v>
      </c>
      <c r="F238" s="261" t="s">
        <v>218</v>
      </c>
      <c r="G238" s="259"/>
      <c r="H238" s="260" t="s">
        <v>1</v>
      </c>
      <c r="I238" s="262"/>
      <c r="J238" s="259"/>
      <c r="K238" s="259"/>
      <c r="L238" s="263"/>
      <c r="M238" s="264"/>
      <c r="N238" s="265"/>
      <c r="O238" s="265"/>
      <c r="P238" s="265"/>
      <c r="Q238" s="265"/>
      <c r="R238" s="265"/>
      <c r="S238" s="265"/>
      <c r="T238" s="266"/>
      <c r="U238" s="14"/>
      <c r="V238" s="14"/>
      <c r="W238" s="14"/>
      <c r="X238" s="14"/>
      <c r="Y238" s="14"/>
      <c r="Z238" s="14"/>
      <c r="AA238" s="14"/>
      <c r="AB238" s="14"/>
      <c r="AC238" s="14"/>
      <c r="AD238" s="14"/>
      <c r="AE238" s="14"/>
      <c r="AT238" s="267" t="s">
        <v>204</v>
      </c>
      <c r="AU238" s="267" t="s">
        <v>85</v>
      </c>
      <c r="AV238" s="14" t="s">
        <v>83</v>
      </c>
      <c r="AW238" s="14" t="s">
        <v>32</v>
      </c>
      <c r="AX238" s="14" t="s">
        <v>76</v>
      </c>
      <c r="AY238" s="267" t="s">
        <v>194</v>
      </c>
    </row>
    <row r="239" s="13" customFormat="1">
      <c r="A239" s="13"/>
      <c r="B239" s="247"/>
      <c r="C239" s="248"/>
      <c r="D239" s="242" t="s">
        <v>204</v>
      </c>
      <c r="E239" s="249" t="s">
        <v>1</v>
      </c>
      <c r="F239" s="250" t="s">
        <v>323</v>
      </c>
      <c r="G239" s="248"/>
      <c r="H239" s="251">
        <v>13.5</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204</v>
      </c>
      <c r="AU239" s="257" t="s">
        <v>85</v>
      </c>
      <c r="AV239" s="13" t="s">
        <v>85</v>
      </c>
      <c r="AW239" s="13" t="s">
        <v>32</v>
      </c>
      <c r="AX239" s="13" t="s">
        <v>76</v>
      </c>
      <c r="AY239" s="257" t="s">
        <v>194</v>
      </c>
    </row>
    <row r="240" s="15" customFormat="1">
      <c r="A240" s="15"/>
      <c r="B240" s="268"/>
      <c r="C240" s="269"/>
      <c r="D240" s="242" t="s">
        <v>204</v>
      </c>
      <c r="E240" s="270" t="s">
        <v>1</v>
      </c>
      <c r="F240" s="271" t="s">
        <v>207</v>
      </c>
      <c r="G240" s="269"/>
      <c r="H240" s="272">
        <v>13.5</v>
      </c>
      <c r="I240" s="273"/>
      <c r="J240" s="269"/>
      <c r="K240" s="269"/>
      <c r="L240" s="274"/>
      <c r="M240" s="275"/>
      <c r="N240" s="276"/>
      <c r="O240" s="276"/>
      <c r="P240" s="276"/>
      <c r="Q240" s="276"/>
      <c r="R240" s="276"/>
      <c r="S240" s="276"/>
      <c r="T240" s="277"/>
      <c r="U240" s="15"/>
      <c r="V240" s="15"/>
      <c r="W240" s="15"/>
      <c r="X240" s="15"/>
      <c r="Y240" s="15"/>
      <c r="Z240" s="15"/>
      <c r="AA240" s="15"/>
      <c r="AB240" s="15"/>
      <c r="AC240" s="15"/>
      <c r="AD240" s="15"/>
      <c r="AE240" s="15"/>
      <c r="AT240" s="278" t="s">
        <v>204</v>
      </c>
      <c r="AU240" s="278" t="s">
        <v>85</v>
      </c>
      <c r="AV240" s="15" t="s">
        <v>100</v>
      </c>
      <c r="AW240" s="15" t="s">
        <v>32</v>
      </c>
      <c r="AX240" s="15" t="s">
        <v>83</v>
      </c>
      <c r="AY240" s="278" t="s">
        <v>194</v>
      </c>
    </row>
    <row r="241" s="2" customFormat="1" ht="16.5" customHeight="1">
      <c r="A241" s="39"/>
      <c r="B241" s="40"/>
      <c r="C241" s="229" t="s">
        <v>324</v>
      </c>
      <c r="D241" s="229" t="s">
        <v>196</v>
      </c>
      <c r="E241" s="230" t="s">
        <v>325</v>
      </c>
      <c r="F241" s="231" t="s">
        <v>326</v>
      </c>
      <c r="G241" s="232" t="s">
        <v>210</v>
      </c>
      <c r="H241" s="233">
        <v>57</v>
      </c>
      <c r="I241" s="234"/>
      <c r="J241" s="235">
        <f>ROUND(I241*H241,2)</f>
        <v>0</v>
      </c>
      <c r="K241" s="231" t="s">
        <v>200</v>
      </c>
      <c r="L241" s="45"/>
      <c r="M241" s="236" t="s">
        <v>1</v>
      </c>
      <c r="N241" s="237" t="s">
        <v>41</v>
      </c>
      <c r="O241" s="92"/>
      <c r="P241" s="238">
        <f>O241*H241</f>
        <v>0</v>
      </c>
      <c r="Q241" s="238">
        <v>0.00264</v>
      </c>
      <c r="R241" s="238">
        <f>Q241*H241</f>
        <v>0.15048</v>
      </c>
      <c r="S241" s="238">
        <v>0</v>
      </c>
      <c r="T241" s="239">
        <f>S241*H241</f>
        <v>0</v>
      </c>
      <c r="U241" s="39"/>
      <c r="V241" s="39"/>
      <c r="W241" s="39"/>
      <c r="X241" s="39"/>
      <c r="Y241" s="39"/>
      <c r="Z241" s="39"/>
      <c r="AA241" s="39"/>
      <c r="AB241" s="39"/>
      <c r="AC241" s="39"/>
      <c r="AD241" s="39"/>
      <c r="AE241" s="39"/>
      <c r="AR241" s="240" t="s">
        <v>100</v>
      </c>
      <c r="AT241" s="240" t="s">
        <v>196</v>
      </c>
      <c r="AU241" s="240" t="s">
        <v>85</v>
      </c>
      <c r="AY241" s="18" t="s">
        <v>194</v>
      </c>
      <c r="BE241" s="241">
        <f>IF(N241="základní",J241,0)</f>
        <v>0</v>
      </c>
      <c r="BF241" s="241">
        <f>IF(N241="snížená",J241,0)</f>
        <v>0</v>
      </c>
      <c r="BG241" s="241">
        <f>IF(N241="zákl. přenesená",J241,0)</f>
        <v>0</v>
      </c>
      <c r="BH241" s="241">
        <f>IF(N241="sníž. přenesená",J241,0)</f>
        <v>0</v>
      </c>
      <c r="BI241" s="241">
        <f>IF(N241="nulová",J241,0)</f>
        <v>0</v>
      </c>
      <c r="BJ241" s="18" t="s">
        <v>83</v>
      </c>
      <c r="BK241" s="241">
        <f>ROUND(I241*H241,2)</f>
        <v>0</v>
      </c>
      <c r="BL241" s="18" t="s">
        <v>100</v>
      </c>
      <c r="BM241" s="240" t="s">
        <v>327</v>
      </c>
    </row>
    <row r="242" s="14" customFormat="1">
      <c r="A242" s="14"/>
      <c r="B242" s="258"/>
      <c r="C242" s="259"/>
      <c r="D242" s="242" t="s">
        <v>204</v>
      </c>
      <c r="E242" s="260" t="s">
        <v>1</v>
      </c>
      <c r="F242" s="261" t="s">
        <v>218</v>
      </c>
      <c r="G242" s="259"/>
      <c r="H242" s="260" t="s">
        <v>1</v>
      </c>
      <c r="I242" s="262"/>
      <c r="J242" s="259"/>
      <c r="K242" s="259"/>
      <c r="L242" s="263"/>
      <c r="M242" s="264"/>
      <c r="N242" s="265"/>
      <c r="O242" s="265"/>
      <c r="P242" s="265"/>
      <c r="Q242" s="265"/>
      <c r="R242" s="265"/>
      <c r="S242" s="265"/>
      <c r="T242" s="266"/>
      <c r="U242" s="14"/>
      <c r="V242" s="14"/>
      <c r="W242" s="14"/>
      <c r="X242" s="14"/>
      <c r="Y242" s="14"/>
      <c r="Z242" s="14"/>
      <c r="AA242" s="14"/>
      <c r="AB242" s="14"/>
      <c r="AC242" s="14"/>
      <c r="AD242" s="14"/>
      <c r="AE242" s="14"/>
      <c r="AT242" s="267" t="s">
        <v>204</v>
      </c>
      <c r="AU242" s="267" t="s">
        <v>85</v>
      </c>
      <c r="AV242" s="14" t="s">
        <v>83</v>
      </c>
      <c r="AW242" s="14" t="s">
        <v>32</v>
      </c>
      <c r="AX242" s="14" t="s">
        <v>76</v>
      </c>
      <c r="AY242" s="267" t="s">
        <v>194</v>
      </c>
    </row>
    <row r="243" s="13" customFormat="1">
      <c r="A243" s="13"/>
      <c r="B243" s="247"/>
      <c r="C243" s="248"/>
      <c r="D243" s="242" t="s">
        <v>204</v>
      </c>
      <c r="E243" s="249" t="s">
        <v>1</v>
      </c>
      <c r="F243" s="250" t="s">
        <v>328</v>
      </c>
      <c r="G243" s="248"/>
      <c r="H243" s="251">
        <v>48</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204</v>
      </c>
      <c r="AU243" s="257" t="s">
        <v>85</v>
      </c>
      <c r="AV243" s="13" t="s">
        <v>85</v>
      </c>
      <c r="AW243" s="13" t="s">
        <v>32</v>
      </c>
      <c r="AX243" s="13" t="s">
        <v>76</v>
      </c>
      <c r="AY243" s="257" t="s">
        <v>194</v>
      </c>
    </row>
    <row r="244" s="13" customFormat="1">
      <c r="A244" s="13"/>
      <c r="B244" s="247"/>
      <c r="C244" s="248"/>
      <c r="D244" s="242" t="s">
        <v>204</v>
      </c>
      <c r="E244" s="249" t="s">
        <v>1</v>
      </c>
      <c r="F244" s="250" t="s">
        <v>329</v>
      </c>
      <c r="G244" s="248"/>
      <c r="H244" s="251">
        <v>9</v>
      </c>
      <c r="I244" s="252"/>
      <c r="J244" s="248"/>
      <c r="K244" s="248"/>
      <c r="L244" s="253"/>
      <c r="M244" s="254"/>
      <c r="N244" s="255"/>
      <c r="O244" s="255"/>
      <c r="P244" s="255"/>
      <c r="Q244" s="255"/>
      <c r="R244" s="255"/>
      <c r="S244" s="255"/>
      <c r="T244" s="256"/>
      <c r="U244" s="13"/>
      <c r="V244" s="13"/>
      <c r="W244" s="13"/>
      <c r="X244" s="13"/>
      <c r="Y244" s="13"/>
      <c r="Z244" s="13"/>
      <c r="AA244" s="13"/>
      <c r="AB244" s="13"/>
      <c r="AC244" s="13"/>
      <c r="AD244" s="13"/>
      <c r="AE244" s="13"/>
      <c r="AT244" s="257" t="s">
        <v>204</v>
      </c>
      <c r="AU244" s="257" t="s">
        <v>85</v>
      </c>
      <c r="AV244" s="13" t="s">
        <v>85</v>
      </c>
      <c r="AW244" s="13" t="s">
        <v>32</v>
      </c>
      <c r="AX244" s="13" t="s">
        <v>76</v>
      </c>
      <c r="AY244" s="257" t="s">
        <v>194</v>
      </c>
    </row>
    <row r="245" s="15" customFormat="1">
      <c r="A245" s="15"/>
      <c r="B245" s="268"/>
      <c r="C245" s="269"/>
      <c r="D245" s="242" t="s">
        <v>204</v>
      </c>
      <c r="E245" s="270" t="s">
        <v>1</v>
      </c>
      <c r="F245" s="271" t="s">
        <v>207</v>
      </c>
      <c r="G245" s="269"/>
      <c r="H245" s="272">
        <v>57</v>
      </c>
      <c r="I245" s="273"/>
      <c r="J245" s="269"/>
      <c r="K245" s="269"/>
      <c r="L245" s="274"/>
      <c r="M245" s="275"/>
      <c r="N245" s="276"/>
      <c r="O245" s="276"/>
      <c r="P245" s="276"/>
      <c r="Q245" s="276"/>
      <c r="R245" s="276"/>
      <c r="S245" s="276"/>
      <c r="T245" s="277"/>
      <c r="U245" s="15"/>
      <c r="V245" s="15"/>
      <c r="W245" s="15"/>
      <c r="X245" s="15"/>
      <c r="Y245" s="15"/>
      <c r="Z245" s="15"/>
      <c r="AA245" s="15"/>
      <c r="AB245" s="15"/>
      <c r="AC245" s="15"/>
      <c r="AD245" s="15"/>
      <c r="AE245" s="15"/>
      <c r="AT245" s="278" t="s">
        <v>204</v>
      </c>
      <c r="AU245" s="278" t="s">
        <v>85</v>
      </c>
      <c r="AV245" s="15" t="s">
        <v>100</v>
      </c>
      <c r="AW245" s="15" t="s">
        <v>32</v>
      </c>
      <c r="AX245" s="15" t="s">
        <v>83</v>
      </c>
      <c r="AY245" s="278" t="s">
        <v>194</v>
      </c>
    </row>
    <row r="246" s="2" customFormat="1" ht="16.5" customHeight="1">
      <c r="A246" s="39"/>
      <c r="B246" s="40"/>
      <c r="C246" s="229" t="s">
        <v>330</v>
      </c>
      <c r="D246" s="229" t="s">
        <v>196</v>
      </c>
      <c r="E246" s="230" t="s">
        <v>331</v>
      </c>
      <c r="F246" s="231" t="s">
        <v>332</v>
      </c>
      <c r="G246" s="232" t="s">
        <v>210</v>
      </c>
      <c r="H246" s="233">
        <v>57</v>
      </c>
      <c r="I246" s="234"/>
      <c r="J246" s="235">
        <f>ROUND(I246*H246,2)</f>
        <v>0</v>
      </c>
      <c r="K246" s="231" t="s">
        <v>200</v>
      </c>
      <c r="L246" s="45"/>
      <c r="M246" s="236" t="s">
        <v>1</v>
      </c>
      <c r="N246" s="237" t="s">
        <v>41</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100</v>
      </c>
      <c r="AT246" s="240" t="s">
        <v>196</v>
      </c>
      <c r="AU246" s="240" t="s">
        <v>85</v>
      </c>
      <c r="AY246" s="18" t="s">
        <v>194</v>
      </c>
      <c r="BE246" s="241">
        <f>IF(N246="základní",J246,0)</f>
        <v>0</v>
      </c>
      <c r="BF246" s="241">
        <f>IF(N246="snížená",J246,0)</f>
        <v>0</v>
      </c>
      <c r="BG246" s="241">
        <f>IF(N246="zákl. přenesená",J246,0)</f>
        <v>0</v>
      </c>
      <c r="BH246" s="241">
        <f>IF(N246="sníž. přenesená",J246,0)</f>
        <v>0</v>
      </c>
      <c r="BI246" s="241">
        <f>IF(N246="nulová",J246,0)</f>
        <v>0</v>
      </c>
      <c r="BJ246" s="18" t="s">
        <v>83</v>
      </c>
      <c r="BK246" s="241">
        <f>ROUND(I246*H246,2)</f>
        <v>0</v>
      </c>
      <c r="BL246" s="18" t="s">
        <v>100</v>
      </c>
      <c r="BM246" s="240" t="s">
        <v>333</v>
      </c>
    </row>
    <row r="247" s="2" customFormat="1" ht="16.5" customHeight="1">
      <c r="A247" s="39"/>
      <c r="B247" s="40"/>
      <c r="C247" s="229" t="s">
        <v>334</v>
      </c>
      <c r="D247" s="229" t="s">
        <v>196</v>
      </c>
      <c r="E247" s="230" t="s">
        <v>335</v>
      </c>
      <c r="F247" s="231" t="s">
        <v>336</v>
      </c>
      <c r="G247" s="232" t="s">
        <v>312</v>
      </c>
      <c r="H247" s="233">
        <v>1.99</v>
      </c>
      <c r="I247" s="234"/>
      <c r="J247" s="235">
        <f>ROUND(I247*H247,2)</f>
        <v>0</v>
      </c>
      <c r="K247" s="231" t="s">
        <v>200</v>
      </c>
      <c r="L247" s="45"/>
      <c r="M247" s="236" t="s">
        <v>1</v>
      </c>
      <c r="N247" s="237" t="s">
        <v>41</v>
      </c>
      <c r="O247" s="92"/>
      <c r="P247" s="238">
        <f>O247*H247</f>
        <v>0</v>
      </c>
      <c r="Q247" s="238">
        <v>1.0606199999999999</v>
      </c>
      <c r="R247" s="238">
        <f>Q247*H247</f>
        <v>2.1106338</v>
      </c>
      <c r="S247" s="238">
        <v>0</v>
      </c>
      <c r="T247" s="239">
        <f>S247*H247</f>
        <v>0</v>
      </c>
      <c r="U247" s="39"/>
      <c r="V247" s="39"/>
      <c r="W247" s="39"/>
      <c r="X247" s="39"/>
      <c r="Y247" s="39"/>
      <c r="Z247" s="39"/>
      <c r="AA247" s="39"/>
      <c r="AB247" s="39"/>
      <c r="AC247" s="39"/>
      <c r="AD247" s="39"/>
      <c r="AE247" s="39"/>
      <c r="AR247" s="240" t="s">
        <v>100</v>
      </c>
      <c r="AT247" s="240" t="s">
        <v>196</v>
      </c>
      <c r="AU247" s="240" t="s">
        <v>85</v>
      </c>
      <c r="AY247" s="18" t="s">
        <v>194</v>
      </c>
      <c r="BE247" s="241">
        <f>IF(N247="základní",J247,0)</f>
        <v>0</v>
      </c>
      <c r="BF247" s="241">
        <f>IF(N247="snížená",J247,0)</f>
        <v>0</v>
      </c>
      <c r="BG247" s="241">
        <f>IF(N247="zákl. přenesená",J247,0)</f>
        <v>0</v>
      </c>
      <c r="BH247" s="241">
        <f>IF(N247="sníž. přenesená",J247,0)</f>
        <v>0</v>
      </c>
      <c r="BI247" s="241">
        <f>IF(N247="nulová",J247,0)</f>
        <v>0</v>
      </c>
      <c r="BJ247" s="18" t="s">
        <v>83</v>
      </c>
      <c r="BK247" s="241">
        <f>ROUND(I247*H247,2)</f>
        <v>0</v>
      </c>
      <c r="BL247" s="18" t="s">
        <v>100</v>
      </c>
      <c r="BM247" s="240" t="s">
        <v>337</v>
      </c>
    </row>
    <row r="248" s="12" customFormat="1" ht="22.8" customHeight="1">
      <c r="A248" s="12"/>
      <c r="B248" s="213"/>
      <c r="C248" s="214"/>
      <c r="D248" s="215" t="s">
        <v>75</v>
      </c>
      <c r="E248" s="227" t="s">
        <v>93</v>
      </c>
      <c r="F248" s="227" t="s">
        <v>338</v>
      </c>
      <c r="G248" s="214"/>
      <c r="H248" s="214"/>
      <c r="I248" s="217"/>
      <c r="J248" s="228">
        <f>BK248</f>
        <v>0</v>
      </c>
      <c r="K248" s="214"/>
      <c r="L248" s="219"/>
      <c r="M248" s="220"/>
      <c r="N248" s="221"/>
      <c r="O248" s="221"/>
      <c r="P248" s="222">
        <f>SUM(P249:P310)</f>
        <v>0</v>
      </c>
      <c r="Q248" s="221"/>
      <c r="R248" s="222">
        <f>SUM(R249:R310)</f>
        <v>83.610489400000006</v>
      </c>
      <c r="S248" s="221"/>
      <c r="T248" s="223">
        <f>SUM(T249:T310)</f>
        <v>0</v>
      </c>
      <c r="U248" s="12"/>
      <c r="V248" s="12"/>
      <c r="W248" s="12"/>
      <c r="X248" s="12"/>
      <c r="Y248" s="12"/>
      <c r="Z248" s="12"/>
      <c r="AA248" s="12"/>
      <c r="AB248" s="12"/>
      <c r="AC248" s="12"/>
      <c r="AD248" s="12"/>
      <c r="AE248" s="12"/>
      <c r="AR248" s="224" t="s">
        <v>83</v>
      </c>
      <c r="AT248" s="225" t="s">
        <v>75</v>
      </c>
      <c r="AU248" s="225" t="s">
        <v>83</v>
      </c>
      <c r="AY248" s="224" t="s">
        <v>194</v>
      </c>
      <c r="BK248" s="226">
        <f>SUM(BK249:BK310)</f>
        <v>0</v>
      </c>
    </row>
    <row r="249" s="2" customFormat="1" ht="16.5" customHeight="1">
      <c r="A249" s="39"/>
      <c r="B249" s="40"/>
      <c r="C249" s="229" t="s">
        <v>339</v>
      </c>
      <c r="D249" s="229" t="s">
        <v>196</v>
      </c>
      <c r="E249" s="230" t="s">
        <v>340</v>
      </c>
      <c r="F249" s="231" t="s">
        <v>341</v>
      </c>
      <c r="G249" s="232" t="s">
        <v>215</v>
      </c>
      <c r="H249" s="233">
        <v>6</v>
      </c>
      <c r="I249" s="234"/>
      <c r="J249" s="235">
        <f>ROUND(I249*H249,2)</f>
        <v>0</v>
      </c>
      <c r="K249" s="231" t="s">
        <v>200</v>
      </c>
      <c r="L249" s="45"/>
      <c r="M249" s="236" t="s">
        <v>1</v>
      </c>
      <c r="N249" s="237" t="s">
        <v>41</v>
      </c>
      <c r="O249" s="92"/>
      <c r="P249" s="238">
        <f>O249*H249</f>
        <v>0</v>
      </c>
      <c r="Q249" s="238">
        <v>1.6627000000000001</v>
      </c>
      <c r="R249" s="238">
        <f>Q249*H249</f>
        <v>9.9762000000000004</v>
      </c>
      <c r="S249" s="238">
        <v>0</v>
      </c>
      <c r="T249" s="239">
        <f>S249*H249</f>
        <v>0</v>
      </c>
      <c r="U249" s="39"/>
      <c r="V249" s="39"/>
      <c r="W249" s="39"/>
      <c r="X249" s="39"/>
      <c r="Y249" s="39"/>
      <c r="Z249" s="39"/>
      <c r="AA249" s="39"/>
      <c r="AB249" s="39"/>
      <c r="AC249" s="39"/>
      <c r="AD249" s="39"/>
      <c r="AE249" s="39"/>
      <c r="AR249" s="240" t="s">
        <v>100</v>
      </c>
      <c r="AT249" s="240" t="s">
        <v>196</v>
      </c>
      <c r="AU249" s="240" t="s">
        <v>85</v>
      </c>
      <c r="AY249" s="18" t="s">
        <v>194</v>
      </c>
      <c r="BE249" s="241">
        <f>IF(N249="základní",J249,0)</f>
        <v>0</v>
      </c>
      <c r="BF249" s="241">
        <f>IF(N249="snížená",J249,0)</f>
        <v>0</v>
      </c>
      <c r="BG249" s="241">
        <f>IF(N249="zákl. přenesená",J249,0)</f>
        <v>0</v>
      </c>
      <c r="BH249" s="241">
        <f>IF(N249="sníž. přenesená",J249,0)</f>
        <v>0</v>
      </c>
      <c r="BI249" s="241">
        <f>IF(N249="nulová",J249,0)</f>
        <v>0</v>
      </c>
      <c r="BJ249" s="18" t="s">
        <v>83</v>
      </c>
      <c r="BK249" s="241">
        <f>ROUND(I249*H249,2)</f>
        <v>0</v>
      </c>
      <c r="BL249" s="18" t="s">
        <v>100</v>
      </c>
      <c r="BM249" s="240" t="s">
        <v>342</v>
      </c>
    </row>
    <row r="250" s="2" customFormat="1">
      <c r="A250" s="39"/>
      <c r="B250" s="40"/>
      <c r="C250" s="41"/>
      <c r="D250" s="242" t="s">
        <v>202</v>
      </c>
      <c r="E250" s="41"/>
      <c r="F250" s="243" t="s">
        <v>343</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202</v>
      </c>
      <c r="AU250" s="18" t="s">
        <v>85</v>
      </c>
    </row>
    <row r="251" s="13" customFormat="1">
      <c r="A251" s="13"/>
      <c r="B251" s="247"/>
      <c r="C251" s="248"/>
      <c r="D251" s="242" t="s">
        <v>204</v>
      </c>
      <c r="E251" s="249" t="s">
        <v>1</v>
      </c>
      <c r="F251" s="250" t="s">
        <v>344</v>
      </c>
      <c r="G251" s="248"/>
      <c r="H251" s="251">
        <v>2.7000000000000002</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204</v>
      </c>
      <c r="AU251" s="257" t="s">
        <v>85</v>
      </c>
      <c r="AV251" s="13" t="s">
        <v>85</v>
      </c>
      <c r="AW251" s="13" t="s">
        <v>32</v>
      </c>
      <c r="AX251" s="13" t="s">
        <v>76</v>
      </c>
      <c r="AY251" s="257" t="s">
        <v>194</v>
      </c>
    </row>
    <row r="252" s="13" customFormat="1">
      <c r="A252" s="13"/>
      <c r="B252" s="247"/>
      <c r="C252" s="248"/>
      <c r="D252" s="242" t="s">
        <v>204</v>
      </c>
      <c r="E252" s="249" t="s">
        <v>1</v>
      </c>
      <c r="F252" s="250" t="s">
        <v>345</v>
      </c>
      <c r="G252" s="248"/>
      <c r="H252" s="251">
        <v>3.2999999999999998</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204</v>
      </c>
      <c r="AU252" s="257" t="s">
        <v>85</v>
      </c>
      <c r="AV252" s="13" t="s">
        <v>85</v>
      </c>
      <c r="AW252" s="13" t="s">
        <v>32</v>
      </c>
      <c r="AX252" s="13" t="s">
        <v>76</v>
      </c>
      <c r="AY252" s="257" t="s">
        <v>194</v>
      </c>
    </row>
    <row r="253" s="15" customFormat="1">
      <c r="A253" s="15"/>
      <c r="B253" s="268"/>
      <c r="C253" s="269"/>
      <c r="D253" s="242" t="s">
        <v>204</v>
      </c>
      <c r="E253" s="270" t="s">
        <v>1</v>
      </c>
      <c r="F253" s="271" t="s">
        <v>207</v>
      </c>
      <c r="G253" s="269"/>
      <c r="H253" s="272">
        <v>6</v>
      </c>
      <c r="I253" s="273"/>
      <c r="J253" s="269"/>
      <c r="K253" s="269"/>
      <c r="L253" s="274"/>
      <c r="M253" s="275"/>
      <c r="N253" s="276"/>
      <c r="O253" s="276"/>
      <c r="P253" s="276"/>
      <c r="Q253" s="276"/>
      <c r="R253" s="276"/>
      <c r="S253" s="276"/>
      <c r="T253" s="277"/>
      <c r="U253" s="15"/>
      <c r="V253" s="15"/>
      <c r="W253" s="15"/>
      <c r="X253" s="15"/>
      <c r="Y253" s="15"/>
      <c r="Z253" s="15"/>
      <c r="AA253" s="15"/>
      <c r="AB253" s="15"/>
      <c r="AC253" s="15"/>
      <c r="AD253" s="15"/>
      <c r="AE253" s="15"/>
      <c r="AT253" s="278" t="s">
        <v>204</v>
      </c>
      <c r="AU253" s="278" t="s">
        <v>85</v>
      </c>
      <c r="AV253" s="15" t="s">
        <v>100</v>
      </c>
      <c r="AW253" s="15" t="s">
        <v>32</v>
      </c>
      <c r="AX253" s="15" t="s">
        <v>83</v>
      </c>
      <c r="AY253" s="278" t="s">
        <v>194</v>
      </c>
    </row>
    <row r="254" s="2" customFormat="1" ht="21.75" customHeight="1">
      <c r="A254" s="39"/>
      <c r="B254" s="40"/>
      <c r="C254" s="229" t="s">
        <v>346</v>
      </c>
      <c r="D254" s="229" t="s">
        <v>196</v>
      </c>
      <c r="E254" s="230" t="s">
        <v>347</v>
      </c>
      <c r="F254" s="231" t="s">
        <v>348</v>
      </c>
      <c r="G254" s="232" t="s">
        <v>210</v>
      </c>
      <c r="H254" s="233">
        <v>45.277000000000001</v>
      </c>
      <c r="I254" s="234"/>
      <c r="J254" s="235">
        <f>ROUND(I254*H254,2)</f>
        <v>0</v>
      </c>
      <c r="K254" s="231" t="s">
        <v>200</v>
      </c>
      <c r="L254" s="45"/>
      <c r="M254" s="236" t="s">
        <v>1</v>
      </c>
      <c r="N254" s="237" t="s">
        <v>41</v>
      </c>
      <c r="O254" s="92"/>
      <c r="P254" s="238">
        <f>O254*H254</f>
        <v>0</v>
      </c>
      <c r="Q254" s="238">
        <v>0.17111999999999999</v>
      </c>
      <c r="R254" s="238">
        <f>Q254*H254</f>
        <v>7.7478002400000001</v>
      </c>
      <c r="S254" s="238">
        <v>0</v>
      </c>
      <c r="T254" s="239">
        <f>S254*H254</f>
        <v>0</v>
      </c>
      <c r="U254" s="39"/>
      <c r="V254" s="39"/>
      <c r="W254" s="39"/>
      <c r="X254" s="39"/>
      <c r="Y254" s="39"/>
      <c r="Z254" s="39"/>
      <c r="AA254" s="39"/>
      <c r="AB254" s="39"/>
      <c r="AC254" s="39"/>
      <c r="AD254" s="39"/>
      <c r="AE254" s="39"/>
      <c r="AR254" s="240" t="s">
        <v>100</v>
      </c>
      <c r="AT254" s="240" t="s">
        <v>196</v>
      </c>
      <c r="AU254" s="240" t="s">
        <v>85</v>
      </c>
      <c r="AY254" s="18" t="s">
        <v>194</v>
      </c>
      <c r="BE254" s="241">
        <f>IF(N254="základní",J254,0)</f>
        <v>0</v>
      </c>
      <c r="BF254" s="241">
        <f>IF(N254="snížená",J254,0)</f>
        <v>0</v>
      </c>
      <c r="BG254" s="241">
        <f>IF(N254="zákl. přenesená",J254,0)</f>
        <v>0</v>
      </c>
      <c r="BH254" s="241">
        <f>IF(N254="sníž. přenesená",J254,0)</f>
        <v>0</v>
      </c>
      <c r="BI254" s="241">
        <f>IF(N254="nulová",J254,0)</f>
        <v>0</v>
      </c>
      <c r="BJ254" s="18" t="s">
        <v>83</v>
      </c>
      <c r="BK254" s="241">
        <f>ROUND(I254*H254,2)</f>
        <v>0</v>
      </c>
      <c r="BL254" s="18" t="s">
        <v>100</v>
      </c>
      <c r="BM254" s="240" t="s">
        <v>349</v>
      </c>
    </row>
    <row r="255" s="14" customFormat="1">
      <c r="A255" s="14"/>
      <c r="B255" s="258"/>
      <c r="C255" s="259"/>
      <c r="D255" s="242" t="s">
        <v>204</v>
      </c>
      <c r="E255" s="260" t="s">
        <v>1</v>
      </c>
      <c r="F255" s="261" t="s">
        <v>350</v>
      </c>
      <c r="G255" s="259"/>
      <c r="H255" s="260" t="s">
        <v>1</v>
      </c>
      <c r="I255" s="262"/>
      <c r="J255" s="259"/>
      <c r="K255" s="259"/>
      <c r="L255" s="263"/>
      <c r="M255" s="264"/>
      <c r="N255" s="265"/>
      <c r="O255" s="265"/>
      <c r="P255" s="265"/>
      <c r="Q255" s="265"/>
      <c r="R255" s="265"/>
      <c r="S255" s="265"/>
      <c r="T255" s="266"/>
      <c r="U255" s="14"/>
      <c r="V255" s="14"/>
      <c r="W255" s="14"/>
      <c r="X255" s="14"/>
      <c r="Y255" s="14"/>
      <c r="Z255" s="14"/>
      <c r="AA255" s="14"/>
      <c r="AB255" s="14"/>
      <c r="AC255" s="14"/>
      <c r="AD255" s="14"/>
      <c r="AE255" s="14"/>
      <c r="AT255" s="267" t="s">
        <v>204</v>
      </c>
      <c r="AU255" s="267" t="s">
        <v>85</v>
      </c>
      <c r="AV255" s="14" t="s">
        <v>83</v>
      </c>
      <c r="AW255" s="14" t="s">
        <v>32</v>
      </c>
      <c r="AX255" s="14" t="s">
        <v>76</v>
      </c>
      <c r="AY255" s="267" t="s">
        <v>194</v>
      </c>
    </row>
    <row r="256" s="13" customFormat="1">
      <c r="A256" s="13"/>
      <c r="B256" s="247"/>
      <c r="C256" s="248"/>
      <c r="D256" s="242" t="s">
        <v>204</v>
      </c>
      <c r="E256" s="249" t="s">
        <v>1</v>
      </c>
      <c r="F256" s="250" t="s">
        <v>351</v>
      </c>
      <c r="G256" s="248"/>
      <c r="H256" s="251">
        <v>45.277000000000001</v>
      </c>
      <c r="I256" s="252"/>
      <c r="J256" s="248"/>
      <c r="K256" s="248"/>
      <c r="L256" s="253"/>
      <c r="M256" s="254"/>
      <c r="N256" s="255"/>
      <c r="O256" s="255"/>
      <c r="P256" s="255"/>
      <c r="Q256" s="255"/>
      <c r="R256" s="255"/>
      <c r="S256" s="255"/>
      <c r="T256" s="256"/>
      <c r="U256" s="13"/>
      <c r="V256" s="13"/>
      <c r="W256" s="13"/>
      <c r="X256" s="13"/>
      <c r="Y256" s="13"/>
      <c r="Z256" s="13"/>
      <c r="AA256" s="13"/>
      <c r="AB256" s="13"/>
      <c r="AC256" s="13"/>
      <c r="AD256" s="13"/>
      <c r="AE256" s="13"/>
      <c r="AT256" s="257" t="s">
        <v>204</v>
      </c>
      <c r="AU256" s="257" t="s">
        <v>85</v>
      </c>
      <c r="AV256" s="13" t="s">
        <v>85</v>
      </c>
      <c r="AW256" s="13" t="s">
        <v>32</v>
      </c>
      <c r="AX256" s="13" t="s">
        <v>76</v>
      </c>
      <c r="AY256" s="257" t="s">
        <v>194</v>
      </c>
    </row>
    <row r="257" s="15" customFormat="1">
      <c r="A257" s="15"/>
      <c r="B257" s="268"/>
      <c r="C257" s="269"/>
      <c r="D257" s="242" t="s">
        <v>204</v>
      </c>
      <c r="E257" s="270" t="s">
        <v>1</v>
      </c>
      <c r="F257" s="271" t="s">
        <v>207</v>
      </c>
      <c r="G257" s="269"/>
      <c r="H257" s="272">
        <v>45.277000000000001</v>
      </c>
      <c r="I257" s="273"/>
      <c r="J257" s="269"/>
      <c r="K257" s="269"/>
      <c r="L257" s="274"/>
      <c r="M257" s="275"/>
      <c r="N257" s="276"/>
      <c r="O257" s="276"/>
      <c r="P257" s="276"/>
      <c r="Q257" s="276"/>
      <c r="R257" s="276"/>
      <c r="S257" s="276"/>
      <c r="T257" s="277"/>
      <c r="U257" s="15"/>
      <c r="V257" s="15"/>
      <c r="W257" s="15"/>
      <c r="X257" s="15"/>
      <c r="Y257" s="15"/>
      <c r="Z257" s="15"/>
      <c r="AA257" s="15"/>
      <c r="AB257" s="15"/>
      <c r="AC257" s="15"/>
      <c r="AD257" s="15"/>
      <c r="AE257" s="15"/>
      <c r="AT257" s="278" t="s">
        <v>204</v>
      </c>
      <c r="AU257" s="278" t="s">
        <v>85</v>
      </c>
      <c r="AV257" s="15" t="s">
        <v>100</v>
      </c>
      <c r="AW257" s="15" t="s">
        <v>32</v>
      </c>
      <c r="AX257" s="15" t="s">
        <v>83</v>
      </c>
      <c r="AY257" s="278" t="s">
        <v>194</v>
      </c>
    </row>
    <row r="258" s="2" customFormat="1" ht="16.5" customHeight="1">
      <c r="A258" s="39"/>
      <c r="B258" s="40"/>
      <c r="C258" s="229" t="s">
        <v>352</v>
      </c>
      <c r="D258" s="229" t="s">
        <v>196</v>
      </c>
      <c r="E258" s="230" t="s">
        <v>353</v>
      </c>
      <c r="F258" s="231" t="s">
        <v>354</v>
      </c>
      <c r="G258" s="232" t="s">
        <v>355</v>
      </c>
      <c r="H258" s="233">
        <v>4</v>
      </c>
      <c r="I258" s="234"/>
      <c r="J258" s="235">
        <f>ROUND(I258*H258,2)</f>
        <v>0</v>
      </c>
      <c r="K258" s="231" t="s">
        <v>200</v>
      </c>
      <c r="L258" s="45"/>
      <c r="M258" s="236" t="s">
        <v>1</v>
      </c>
      <c r="N258" s="237" t="s">
        <v>41</v>
      </c>
      <c r="O258" s="92"/>
      <c r="P258" s="238">
        <f>O258*H258</f>
        <v>0</v>
      </c>
      <c r="Q258" s="238">
        <v>0.063549999999999995</v>
      </c>
      <c r="R258" s="238">
        <f>Q258*H258</f>
        <v>0.25419999999999998</v>
      </c>
      <c r="S258" s="238">
        <v>0</v>
      </c>
      <c r="T258" s="239">
        <f>S258*H258</f>
        <v>0</v>
      </c>
      <c r="U258" s="39"/>
      <c r="V258" s="39"/>
      <c r="W258" s="39"/>
      <c r="X258" s="39"/>
      <c r="Y258" s="39"/>
      <c r="Z258" s="39"/>
      <c r="AA258" s="39"/>
      <c r="AB258" s="39"/>
      <c r="AC258" s="39"/>
      <c r="AD258" s="39"/>
      <c r="AE258" s="39"/>
      <c r="AR258" s="240" t="s">
        <v>100</v>
      </c>
      <c r="AT258" s="240" t="s">
        <v>196</v>
      </c>
      <c r="AU258" s="240" t="s">
        <v>85</v>
      </c>
      <c r="AY258" s="18" t="s">
        <v>194</v>
      </c>
      <c r="BE258" s="241">
        <f>IF(N258="základní",J258,0)</f>
        <v>0</v>
      </c>
      <c r="BF258" s="241">
        <f>IF(N258="snížená",J258,0)</f>
        <v>0</v>
      </c>
      <c r="BG258" s="241">
        <f>IF(N258="zákl. přenesená",J258,0)</f>
        <v>0</v>
      </c>
      <c r="BH258" s="241">
        <f>IF(N258="sníž. přenesená",J258,0)</f>
        <v>0</v>
      </c>
      <c r="BI258" s="241">
        <f>IF(N258="nulová",J258,0)</f>
        <v>0</v>
      </c>
      <c r="BJ258" s="18" t="s">
        <v>83</v>
      </c>
      <c r="BK258" s="241">
        <f>ROUND(I258*H258,2)</f>
        <v>0</v>
      </c>
      <c r="BL258" s="18" t="s">
        <v>100</v>
      </c>
      <c r="BM258" s="240" t="s">
        <v>356</v>
      </c>
    </row>
    <row r="259" s="2" customFormat="1" ht="16.5" customHeight="1">
      <c r="A259" s="39"/>
      <c r="B259" s="40"/>
      <c r="C259" s="229" t="s">
        <v>357</v>
      </c>
      <c r="D259" s="229" t="s">
        <v>196</v>
      </c>
      <c r="E259" s="230" t="s">
        <v>358</v>
      </c>
      <c r="F259" s="231" t="s">
        <v>359</v>
      </c>
      <c r="G259" s="232" t="s">
        <v>355</v>
      </c>
      <c r="H259" s="233">
        <v>5</v>
      </c>
      <c r="I259" s="234"/>
      <c r="J259" s="235">
        <f>ROUND(I259*H259,2)</f>
        <v>0</v>
      </c>
      <c r="K259" s="231" t="s">
        <v>200</v>
      </c>
      <c r="L259" s="45"/>
      <c r="M259" s="236" t="s">
        <v>1</v>
      </c>
      <c r="N259" s="237" t="s">
        <v>41</v>
      </c>
      <c r="O259" s="92"/>
      <c r="P259" s="238">
        <f>O259*H259</f>
        <v>0</v>
      </c>
      <c r="Q259" s="238">
        <v>0.091050000000000006</v>
      </c>
      <c r="R259" s="238">
        <f>Q259*H259</f>
        <v>0.45525000000000004</v>
      </c>
      <c r="S259" s="238">
        <v>0</v>
      </c>
      <c r="T259" s="239">
        <f>S259*H259</f>
        <v>0</v>
      </c>
      <c r="U259" s="39"/>
      <c r="V259" s="39"/>
      <c r="W259" s="39"/>
      <c r="X259" s="39"/>
      <c r="Y259" s="39"/>
      <c r="Z259" s="39"/>
      <c r="AA259" s="39"/>
      <c r="AB259" s="39"/>
      <c r="AC259" s="39"/>
      <c r="AD259" s="39"/>
      <c r="AE259" s="39"/>
      <c r="AR259" s="240" t="s">
        <v>100</v>
      </c>
      <c r="AT259" s="240" t="s">
        <v>196</v>
      </c>
      <c r="AU259" s="240" t="s">
        <v>85</v>
      </c>
      <c r="AY259" s="18" t="s">
        <v>194</v>
      </c>
      <c r="BE259" s="241">
        <f>IF(N259="základní",J259,0)</f>
        <v>0</v>
      </c>
      <c r="BF259" s="241">
        <f>IF(N259="snížená",J259,0)</f>
        <v>0</v>
      </c>
      <c r="BG259" s="241">
        <f>IF(N259="zákl. přenesená",J259,0)</f>
        <v>0</v>
      </c>
      <c r="BH259" s="241">
        <f>IF(N259="sníž. přenesená",J259,0)</f>
        <v>0</v>
      </c>
      <c r="BI259" s="241">
        <f>IF(N259="nulová",J259,0)</f>
        <v>0</v>
      </c>
      <c r="BJ259" s="18" t="s">
        <v>83</v>
      </c>
      <c r="BK259" s="241">
        <f>ROUND(I259*H259,2)</f>
        <v>0</v>
      </c>
      <c r="BL259" s="18" t="s">
        <v>100</v>
      </c>
      <c r="BM259" s="240" t="s">
        <v>360</v>
      </c>
    </row>
    <row r="260" s="2" customFormat="1" ht="16.5" customHeight="1">
      <c r="A260" s="39"/>
      <c r="B260" s="40"/>
      <c r="C260" s="229" t="s">
        <v>361</v>
      </c>
      <c r="D260" s="229" t="s">
        <v>196</v>
      </c>
      <c r="E260" s="230" t="s">
        <v>362</v>
      </c>
      <c r="F260" s="231" t="s">
        <v>363</v>
      </c>
      <c r="G260" s="232" t="s">
        <v>210</v>
      </c>
      <c r="H260" s="233">
        <v>98.001999999999995</v>
      </c>
      <c r="I260" s="234"/>
      <c r="J260" s="235">
        <f>ROUND(I260*H260,2)</f>
        <v>0</v>
      </c>
      <c r="K260" s="231" t="s">
        <v>200</v>
      </c>
      <c r="L260" s="45"/>
      <c r="M260" s="236" t="s">
        <v>1</v>
      </c>
      <c r="N260" s="237" t="s">
        <v>41</v>
      </c>
      <c r="O260" s="92"/>
      <c r="P260" s="238">
        <f>O260*H260</f>
        <v>0</v>
      </c>
      <c r="Q260" s="238">
        <v>0.028570000000000002</v>
      </c>
      <c r="R260" s="238">
        <f>Q260*H260</f>
        <v>2.7999171400000002</v>
      </c>
      <c r="S260" s="238">
        <v>0</v>
      </c>
      <c r="T260" s="239">
        <f>S260*H260</f>
        <v>0</v>
      </c>
      <c r="U260" s="39"/>
      <c r="V260" s="39"/>
      <c r="W260" s="39"/>
      <c r="X260" s="39"/>
      <c r="Y260" s="39"/>
      <c r="Z260" s="39"/>
      <c r="AA260" s="39"/>
      <c r="AB260" s="39"/>
      <c r="AC260" s="39"/>
      <c r="AD260" s="39"/>
      <c r="AE260" s="39"/>
      <c r="AR260" s="240" t="s">
        <v>100</v>
      </c>
      <c r="AT260" s="240" t="s">
        <v>196</v>
      </c>
      <c r="AU260" s="240" t="s">
        <v>85</v>
      </c>
      <c r="AY260" s="18" t="s">
        <v>194</v>
      </c>
      <c r="BE260" s="241">
        <f>IF(N260="základní",J260,0)</f>
        <v>0</v>
      </c>
      <c r="BF260" s="241">
        <f>IF(N260="snížená",J260,0)</f>
        <v>0</v>
      </c>
      <c r="BG260" s="241">
        <f>IF(N260="zákl. přenesená",J260,0)</f>
        <v>0</v>
      </c>
      <c r="BH260" s="241">
        <f>IF(N260="sníž. přenesená",J260,0)</f>
        <v>0</v>
      </c>
      <c r="BI260" s="241">
        <f>IF(N260="nulová",J260,0)</f>
        <v>0</v>
      </c>
      <c r="BJ260" s="18" t="s">
        <v>83</v>
      </c>
      <c r="BK260" s="241">
        <f>ROUND(I260*H260,2)</f>
        <v>0</v>
      </c>
      <c r="BL260" s="18" t="s">
        <v>100</v>
      </c>
      <c r="BM260" s="240" t="s">
        <v>364</v>
      </c>
    </row>
    <row r="261" s="14" customFormat="1">
      <c r="A261" s="14"/>
      <c r="B261" s="258"/>
      <c r="C261" s="259"/>
      <c r="D261" s="242" t="s">
        <v>204</v>
      </c>
      <c r="E261" s="260" t="s">
        <v>1</v>
      </c>
      <c r="F261" s="261" t="s">
        <v>350</v>
      </c>
      <c r="G261" s="259"/>
      <c r="H261" s="260" t="s">
        <v>1</v>
      </c>
      <c r="I261" s="262"/>
      <c r="J261" s="259"/>
      <c r="K261" s="259"/>
      <c r="L261" s="263"/>
      <c r="M261" s="264"/>
      <c r="N261" s="265"/>
      <c r="O261" s="265"/>
      <c r="P261" s="265"/>
      <c r="Q261" s="265"/>
      <c r="R261" s="265"/>
      <c r="S261" s="265"/>
      <c r="T261" s="266"/>
      <c r="U261" s="14"/>
      <c r="V261" s="14"/>
      <c r="W261" s="14"/>
      <c r="X261" s="14"/>
      <c r="Y261" s="14"/>
      <c r="Z261" s="14"/>
      <c r="AA261" s="14"/>
      <c r="AB261" s="14"/>
      <c r="AC261" s="14"/>
      <c r="AD261" s="14"/>
      <c r="AE261" s="14"/>
      <c r="AT261" s="267" t="s">
        <v>204</v>
      </c>
      <c r="AU261" s="267" t="s">
        <v>85</v>
      </c>
      <c r="AV261" s="14" t="s">
        <v>83</v>
      </c>
      <c r="AW261" s="14" t="s">
        <v>32</v>
      </c>
      <c r="AX261" s="14" t="s">
        <v>76</v>
      </c>
      <c r="AY261" s="267" t="s">
        <v>194</v>
      </c>
    </row>
    <row r="262" s="13" customFormat="1">
      <c r="A262" s="13"/>
      <c r="B262" s="247"/>
      <c r="C262" s="248"/>
      <c r="D262" s="242" t="s">
        <v>204</v>
      </c>
      <c r="E262" s="249" t="s">
        <v>1</v>
      </c>
      <c r="F262" s="250" t="s">
        <v>365</v>
      </c>
      <c r="G262" s="248"/>
      <c r="H262" s="251">
        <v>98.001999999999995</v>
      </c>
      <c r="I262" s="252"/>
      <c r="J262" s="248"/>
      <c r="K262" s="248"/>
      <c r="L262" s="253"/>
      <c r="M262" s="254"/>
      <c r="N262" s="255"/>
      <c r="O262" s="255"/>
      <c r="P262" s="255"/>
      <c r="Q262" s="255"/>
      <c r="R262" s="255"/>
      <c r="S262" s="255"/>
      <c r="T262" s="256"/>
      <c r="U262" s="13"/>
      <c r="V262" s="13"/>
      <c r="W262" s="13"/>
      <c r="X262" s="13"/>
      <c r="Y262" s="13"/>
      <c r="Z262" s="13"/>
      <c r="AA262" s="13"/>
      <c r="AB262" s="13"/>
      <c r="AC262" s="13"/>
      <c r="AD262" s="13"/>
      <c r="AE262" s="13"/>
      <c r="AT262" s="257" t="s">
        <v>204</v>
      </c>
      <c r="AU262" s="257" t="s">
        <v>85</v>
      </c>
      <c r="AV262" s="13" t="s">
        <v>85</v>
      </c>
      <c r="AW262" s="13" t="s">
        <v>32</v>
      </c>
      <c r="AX262" s="13" t="s">
        <v>76</v>
      </c>
      <c r="AY262" s="257" t="s">
        <v>194</v>
      </c>
    </row>
    <row r="263" s="15" customFormat="1">
      <c r="A263" s="15"/>
      <c r="B263" s="268"/>
      <c r="C263" s="269"/>
      <c r="D263" s="242" t="s">
        <v>204</v>
      </c>
      <c r="E263" s="270" t="s">
        <v>1</v>
      </c>
      <c r="F263" s="271" t="s">
        <v>207</v>
      </c>
      <c r="G263" s="269"/>
      <c r="H263" s="272">
        <v>98.001999999999995</v>
      </c>
      <c r="I263" s="273"/>
      <c r="J263" s="269"/>
      <c r="K263" s="269"/>
      <c r="L263" s="274"/>
      <c r="M263" s="275"/>
      <c r="N263" s="276"/>
      <c r="O263" s="276"/>
      <c r="P263" s="276"/>
      <c r="Q263" s="276"/>
      <c r="R263" s="276"/>
      <c r="S263" s="276"/>
      <c r="T263" s="277"/>
      <c r="U263" s="15"/>
      <c r="V263" s="15"/>
      <c r="W263" s="15"/>
      <c r="X263" s="15"/>
      <c r="Y263" s="15"/>
      <c r="Z263" s="15"/>
      <c r="AA263" s="15"/>
      <c r="AB263" s="15"/>
      <c r="AC263" s="15"/>
      <c r="AD263" s="15"/>
      <c r="AE263" s="15"/>
      <c r="AT263" s="278" t="s">
        <v>204</v>
      </c>
      <c r="AU263" s="278" t="s">
        <v>85</v>
      </c>
      <c r="AV263" s="15" t="s">
        <v>100</v>
      </c>
      <c r="AW263" s="15" t="s">
        <v>32</v>
      </c>
      <c r="AX263" s="15" t="s">
        <v>83</v>
      </c>
      <c r="AY263" s="278" t="s">
        <v>194</v>
      </c>
    </row>
    <row r="264" s="2" customFormat="1" ht="16.5" customHeight="1">
      <c r="A264" s="39"/>
      <c r="B264" s="40"/>
      <c r="C264" s="229" t="s">
        <v>366</v>
      </c>
      <c r="D264" s="229" t="s">
        <v>196</v>
      </c>
      <c r="E264" s="230" t="s">
        <v>367</v>
      </c>
      <c r="F264" s="231" t="s">
        <v>368</v>
      </c>
      <c r="G264" s="232" t="s">
        <v>215</v>
      </c>
      <c r="H264" s="233">
        <v>17.093</v>
      </c>
      <c r="I264" s="234"/>
      <c r="J264" s="235">
        <f>ROUND(I264*H264,2)</f>
        <v>0</v>
      </c>
      <c r="K264" s="231" t="s">
        <v>200</v>
      </c>
      <c r="L264" s="45"/>
      <c r="M264" s="236" t="s">
        <v>1</v>
      </c>
      <c r="N264" s="237" t="s">
        <v>41</v>
      </c>
      <c r="O264" s="92"/>
      <c r="P264" s="238">
        <f>O264*H264</f>
        <v>0</v>
      </c>
      <c r="Q264" s="238">
        <v>2.5018699999999998</v>
      </c>
      <c r="R264" s="238">
        <f>Q264*H264</f>
        <v>42.764463909999996</v>
      </c>
      <c r="S264" s="238">
        <v>0</v>
      </c>
      <c r="T264" s="239">
        <f>S264*H264</f>
        <v>0</v>
      </c>
      <c r="U264" s="39"/>
      <c r="V264" s="39"/>
      <c r="W264" s="39"/>
      <c r="X264" s="39"/>
      <c r="Y264" s="39"/>
      <c r="Z264" s="39"/>
      <c r="AA264" s="39"/>
      <c r="AB264" s="39"/>
      <c r="AC264" s="39"/>
      <c r="AD264" s="39"/>
      <c r="AE264" s="39"/>
      <c r="AR264" s="240" t="s">
        <v>100</v>
      </c>
      <c r="AT264" s="240" t="s">
        <v>196</v>
      </c>
      <c r="AU264" s="240" t="s">
        <v>85</v>
      </c>
      <c r="AY264" s="18" t="s">
        <v>194</v>
      </c>
      <c r="BE264" s="241">
        <f>IF(N264="základní",J264,0)</f>
        <v>0</v>
      </c>
      <c r="BF264" s="241">
        <f>IF(N264="snížená",J264,0)</f>
        <v>0</v>
      </c>
      <c r="BG264" s="241">
        <f>IF(N264="zákl. přenesená",J264,0)</f>
        <v>0</v>
      </c>
      <c r="BH264" s="241">
        <f>IF(N264="sníž. přenesená",J264,0)</f>
        <v>0</v>
      </c>
      <c r="BI264" s="241">
        <f>IF(N264="nulová",J264,0)</f>
        <v>0</v>
      </c>
      <c r="BJ264" s="18" t="s">
        <v>83</v>
      </c>
      <c r="BK264" s="241">
        <f>ROUND(I264*H264,2)</f>
        <v>0</v>
      </c>
      <c r="BL264" s="18" t="s">
        <v>100</v>
      </c>
      <c r="BM264" s="240" t="s">
        <v>369</v>
      </c>
    </row>
    <row r="265" s="14" customFormat="1">
      <c r="A265" s="14"/>
      <c r="B265" s="258"/>
      <c r="C265" s="259"/>
      <c r="D265" s="242" t="s">
        <v>204</v>
      </c>
      <c r="E265" s="260" t="s">
        <v>1</v>
      </c>
      <c r="F265" s="261" t="s">
        <v>370</v>
      </c>
      <c r="G265" s="259"/>
      <c r="H265" s="260" t="s">
        <v>1</v>
      </c>
      <c r="I265" s="262"/>
      <c r="J265" s="259"/>
      <c r="K265" s="259"/>
      <c r="L265" s="263"/>
      <c r="M265" s="264"/>
      <c r="N265" s="265"/>
      <c r="O265" s="265"/>
      <c r="P265" s="265"/>
      <c r="Q265" s="265"/>
      <c r="R265" s="265"/>
      <c r="S265" s="265"/>
      <c r="T265" s="266"/>
      <c r="U265" s="14"/>
      <c r="V265" s="14"/>
      <c r="W265" s="14"/>
      <c r="X265" s="14"/>
      <c r="Y265" s="14"/>
      <c r="Z265" s="14"/>
      <c r="AA265" s="14"/>
      <c r="AB265" s="14"/>
      <c r="AC265" s="14"/>
      <c r="AD265" s="14"/>
      <c r="AE265" s="14"/>
      <c r="AT265" s="267" t="s">
        <v>204</v>
      </c>
      <c r="AU265" s="267" t="s">
        <v>85</v>
      </c>
      <c r="AV265" s="14" t="s">
        <v>83</v>
      </c>
      <c r="AW265" s="14" t="s">
        <v>32</v>
      </c>
      <c r="AX265" s="14" t="s">
        <v>76</v>
      </c>
      <c r="AY265" s="267" t="s">
        <v>194</v>
      </c>
    </row>
    <row r="266" s="13" customFormat="1">
      <c r="A266" s="13"/>
      <c r="B266" s="247"/>
      <c r="C266" s="248"/>
      <c r="D266" s="242" t="s">
        <v>204</v>
      </c>
      <c r="E266" s="249" t="s">
        <v>1</v>
      </c>
      <c r="F266" s="250" t="s">
        <v>371</v>
      </c>
      <c r="G266" s="248"/>
      <c r="H266" s="251">
        <v>17.093</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204</v>
      </c>
      <c r="AU266" s="257" t="s">
        <v>85</v>
      </c>
      <c r="AV266" s="13" t="s">
        <v>85</v>
      </c>
      <c r="AW266" s="13" t="s">
        <v>32</v>
      </c>
      <c r="AX266" s="13" t="s">
        <v>76</v>
      </c>
      <c r="AY266" s="257" t="s">
        <v>194</v>
      </c>
    </row>
    <row r="267" s="15" customFormat="1">
      <c r="A267" s="15"/>
      <c r="B267" s="268"/>
      <c r="C267" s="269"/>
      <c r="D267" s="242" t="s">
        <v>204</v>
      </c>
      <c r="E267" s="270" t="s">
        <v>1</v>
      </c>
      <c r="F267" s="271" t="s">
        <v>207</v>
      </c>
      <c r="G267" s="269"/>
      <c r="H267" s="272">
        <v>17.093</v>
      </c>
      <c r="I267" s="273"/>
      <c r="J267" s="269"/>
      <c r="K267" s="269"/>
      <c r="L267" s="274"/>
      <c r="M267" s="275"/>
      <c r="N267" s="276"/>
      <c r="O267" s="276"/>
      <c r="P267" s="276"/>
      <c r="Q267" s="276"/>
      <c r="R267" s="276"/>
      <c r="S267" s="276"/>
      <c r="T267" s="277"/>
      <c r="U267" s="15"/>
      <c r="V267" s="15"/>
      <c r="W267" s="15"/>
      <c r="X267" s="15"/>
      <c r="Y267" s="15"/>
      <c r="Z267" s="15"/>
      <c r="AA267" s="15"/>
      <c r="AB267" s="15"/>
      <c r="AC267" s="15"/>
      <c r="AD267" s="15"/>
      <c r="AE267" s="15"/>
      <c r="AT267" s="278" t="s">
        <v>204</v>
      </c>
      <c r="AU267" s="278" t="s">
        <v>85</v>
      </c>
      <c r="AV267" s="15" t="s">
        <v>100</v>
      </c>
      <c r="AW267" s="15" t="s">
        <v>32</v>
      </c>
      <c r="AX267" s="15" t="s">
        <v>83</v>
      </c>
      <c r="AY267" s="278" t="s">
        <v>194</v>
      </c>
    </row>
    <row r="268" s="2" customFormat="1" ht="16.5" customHeight="1">
      <c r="A268" s="39"/>
      <c r="B268" s="40"/>
      <c r="C268" s="229" t="s">
        <v>372</v>
      </c>
      <c r="D268" s="229" t="s">
        <v>196</v>
      </c>
      <c r="E268" s="230" t="s">
        <v>373</v>
      </c>
      <c r="F268" s="231" t="s">
        <v>374</v>
      </c>
      <c r="G268" s="232" t="s">
        <v>215</v>
      </c>
      <c r="H268" s="233">
        <v>1.95</v>
      </c>
      <c r="I268" s="234"/>
      <c r="J268" s="235">
        <f>ROUND(I268*H268,2)</f>
        <v>0</v>
      </c>
      <c r="K268" s="231" t="s">
        <v>200</v>
      </c>
      <c r="L268" s="45"/>
      <c r="M268" s="236" t="s">
        <v>1</v>
      </c>
      <c r="N268" s="237" t="s">
        <v>41</v>
      </c>
      <c r="O268" s="92"/>
      <c r="P268" s="238">
        <f>O268*H268</f>
        <v>0</v>
      </c>
      <c r="Q268" s="238">
        <v>2.5018799999999999</v>
      </c>
      <c r="R268" s="238">
        <f>Q268*H268</f>
        <v>4.8786659999999999</v>
      </c>
      <c r="S268" s="238">
        <v>0</v>
      </c>
      <c r="T268" s="239">
        <f>S268*H268</f>
        <v>0</v>
      </c>
      <c r="U268" s="39"/>
      <c r="V268" s="39"/>
      <c r="W268" s="39"/>
      <c r="X268" s="39"/>
      <c r="Y268" s="39"/>
      <c r="Z268" s="39"/>
      <c r="AA268" s="39"/>
      <c r="AB268" s="39"/>
      <c r="AC268" s="39"/>
      <c r="AD268" s="39"/>
      <c r="AE268" s="39"/>
      <c r="AR268" s="240" t="s">
        <v>100</v>
      </c>
      <c r="AT268" s="240" t="s">
        <v>196</v>
      </c>
      <c r="AU268" s="240" t="s">
        <v>85</v>
      </c>
      <c r="AY268" s="18" t="s">
        <v>194</v>
      </c>
      <c r="BE268" s="241">
        <f>IF(N268="základní",J268,0)</f>
        <v>0</v>
      </c>
      <c r="BF268" s="241">
        <f>IF(N268="snížená",J268,0)</f>
        <v>0</v>
      </c>
      <c r="BG268" s="241">
        <f>IF(N268="zákl. přenesená",J268,0)</f>
        <v>0</v>
      </c>
      <c r="BH268" s="241">
        <f>IF(N268="sníž. přenesená",J268,0)</f>
        <v>0</v>
      </c>
      <c r="BI268" s="241">
        <f>IF(N268="nulová",J268,0)</f>
        <v>0</v>
      </c>
      <c r="BJ268" s="18" t="s">
        <v>83</v>
      </c>
      <c r="BK268" s="241">
        <f>ROUND(I268*H268,2)</f>
        <v>0</v>
      </c>
      <c r="BL268" s="18" t="s">
        <v>100</v>
      </c>
      <c r="BM268" s="240" t="s">
        <v>375</v>
      </c>
    </row>
    <row r="269" s="2" customFormat="1" ht="16.5" customHeight="1">
      <c r="A269" s="39"/>
      <c r="B269" s="40"/>
      <c r="C269" s="229" t="s">
        <v>376</v>
      </c>
      <c r="D269" s="229" t="s">
        <v>196</v>
      </c>
      <c r="E269" s="230" t="s">
        <v>377</v>
      </c>
      <c r="F269" s="231" t="s">
        <v>378</v>
      </c>
      <c r="G269" s="232" t="s">
        <v>210</v>
      </c>
      <c r="H269" s="233">
        <v>15.6</v>
      </c>
      <c r="I269" s="234"/>
      <c r="J269" s="235">
        <f>ROUND(I269*H269,2)</f>
        <v>0</v>
      </c>
      <c r="K269" s="231" t="s">
        <v>200</v>
      </c>
      <c r="L269" s="45"/>
      <c r="M269" s="236" t="s">
        <v>1</v>
      </c>
      <c r="N269" s="237" t="s">
        <v>41</v>
      </c>
      <c r="O269" s="92"/>
      <c r="P269" s="238">
        <f>O269*H269</f>
        <v>0</v>
      </c>
      <c r="Q269" s="238">
        <v>0.0027499999999999998</v>
      </c>
      <c r="R269" s="238">
        <f>Q269*H269</f>
        <v>0.042899999999999994</v>
      </c>
      <c r="S269" s="238">
        <v>0</v>
      </c>
      <c r="T269" s="239">
        <f>S269*H269</f>
        <v>0</v>
      </c>
      <c r="U269" s="39"/>
      <c r="V269" s="39"/>
      <c r="W269" s="39"/>
      <c r="X269" s="39"/>
      <c r="Y269" s="39"/>
      <c r="Z269" s="39"/>
      <c r="AA269" s="39"/>
      <c r="AB269" s="39"/>
      <c r="AC269" s="39"/>
      <c r="AD269" s="39"/>
      <c r="AE269" s="39"/>
      <c r="AR269" s="240" t="s">
        <v>100</v>
      </c>
      <c r="AT269" s="240" t="s">
        <v>196</v>
      </c>
      <c r="AU269" s="240" t="s">
        <v>85</v>
      </c>
      <c r="AY269" s="18" t="s">
        <v>194</v>
      </c>
      <c r="BE269" s="241">
        <f>IF(N269="základní",J269,0)</f>
        <v>0</v>
      </c>
      <c r="BF269" s="241">
        <f>IF(N269="snížená",J269,0)</f>
        <v>0</v>
      </c>
      <c r="BG269" s="241">
        <f>IF(N269="zákl. přenesená",J269,0)</f>
        <v>0</v>
      </c>
      <c r="BH269" s="241">
        <f>IF(N269="sníž. přenesená",J269,0)</f>
        <v>0</v>
      </c>
      <c r="BI269" s="241">
        <f>IF(N269="nulová",J269,0)</f>
        <v>0</v>
      </c>
      <c r="BJ269" s="18" t="s">
        <v>83</v>
      </c>
      <c r="BK269" s="241">
        <f>ROUND(I269*H269,2)</f>
        <v>0</v>
      </c>
      <c r="BL269" s="18" t="s">
        <v>100</v>
      </c>
      <c r="BM269" s="240" t="s">
        <v>379</v>
      </c>
    </row>
    <row r="270" s="2" customFormat="1" ht="16.5" customHeight="1">
      <c r="A270" s="39"/>
      <c r="B270" s="40"/>
      <c r="C270" s="229" t="s">
        <v>380</v>
      </c>
      <c r="D270" s="229" t="s">
        <v>196</v>
      </c>
      <c r="E270" s="230" t="s">
        <v>381</v>
      </c>
      <c r="F270" s="231" t="s">
        <v>382</v>
      </c>
      <c r="G270" s="232" t="s">
        <v>210</v>
      </c>
      <c r="H270" s="233">
        <v>15.6</v>
      </c>
      <c r="I270" s="234"/>
      <c r="J270" s="235">
        <f>ROUND(I270*H270,2)</f>
        <v>0</v>
      </c>
      <c r="K270" s="231" t="s">
        <v>200</v>
      </c>
      <c r="L270" s="45"/>
      <c r="M270" s="236" t="s">
        <v>1</v>
      </c>
      <c r="N270" s="237" t="s">
        <v>41</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100</v>
      </c>
      <c r="AT270" s="240" t="s">
        <v>196</v>
      </c>
      <c r="AU270" s="240" t="s">
        <v>85</v>
      </c>
      <c r="AY270" s="18" t="s">
        <v>194</v>
      </c>
      <c r="BE270" s="241">
        <f>IF(N270="základní",J270,0)</f>
        <v>0</v>
      </c>
      <c r="BF270" s="241">
        <f>IF(N270="snížená",J270,0)</f>
        <v>0</v>
      </c>
      <c r="BG270" s="241">
        <f>IF(N270="zákl. přenesená",J270,0)</f>
        <v>0</v>
      </c>
      <c r="BH270" s="241">
        <f>IF(N270="sníž. přenesená",J270,0)</f>
        <v>0</v>
      </c>
      <c r="BI270" s="241">
        <f>IF(N270="nulová",J270,0)</f>
        <v>0</v>
      </c>
      <c r="BJ270" s="18" t="s">
        <v>83</v>
      </c>
      <c r="BK270" s="241">
        <f>ROUND(I270*H270,2)</f>
        <v>0</v>
      </c>
      <c r="BL270" s="18" t="s">
        <v>100</v>
      </c>
      <c r="BM270" s="240" t="s">
        <v>383</v>
      </c>
    </row>
    <row r="271" s="2" customFormat="1" ht="16.5" customHeight="1">
      <c r="A271" s="39"/>
      <c r="B271" s="40"/>
      <c r="C271" s="229" t="s">
        <v>384</v>
      </c>
      <c r="D271" s="229" t="s">
        <v>196</v>
      </c>
      <c r="E271" s="230" t="s">
        <v>385</v>
      </c>
      <c r="F271" s="231" t="s">
        <v>386</v>
      </c>
      <c r="G271" s="232" t="s">
        <v>312</v>
      </c>
      <c r="H271" s="233">
        <v>0.22</v>
      </c>
      <c r="I271" s="234"/>
      <c r="J271" s="235">
        <f>ROUND(I271*H271,2)</f>
        <v>0</v>
      </c>
      <c r="K271" s="231" t="s">
        <v>200</v>
      </c>
      <c r="L271" s="45"/>
      <c r="M271" s="236" t="s">
        <v>1</v>
      </c>
      <c r="N271" s="237" t="s">
        <v>41</v>
      </c>
      <c r="O271" s="92"/>
      <c r="P271" s="238">
        <f>O271*H271</f>
        <v>0</v>
      </c>
      <c r="Q271" s="238">
        <v>1.0463199999999999</v>
      </c>
      <c r="R271" s="238">
        <f>Q271*H271</f>
        <v>0.23019039999999999</v>
      </c>
      <c r="S271" s="238">
        <v>0</v>
      </c>
      <c r="T271" s="239">
        <f>S271*H271</f>
        <v>0</v>
      </c>
      <c r="U271" s="39"/>
      <c r="V271" s="39"/>
      <c r="W271" s="39"/>
      <c r="X271" s="39"/>
      <c r="Y271" s="39"/>
      <c r="Z271" s="39"/>
      <c r="AA271" s="39"/>
      <c r="AB271" s="39"/>
      <c r="AC271" s="39"/>
      <c r="AD271" s="39"/>
      <c r="AE271" s="39"/>
      <c r="AR271" s="240" t="s">
        <v>100</v>
      </c>
      <c r="AT271" s="240" t="s">
        <v>196</v>
      </c>
      <c r="AU271" s="240" t="s">
        <v>85</v>
      </c>
      <c r="AY271" s="18" t="s">
        <v>194</v>
      </c>
      <c r="BE271" s="241">
        <f>IF(N271="základní",J271,0)</f>
        <v>0</v>
      </c>
      <c r="BF271" s="241">
        <f>IF(N271="snížená",J271,0)</f>
        <v>0</v>
      </c>
      <c r="BG271" s="241">
        <f>IF(N271="zákl. přenesená",J271,0)</f>
        <v>0</v>
      </c>
      <c r="BH271" s="241">
        <f>IF(N271="sníž. přenesená",J271,0)</f>
        <v>0</v>
      </c>
      <c r="BI271" s="241">
        <f>IF(N271="nulová",J271,0)</f>
        <v>0</v>
      </c>
      <c r="BJ271" s="18" t="s">
        <v>83</v>
      </c>
      <c r="BK271" s="241">
        <f>ROUND(I271*H271,2)</f>
        <v>0</v>
      </c>
      <c r="BL271" s="18" t="s">
        <v>100</v>
      </c>
      <c r="BM271" s="240" t="s">
        <v>387</v>
      </c>
    </row>
    <row r="272" s="2" customFormat="1" ht="16.5" customHeight="1">
      <c r="A272" s="39"/>
      <c r="B272" s="40"/>
      <c r="C272" s="229" t="s">
        <v>388</v>
      </c>
      <c r="D272" s="229" t="s">
        <v>196</v>
      </c>
      <c r="E272" s="230" t="s">
        <v>389</v>
      </c>
      <c r="F272" s="231" t="s">
        <v>390</v>
      </c>
      <c r="G272" s="232" t="s">
        <v>215</v>
      </c>
      <c r="H272" s="233">
        <v>5.4210000000000003</v>
      </c>
      <c r="I272" s="234"/>
      <c r="J272" s="235">
        <f>ROUND(I272*H272,2)</f>
        <v>0</v>
      </c>
      <c r="K272" s="231" t="s">
        <v>200</v>
      </c>
      <c r="L272" s="45"/>
      <c r="M272" s="236" t="s">
        <v>1</v>
      </c>
      <c r="N272" s="237" t="s">
        <v>41</v>
      </c>
      <c r="O272" s="92"/>
      <c r="P272" s="238">
        <f>O272*H272</f>
        <v>0</v>
      </c>
      <c r="Q272" s="238">
        <v>2.5018899999999999</v>
      </c>
      <c r="R272" s="238">
        <f>Q272*H272</f>
        <v>13.56274569</v>
      </c>
      <c r="S272" s="238">
        <v>0</v>
      </c>
      <c r="T272" s="239">
        <f>S272*H272</f>
        <v>0</v>
      </c>
      <c r="U272" s="39"/>
      <c r="V272" s="39"/>
      <c r="W272" s="39"/>
      <c r="X272" s="39"/>
      <c r="Y272" s="39"/>
      <c r="Z272" s="39"/>
      <c r="AA272" s="39"/>
      <c r="AB272" s="39"/>
      <c r="AC272" s="39"/>
      <c r="AD272" s="39"/>
      <c r="AE272" s="39"/>
      <c r="AR272" s="240" t="s">
        <v>100</v>
      </c>
      <c r="AT272" s="240" t="s">
        <v>196</v>
      </c>
      <c r="AU272" s="240" t="s">
        <v>85</v>
      </c>
      <c r="AY272" s="18" t="s">
        <v>194</v>
      </c>
      <c r="BE272" s="241">
        <f>IF(N272="základní",J272,0)</f>
        <v>0</v>
      </c>
      <c r="BF272" s="241">
        <f>IF(N272="snížená",J272,0)</f>
        <v>0</v>
      </c>
      <c r="BG272" s="241">
        <f>IF(N272="zákl. přenesená",J272,0)</f>
        <v>0</v>
      </c>
      <c r="BH272" s="241">
        <f>IF(N272="sníž. přenesená",J272,0)</f>
        <v>0</v>
      </c>
      <c r="BI272" s="241">
        <f>IF(N272="nulová",J272,0)</f>
        <v>0</v>
      </c>
      <c r="BJ272" s="18" t="s">
        <v>83</v>
      </c>
      <c r="BK272" s="241">
        <f>ROUND(I272*H272,2)</f>
        <v>0</v>
      </c>
      <c r="BL272" s="18" t="s">
        <v>100</v>
      </c>
      <c r="BM272" s="240" t="s">
        <v>391</v>
      </c>
    </row>
    <row r="273" s="14" customFormat="1">
      <c r="A273" s="14"/>
      <c r="B273" s="258"/>
      <c r="C273" s="259"/>
      <c r="D273" s="242" t="s">
        <v>204</v>
      </c>
      <c r="E273" s="260" t="s">
        <v>1</v>
      </c>
      <c r="F273" s="261" t="s">
        <v>350</v>
      </c>
      <c r="G273" s="259"/>
      <c r="H273" s="260" t="s">
        <v>1</v>
      </c>
      <c r="I273" s="262"/>
      <c r="J273" s="259"/>
      <c r="K273" s="259"/>
      <c r="L273" s="263"/>
      <c r="M273" s="264"/>
      <c r="N273" s="265"/>
      <c r="O273" s="265"/>
      <c r="P273" s="265"/>
      <c r="Q273" s="265"/>
      <c r="R273" s="265"/>
      <c r="S273" s="265"/>
      <c r="T273" s="266"/>
      <c r="U273" s="14"/>
      <c r="V273" s="14"/>
      <c r="W273" s="14"/>
      <c r="X273" s="14"/>
      <c r="Y273" s="14"/>
      <c r="Z273" s="14"/>
      <c r="AA273" s="14"/>
      <c r="AB273" s="14"/>
      <c r="AC273" s="14"/>
      <c r="AD273" s="14"/>
      <c r="AE273" s="14"/>
      <c r="AT273" s="267" t="s">
        <v>204</v>
      </c>
      <c r="AU273" s="267" t="s">
        <v>85</v>
      </c>
      <c r="AV273" s="14" t="s">
        <v>83</v>
      </c>
      <c r="AW273" s="14" t="s">
        <v>32</v>
      </c>
      <c r="AX273" s="14" t="s">
        <v>76</v>
      </c>
      <c r="AY273" s="267" t="s">
        <v>194</v>
      </c>
    </row>
    <row r="274" s="13" customFormat="1">
      <c r="A274" s="13"/>
      <c r="B274" s="247"/>
      <c r="C274" s="248"/>
      <c r="D274" s="242" t="s">
        <v>204</v>
      </c>
      <c r="E274" s="249" t="s">
        <v>1</v>
      </c>
      <c r="F274" s="250" t="s">
        <v>392</v>
      </c>
      <c r="G274" s="248"/>
      <c r="H274" s="251">
        <v>5.4210000000000003</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204</v>
      </c>
      <c r="AU274" s="257" t="s">
        <v>85</v>
      </c>
      <c r="AV274" s="13" t="s">
        <v>85</v>
      </c>
      <c r="AW274" s="13" t="s">
        <v>32</v>
      </c>
      <c r="AX274" s="13" t="s">
        <v>76</v>
      </c>
      <c r="AY274" s="257" t="s">
        <v>194</v>
      </c>
    </row>
    <row r="275" s="15" customFormat="1">
      <c r="A275" s="15"/>
      <c r="B275" s="268"/>
      <c r="C275" s="269"/>
      <c r="D275" s="242" t="s">
        <v>204</v>
      </c>
      <c r="E275" s="270" t="s">
        <v>1</v>
      </c>
      <c r="F275" s="271" t="s">
        <v>207</v>
      </c>
      <c r="G275" s="269"/>
      <c r="H275" s="272">
        <v>5.4210000000000003</v>
      </c>
      <c r="I275" s="273"/>
      <c r="J275" s="269"/>
      <c r="K275" s="269"/>
      <c r="L275" s="274"/>
      <c r="M275" s="275"/>
      <c r="N275" s="276"/>
      <c r="O275" s="276"/>
      <c r="P275" s="276"/>
      <c r="Q275" s="276"/>
      <c r="R275" s="276"/>
      <c r="S275" s="276"/>
      <c r="T275" s="277"/>
      <c r="U275" s="15"/>
      <c r="V275" s="15"/>
      <c r="W275" s="15"/>
      <c r="X275" s="15"/>
      <c r="Y275" s="15"/>
      <c r="Z275" s="15"/>
      <c r="AA275" s="15"/>
      <c r="AB275" s="15"/>
      <c r="AC275" s="15"/>
      <c r="AD275" s="15"/>
      <c r="AE275" s="15"/>
      <c r="AT275" s="278" t="s">
        <v>204</v>
      </c>
      <c r="AU275" s="278" t="s">
        <v>85</v>
      </c>
      <c r="AV275" s="15" t="s">
        <v>100</v>
      </c>
      <c r="AW275" s="15" t="s">
        <v>32</v>
      </c>
      <c r="AX275" s="15" t="s">
        <v>83</v>
      </c>
      <c r="AY275" s="278" t="s">
        <v>194</v>
      </c>
    </row>
    <row r="276" s="2" customFormat="1" ht="16.5" customHeight="1">
      <c r="A276" s="39"/>
      <c r="B276" s="40"/>
      <c r="C276" s="229" t="s">
        <v>393</v>
      </c>
      <c r="D276" s="229" t="s">
        <v>196</v>
      </c>
      <c r="E276" s="230" t="s">
        <v>394</v>
      </c>
      <c r="F276" s="231" t="s">
        <v>395</v>
      </c>
      <c r="G276" s="232" t="s">
        <v>210</v>
      </c>
      <c r="H276" s="233">
        <v>36.140000000000001</v>
      </c>
      <c r="I276" s="234"/>
      <c r="J276" s="235">
        <f>ROUND(I276*H276,2)</f>
        <v>0</v>
      </c>
      <c r="K276" s="231" t="s">
        <v>200</v>
      </c>
      <c r="L276" s="45"/>
      <c r="M276" s="236" t="s">
        <v>1</v>
      </c>
      <c r="N276" s="237" t="s">
        <v>41</v>
      </c>
      <c r="O276" s="92"/>
      <c r="P276" s="238">
        <f>O276*H276</f>
        <v>0</v>
      </c>
      <c r="Q276" s="238">
        <v>0.00142</v>
      </c>
      <c r="R276" s="238">
        <f>Q276*H276</f>
        <v>0.051318800000000005</v>
      </c>
      <c r="S276" s="238">
        <v>0</v>
      </c>
      <c r="T276" s="239">
        <f>S276*H276</f>
        <v>0</v>
      </c>
      <c r="U276" s="39"/>
      <c r="V276" s="39"/>
      <c r="W276" s="39"/>
      <c r="X276" s="39"/>
      <c r="Y276" s="39"/>
      <c r="Z276" s="39"/>
      <c r="AA276" s="39"/>
      <c r="AB276" s="39"/>
      <c r="AC276" s="39"/>
      <c r="AD276" s="39"/>
      <c r="AE276" s="39"/>
      <c r="AR276" s="240" t="s">
        <v>100</v>
      </c>
      <c r="AT276" s="240" t="s">
        <v>196</v>
      </c>
      <c r="AU276" s="240" t="s">
        <v>85</v>
      </c>
      <c r="AY276" s="18" t="s">
        <v>194</v>
      </c>
      <c r="BE276" s="241">
        <f>IF(N276="základní",J276,0)</f>
        <v>0</v>
      </c>
      <c r="BF276" s="241">
        <f>IF(N276="snížená",J276,0)</f>
        <v>0</v>
      </c>
      <c r="BG276" s="241">
        <f>IF(N276="zákl. přenesená",J276,0)</f>
        <v>0</v>
      </c>
      <c r="BH276" s="241">
        <f>IF(N276="sníž. přenesená",J276,0)</f>
        <v>0</v>
      </c>
      <c r="BI276" s="241">
        <f>IF(N276="nulová",J276,0)</f>
        <v>0</v>
      </c>
      <c r="BJ276" s="18" t="s">
        <v>83</v>
      </c>
      <c r="BK276" s="241">
        <f>ROUND(I276*H276,2)</f>
        <v>0</v>
      </c>
      <c r="BL276" s="18" t="s">
        <v>100</v>
      </c>
      <c r="BM276" s="240" t="s">
        <v>396</v>
      </c>
    </row>
    <row r="277" s="2" customFormat="1" ht="16.5" customHeight="1">
      <c r="A277" s="39"/>
      <c r="B277" s="40"/>
      <c r="C277" s="229" t="s">
        <v>397</v>
      </c>
      <c r="D277" s="229" t="s">
        <v>196</v>
      </c>
      <c r="E277" s="230" t="s">
        <v>398</v>
      </c>
      <c r="F277" s="231" t="s">
        <v>399</v>
      </c>
      <c r="G277" s="232" t="s">
        <v>210</v>
      </c>
      <c r="H277" s="233">
        <v>36.140000000000001</v>
      </c>
      <c r="I277" s="234"/>
      <c r="J277" s="235">
        <f>ROUND(I277*H277,2)</f>
        <v>0</v>
      </c>
      <c r="K277" s="231" t="s">
        <v>200</v>
      </c>
      <c r="L277" s="45"/>
      <c r="M277" s="236" t="s">
        <v>1</v>
      </c>
      <c r="N277" s="237" t="s">
        <v>41</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100</v>
      </c>
      <c r="AT277" s="240" t="s">
        <v>196</v>
      </c>
      <c r="AU277" s="240" t="s">
        <v>85</v>
      </c>
      <c r="AY277" s="18" t="s">
        <v>194</v>
      </c>
      <c r="BE277" s="241">
        <f>IF(N277="základní",J277,0)</f>
        <v>0</v>
      </c>
      <c r="BF277" s="241">
        <f>IF(N277="snížená",J277,0)</f>
        <v>0</v>
      </c>
      <c r="BG277" s="241">
        <f>IF(N277="zákl. přenesená",J277,0)</f>
        <v>0</v>
      </c>
      <c r="BH277" s="241">
        <f>IF(N277="sníž. přenesená",J277,0)</f>
        <v>0</v>
      </c>
      <c r="BI277" s="241">
        <f>IF(N277="nulová",J277,0)</f>
        <v>0</v>
      </c>
      <c r="BJ277" s="18" t="s">
        <v>83</v>
      </c>
      <c r="BK277" s="241">
        <f>ROUND(I277*H277,2)</f>
        <v>0</v>
      </c>
      <c r="BL277" s="18" t="s">
        <v>100</v>
      </c>
      <c r="BM277" s="240" t="s">
        <v>400</v>
      </c>
    </row>
    <row r="278" s="2" customFormat="1" ht="16.5" customHeight="1">
      <c r="A278" s="39"/>
      <c r="B278" s="40"/>
      <c r="C278" s="229" t="s">
        <v>401</v>
      </c>
      <c r="D278" s="229" t="s">
        <v>196</v>
      </c>
      <c r="E278" s="230" t="s">
        <v>402</v>
      </c>
      <c r="F278" s="231" t="s">
        <v>403</v>
      </c>
      <c r="G278" s="232" t="s">
        <v>312</v>
      </c>
      <c r="H278" s="233">
        <v>0.54200000000000004</v>
      </c>
      <c r="I278" s="234"/>
      <c r="J278" s="235">
        <f>ROUND(I278*H278,2)</f>
        <v>0</v>
      </c>
      <c r="K278" s="231" t="s">
        <v>200</v>
      </c>
      <c r="L278" s="45"/>
      <c r="M278" s="236" t="s">
        <v>1</v>
      </c>
      <c r="N278" s="237" t="s">
        <v>41</v>
      </c>
      <c r="O278" s="92"/>
      <c r="P278" s="238">
        <f>O278*H278</f>
        <v>0</v>
      </c>
      <c r="Q278" s="238">
        <v>1.0508900000000001</v>
      </c>
      <c r="R278" s="238">
        <f>Q278*H278</f>
        <v>0.56958238000000005</v>
      </c>
      <c r="S278" s="238">
        <v>0</v>
      </c>
      <c r="T278" s="239">
        <f>S278*H278</f>
        <v>0</v>
      </c>
      <c r="U278" s="39"/>
      <c r="V278" s="39"/>
      <c r="W278" s="39"/>
      <c r="X278" s="39"/>
      <c r="Y278" s="39"/>
      <c r="Z278" s="39"/>
      <c r="AA278" s="39"/>
      <c r="AB278" s="39"/>
      <c r="AC278" s="39"/>
      <c r="AD278" s="39"/>
      <c r="AE278" s="39"/>
      <c r="AR278" s="240" t="s">
        <v>100</v>
      </c>
      <c r="AT278" s="240" t="s">
        <v>196</v>
      </c>
      <c r="AU278" s="240" t="s">
        <v>85</v>
      </c>
      <c r="AY278" s="18" t="s">
        <v>194</v>
      </c>
      <c r="BE278" s="241">
        <f>IF(N278="základní",J278,0)</f>
        <v>0</v>
      </c>
      <c r="BF278" s="241">
        <f>IF(N278="snížená",J278,0)</f>
        <v>0</v>
      </c>
      <c r="BG278" s="241">
        <f>IF(N278="zákl. přenesená",J278,0)</f>
        <v>0</v>
      </c>
      <c r="BH278" s="241">
        <f>IF(N278="sníž. přenesená",J278,0)</f>
        <v>0</v>
      </c>
      <c r="BI278" s="241">
        <f>IF(N278="nulová",J278,0)</f>
        <v>0</v>
      </c>
      <c r="BJ278" s="18" t="s">
        <v>83</v>
      </c>
      <c r="BK278" s="241">
        <f>ROUND(I278*H278,2)</f>
        <v>0</v>
      </c>
      <c r="BL278" s="18" t="s">
        <v>100</v>
      </c>
      <c r="BM278" s="240" t="s">
        <v>404</v>
      </c>
    </row>
    <row r="279" s="14" customFormat="1">
      <c r="A279" s="14"/>
      <c r="B279" s="258"/>
      <c r="C279" s="259"/>
      <c r="D279" s="242" t="s">
        <v>204</v>
      </c>
      <c r="E279" s="260" t="s">
        <v>1</v>
      </c>
      <c r="F279" s="261" t="s">
        <v>350</v>
      </c>
      <c r="G279" s="259"/>
      <c r="H279" s="260" t="s">
        <v>1</v>
      </c>
      <c r="I279" s="262"/>
      <c r="J279" s="259"/>
      <c r="K279" s="259"/>
      <c r="L279" s="263"/>
      <c r="M279" s="264"/>
      <c r="N279" s="265"/>
      <c r="O279" s="265"/>
      <c r="P279" s="265"/>
      <c r="Q279" s="265"/>
      <c r="R279" s="265"/>
      <c r="S279" s="265"/>
      <c r="T279" s="266"/>
      <c r="U279" s="14"/>
      <c r="V279" s="14"/>
      <c r="W279" s="14"/>
      <c r="X279" s="14"/>
      <c r="Y279" s="14"/>
      <c r="Z279" s="14"/>
      <c r="AA279" s="14"/>
      <c r="AB279" s="14"/>
      <c r="AC279" s="14"/>
      <c r="AD279" s="14"/>
      <c r="AE279" s="14"/>
      <c r="AT279" s="267" t="s">
        <v>204</v>
      </c>
      <c r="AU279" s="267" t="s">
        <v>85</v>
      </c>
      <c r="AV279" s="14" t="s">
        <v>83</v>
      </c>
      <c r="AW279" s="14" t="s">
        <v>32</v>
      </c>
      <c r="AX279" s="14" t="s">
        <v>76</v>
      </c>
      <c r="AY279" s="267" t="s">
        <v>194</v>
      </c>
    </row>
    <row r="280" s="13" customFormat="1">
      <c r="A280" s="13"/>
      <c r="B280" s="247"/>
      <c r="C280" s="248"/>
      <c r="D280" s="242" t="s">
        <v>204</v>
      </c>
      <c r="E280" s="249" t="s">
        <v>1</v>
      </c>
      <c r="F280" s="250" t="s">
        <v>405</v>
      </c>
      <c r="G280" s="248"/>
      <c r="H280" s="251">
        <v>0.54200000000000004</v>
      </c>
      <c r="I280" s="252"/>
      <c r="J280" s="248"/>
      <c r="K280" s="248"/>
      <c r="L280" s="253"/>
      <c r="M280" s="254"/>
      <c r="N280" s="255"/>
      <c r="O280" s="255"/>
      <c r="P280" s="255"/>
      <c r="Q280" s="255"/>
      <c r="R280" s="255"/>
      <c r="S280" s="255"/>
      <c r="T280" s="256"/>
      <c r="U280" s="13"/>
      <c r="V280" s="13"/>
      <c r="W280" s="13"/>
      <c r="X280" s="13"/>
      <c r="Y280" s="13"/>
      <c r="Z280" s="13"/>
      <c r="AA280" s="13"/>
      <c r="AB280" s="13"/>
      <c r="AC280" s="13"/>
      <c r="AD280" s="13"/>
      <c r="AE280" s="13"/>
      <c r="AT280" s="257" t="s">
        <v>204</v>
      </c>
      <c r="AU280" s="257" t="s">
        <v>85</v>
      </c>
      <c r="AV280" s="13" t="s">
        <v>85</v>
      </c>
      <c r="AW280" s="13" t="s">
        <v>32</v>
      </c>
      <c r="AX280" s="13" t="s">
        <v>76</v>
      </c>
      <c r="AY280" s="257" t="s">
        <v>194</v>
      </c>
    </row>
    <row r="281" s="15" customFormat="1">
      <c r="A281" s="15"/>
      <c r="B281" s="268"/>
      <c r="C281" s="269"/>
      <c r="D281" s="242" t="s">
        <v>204</v>
      </c>
      <c r="E281" s="270" t="s">
        <v>1</v>
      </c>
      <c r="F281" s="271" t="s">
        <v>207</v>
      </c>
      <c r="G281" s="269"/>
      <c r="H281" s="272">
        <v>0.54200000000000004</v>
      </c>
      <c r="I281" s="273"/>
      <c r="J281" s="269"/>
      <c r="K281" s="269"/>
      <c r="L281" s="274"/>
      <c r="M281" s="275"/>
      <c r="N281" s="276"/>
      <c r="O281" s="276"/>
      <c r="P281" s="276"/>
      <c r="Q281" s="276"/>
      <c r="R281" s="276"/>
      <c r="S281" s="276"/>
      <c r="T281" s="277"/>
      <c r="U281" s="15"/>
      <c r="V281" s="15"/>
      <c r="W281" s="15"/>
      <c r="X281" s="15"/>
      <c r="Y281" s="15"/>
      <c r="Z281" s="15"/>
      <c r="AA281" s="15"/>
      <c r="AB281" s="15"/>
      <c r="AC281" s="15"/>
      <c r="AD281" s="15"/>
      <c r="AE281" s="15"/>
      <c r="AT281" s="278" t="s">
        <v>204</v>
      </c>
      <c r="AU281" s="278" t="s">
        <v>85</v>
      </c>
      <c r="AV281" s="15" t="s">
        <v>100</v>
      </c>
      <c r="AW281" s="15" t="s">
        <v>32</v>
      </c>
      <c r="AX281" s="15" t="s">
        <v>83</v>
      </c>
      <c r="AY281" s="278" t="s">
        <v>194</v>
      </c>
    </row>
    <row r="282" s="2" customFormat="1" ht="16.5" customHeight="1">
      <c r="A282" s="39"/>
      <c r="B282" s="40"/>
      <c r="C282" s="229" t="s">
        <v>406</v>
      </c>
      <c r="D282" s="229" t="s">
        <v>196</v>
      </c>
      <c r="E282" s="230" t="s">
        <v>407</v>
      </c>
      <c r="F282" s="231" t="s">
        <v>408</v>
      </c>
      <c r="G282" s="232" t="s">
        <v>210</v>
      </c>
      <c r="H282" s="233">
        <v>3.3239999999999998</v>
      </c>
      <c r="I282" s="234"/>
      <c r="J282" s="235">
        <f>ROUND(I282*H282,2)</f>
        <v>0</v>
      </c>
      <c r="K282" s="231" t="s">
        <v>200</v>
      </c>
      <c r="L282" s="45"/>
      <c r="M282" s="236" t="s">
        <v>1</v>
      </c>
      <c r="N282" s="237" t="s">
        <v>41</v>
      </c>
      <c r="O282" s="92"/>
      <c r="P282" s="238">
        <f>O282*H282</f>
        <v>0</v>
      </c>
      <c r="Q282" s="238">
        <v>0.083409999999999998</v>
      </c>
      <c r="R282" s="238">
        <f>Q282*H282</f>
        <v>0.27725484</v>
      </c>
      <c r="S282" s="238">
        <v>0</v>
      </c>
      <c r="T282" s="239">
        <f>S282*H282</f>
        <v>0</v>
      </c>
      <c r="U282" s="39"/>
      <c r="V282" s="39"/>
      <c r="W282" s="39"/>
      <c r="X282" s="39"/>
      <c r="Y282" s="39"/>
      <c r="Z282" s="39"/>
      <c r="AA282" s="39"/>
      <c r="AB282" s="39"/>
      <c r="AC282" s="39"/>
      <c r="AD282" s="39"/>
      <c r="AE282" s="39"/>
      <c r="AR282" s="240" t="s">
        <v>100</v>
      </c>
      <c r="AT282" s="240" t="s">
        <v>196</v>
      </c>
      <c r="AU282" s="240" t="s">
        <v>85</v>
      </c>
      <c r="AY282" s="18" t="s">
        <v>194</v>
      </c>
      <c r="BE282" s="241">
        <f>IF(N282="základní",J282,0)</f>
        <v>0</v>
      </c>
      <c r="BF282" s="241">
        <f>IF(N282="snížená",J282,0)</f>
        <v>0</v>
      </c>
      <c r="BG282" s="241">
        <f>IF(N282="zákl. přenesená",J282,0)</f>
        <v>0</v>
      </c>
      <c r="BH282" s="241">
        <f>IF(N282="sníž. přenesená",J282,0)</f>
        <v>0</v>
      </c>
      <c r="BI282" s="241">
        <f>IF(N282="nulová",J282,0)</f>
        <v>0</v>
      </c>
      <c r="BJ282" s="18" t="s">
        <v>83</v>
      </c>
      <c r="BK282" s="241">
        <f>ROUND(I282*H282,2)</f>
        <v>0</v>
      </c>
      <c r="BL282" s="18" t="s">
        <v>100</v>
      </c>
      <c r="BM282" s="240" t="s">
        <v>409</v>
      </c>
    </row>
    <row r="283" s="14" customFormat="1">
      <c r="A283" s="14"/>
      <c r="B283" s="258"/>
      <c r="C283" s="259"/>
      <c r="D283" s="242" t="s">
        <v>204</v>
      </c>
      <c r="E283" s="260" t="s">
        <v>1</v>
      </c>
      <c r="F283" s="261" t="s">
        <v>350</v>
      </c>
      <c r="G283" s="259"/>
      <c r="H283" s="260" t="s">
        <v>1</v>
      </c>
      <c r="I283" s="262"/>
      <c r="J283" s="259"/>
      <c r="K283" s="259"/>
      <c r="L283" s="263"/>
      <c r="M283" s="264"/>
      <c r="N283" s="265"/>
      <c r="O283" s="265"/>
      <c r="P283" s="265"/>
      <c r="Q283" s="265"/>
      <c r="R283" s="265"/>
      <c r="S283" s="265"/>
      <c r="T283" s="266"/>
      <c r="U283" s="14"/>
      <c r="V283" s="14"/>
      <c r="W283" s="14"/>
      <c r="X283" s="14"/>
      <c r="Y283" s="14"/>
      <c r="Z283" s="14"/>
      <c r="AA283" s="14"/>
      <c r="AB283" s="14"/>
      <c r="AC283" s="14"/>
      <c r="AD283" s="14"/>
      <c r="AE283" s="14"/>
      <c r="AT283" s="267" t="s">
        <v>204</v>
      </c>
      <c r="AU283" s="267" t="s">
        <v>85</v>
      </c>
      <c r="AV283" s="14" t="s">
        <v>83</v>
      </c>
      <c r="AW283" s="14" t="s">
        <v>32</v>
      </c>
      <c r="AX283" s="14" t="s">
        <v>76</v>
      </c>
      <c r="AY283" s="267" t="s">
        <v>194</v>
      </c>
    </row>
    <row r="284" s="13" customFormat="1">
      <c r="A284" s="13"/>
      <c r="B284" s="247"/>
      <c r="C284" s="248"/>
      <c r="D284" s="242" t="s">
        <v>204</v>
      </c>
      <c r="E284" s="249" t="s">
        <v>1</v>
      </c>
      <c r="F284" s="250" t="s">
        <v>410</v>
      </c>
      <c r="G284" s="248"/>
      <c r="H284" s="251">
        <v>3.3239999999999998</v>
      </c>
      <c r="I284" s="252"/>
      <c r="J284" s="248"/>
      <c r="K284" s="248"/>
      <c r="L284" s="253"/>
      <c r="M284" s="254"/>
      <c r="N284" s="255"/>
      <c r="O284" s="255"/>
      <c r="P284" s="255"/>
      <c r="Q284" s="255"/>
      <c r="R284" s="255"/>
      <c r="S284" s="255"/>
      <c r="T284" s="256"/>
      <c r="U284" s="13"/>
      <c r="V284" s="13"/>
      <c r="W284" s="13"/>
      <c r="X284" s="13"/>
      <c r="Y284" s="13"/>
      <c r="Z284" s="13"/>
      <c r="AA284" s="13"/>
      <c r="AB284" s="13"/>
      <c r="AC284" s="13"/>
      <c r="AD284" s="13"/>
      <c r="AE284" s="13"/>
      <c r="AT284" s="257" t="s">
        <v>204</v>
      </c>
      <c r="AU284" s="257" t="s">
        <v>85</v>
      </c>
      <c r="AV284" s="13" t="s">
        <v>85</v>
      </c>
      <c r="AW284" s="13" t="s">
        <v>32</v>
      </c>
      <c r="AX284" s="13" t="s">
        <v>76</v>
      </c>
      <c r="AY284" s="257" t="s">
        <v>194</v>
      </c>
    </row>
    <row r="285" s="15" customFormat="1">
      <c r="A285" s="15"/>
      <c r="B285" s="268"/>
      <c r="C285" s="269"/>
      <c r="D285" s="242" t="s">
        <v>204</v>
      </c>
      <c r="E285" s="270" t="s">
        <v>1</v>
      </c>
      <c r="F285" s="271" t="s">
        <v>207</v>
      </c>
      <c r="G285" s="269"/>
      <c r="H285" s="272">
        <v>3.3239999999999998</v>
      </c>
      <c r="I285" s="273"/>
      <c r="J285" s="269"/>
      <c r="K285" s="269"/>
      <c r="L285" s="274"/>
      <c r="M285" s="275"/>
      <c r="N285" s="276"/>
      <c r="O285" s="276"/>
      <c r="P285" s="276"/>
      <c r="Q285" s="276"/>
      <c r="R285" s="276"/>
      <c r="S285" s="276"/>
      <c r="T285" s="277"/>
      <c r="U285" s="15"/>
      <c r="V285" s="15"/>
      <c r="W285" s="15"/>
      <c r="X285" s="15"/>
      <c r="Y285" s="15"/>
      <c r="Z285" s="15"/>
      <c r="AA285" s="15"/>
      <c r="AB285" s="15"/>
      <c r="AC285" s="15"/>
      <c r="AD285" s="15"/>
      <c r="AE285" s="15"/>
      <c r="AT285" s="278" t="s">
        <v>204</v>
      </c>
      <c r="AU285" s="278" t="s">
        <v>85</v>
      </c>
      <c r="AV285" s="15" t="s">
        <v>100</v>
      </c>
      <c r="AW285" s="15" t="s">
        <v>32</v>
      </c>
      <c r="AX285" s="15" t="s">
        <v>83</v>
      </c>
      <c r="AY285" s="278" t="s">
        <v>194</v>
      </c>
    </row>
    <row r="286" s="2" customFormat="1" ht="16.5" customHeight="1">
      <c r="A286" s="39"/>
      <c r="B286" s="40"/>
      <c r="C286" s="229" t="s">
        <v>411</v>
      </c>
      <c r="D286" s="229" t="s">
        <v>196</v>
      </c>
      <c r="E286" s="230" t="s">
        <v>412</v>
      </c>
      <c r="F286" s="231" t="s">
        <v>413</v>
      </c>
      <c r="G286" s="232" t="s">
        <v>210</v>
      </c>
      <c r="H286" s="233">
        <v>17.609999999999999</v>
      </c>
      <c r="I286" s="234"/>
      <c r="J286" s="235">
        <f>ROUND(I286*H286,2)</f>
        <v>0</v>
      </c>
      <c r="K286" s="231" t="s">
        <v>232</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100</v>
      </c>
      <c r="AT286" s="240" t="s">
        <v>196</v>
      </c>
      <c r="AU286" s="240" t="s">
        <v>85</v>
      </c>
      <c r="AY286" s="18" t="s">
        <v>194</v>
      </c>
      <c r="BE286" s="241">
        <f>IF(N286="základní",J286,0)</f>
        <v>0</v>
      </c>
      <c r="BF286" s="241">
        <f>IF(N286="snížená",J286,0)</f>
        <v>0</v>
      </c>
      <c r="BG286" s="241">
        <f>IF(N286="zákl. přenesená",J286,0)</f>
        <v>0</v>
      </c>
      <c r="BH286" s="241">
        <f>IF(N286="sníž. přenesená",J286,0)</f>
        <v>0</v>
      </c>
      <c r="BI286" s="241">
        <f>IF(N286="nulová",J286,0)</f>
        <v>0</v>
      </c>
      <c r="BJ286" s="18" t="s">
        <v>83</v>
      </c>
      <c r="BK286" s="241">
        <f>ROUND(I286*H286,2)</f>
        <v>0</v>
      </c>
      <c r="BL286" s="18" t="s">
        <v>100</v>
      </c>
      <c r="BM286" s="240" t="s">
        <v>414</v>
      </c>
    </row>
    <row r="287" s="2" customFormat="1">
      <c r="A287" s="39"/>
      <c r="B287" s="40"/>
      <c r="C287" s="41"/>
      <c r="D287" s="242" t="s">
        <v>202</v>
      </c>
      <c r="E287" s="41"/>
      <c r="F287" s="243" t="s">
        <v>415</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202</v>
      </c>
      <c r="AU287" s="18" t="s">
        <v>85</v>
      </c>
    </row>
    <row r="288" s="13" customFormat="1">
      <c r="A288" s="13"/>
      <c r="B288" s="247"/>
      <c r="C288" s="248"/>
      <c r="D288" s="242" t="s">
        <v>204</v>
      </c>
      <c r="E288" s="249" t="s">
        <v>1</v>
      </c>
      <c r="F288" s="250" t="s">
        <v>416</v>
      </c>
      <c r="G288" s="248"/>
      <c r="H288" s="251">
        <v>17.609999999999999</v>
      </c>
      <c r="I288" s="252"/>
      <c r="J288" s="248"/>
      <c r="K288" s="248"/>
      <c r="L288" s="253"/>
      <c r="M288" s="254"/>
      <c r="N288" s="255"/>
      <c r="O288" s="255"/>
      <c r="P288" s="255"/>
      <c r="Q288" s="255"/>
      <c r="R288" s="255"/>
      <c r="S288" s="255"/>
      <c r="T288" s="256"/>
      <c r="U288" s="13"/>
      <c r="V288" s="13"/>
      <c r="W288" s="13"/>
      <c r="X288" s="13"/>
      <c r="Y288" s="13"/>
      <c r="Z288" s="13"/>
      <c r="AA288" s="13"/>
      <c r="AB288" s="13"/>
      <c r="AC288" s="13"/>
      <c r="AD288" s="13"/>
      <c r="AE288" s="13"/>
      <c r="AT288" s="257" t="s">
        <v>204</v>
      </c>
      <c r="AU288" s="257" t="s">
        <v>85</v>
      </c>
      <c r="AV288" s="13" t="s">
        <v>85</v>
      </c>
      <c r="AW288" s="13" t="s">
        <v>32</v>
      </c>
      <c r="AX288" s="13" t="s">
        <v>76</v>
      </c>
      <c r="AY288" s="257" t="s">
        <v>194</v>
      </c>
    </row>
    <row r="289" s="15" customFormat="1">
      <c r="A289" s="15"/>
      <c r="B289" s="268"/>
      <c r="C289" s="269"/>
      <c r="D289" s="242" t="s">
        <v>204</v>
      </c>
      <c r="E289" s="270" t="s">
        <v>1</v>
      </c>
      <c r="F289" s="271" t="s">
        <v>207</v>
      </c>
      <c r="G289" s="269"/>
      <c r="H289" s="272">
        <v>17.609999999999999</v>
      </c>
      <c r="I289" s="273"/>
      <c r="J289" s="269"/>
      <c r="K289" s="269"/>
      <c r="L289" s="274"/>
      <c r="M289" s="275"/>
      <c r="N289" s="276"/>
      <c r="O289" s="276"/>
      <c r="P289" s="276"/>
      <c r="Q289" s="276"/>
      <c r="R289" s="276"/>
      <c r="S289" s="276"/>
      <c r="T289" s="277"/>
      <c r="U289" s="15"/>
      <c r="V289" s="15"/>
      <c r="W289" s="15"/>
      <c r="X289" s="15"/>
      <c r="Y289" s="15"/>
      <c r="Z289" s="15"/>
      <c r="AA289" s="15"/>
      <c r="AB289" s="15"/>
      <c r="AC289" s="15"/>
      <c r="AD289" s="15"/>
      <c r="AE289" s="15"/>
      <c r="AT289" s="278" t="s">
        <v>204</v>
      </c>
      <c r="AU289" s="278" t="s">
        <v>85</v>
      </c>
      <c r="AV289" s="15" t="s">
        <v>100</v>
      </c>
      <c r="AW289" s="15" t="s">
        <v>32</v>
      </c>
      <c r="AX289" s="15" t="s">
        <v>83</v>
      </c>
      <c r="AY289" s="278" t="s">
        <v>194</v>
      </c>
    </row>
    <row r="290" s="2" customFormat="1" ht="16.5" customHeight="1">
      <c r="A290" s="39"/>
      <c r="B290" s="40"/>
      <c r="C290" s="229" t="s">
        <v>417</v>
      </c>
      <c r="D290" s="229" t="s">
        <v>196</v>
      </c>
      <c r="E290" s="230" t="s">
        <v>418</v>
      </c>
      <c r="F290" s="231" t="s">
        <v>419</v>
      </c>
      <c r="G290" s="232" t="s">
        <v>210</v>
      </c>
      <c r="H290" s="233">
        <v>193.09999999999999</v>
      </c>
      <c r="I290" s="234"/>
      <c r="J290" s="235">
        <f>ROUND(I290*H290,2)</f>
        <v>0</v>
      </c>
      <c r="K290" s="231" t="s">
        <v>232</v>
      </c>
      <c r="L290" s="45"/>
      <c r="M290" s="236" t="s">
        <v>1</v>
      </c>
      <c r="N290" s="237" t="s">
        <v>41</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100</v>
      </c>
      <c r="AT290" s="240" t="s">
        <v>196</v>
      </c>
      <c r="AU290" s="240" t="s">
        <v>85</v>
      </c>
      <c r="AY290" s="18" t="s">
        <v>194</v>
      </c>
      <c r="BE290" s="241">
        <f>IF(N290="základní",J290,0)</f>
        <v>0</v>
      </c>
      <c r="BF290" s="241">
        <f>IF(N290="snížená",J290,0)</f>
        <v>0</v>
      </c>
      <c r="BG290" s="241">
        <f>IF(N290="zákl. přenesená",J290,0)</f>
        <v>0</v>
      </c>
      <c r="BH290" s="241">
        <f>IF(N290="sníž. přenesená",J290,0)</f>
        <v>0</v>
      </c>
      <c r="BI290" s="241">
        <f>IF(N290="nulová",J290,0)</f>
        <v>0</v>
      </c>
      <c r="BJ290" s="18" t="s">
        <v>83</v>
      </c>
      <c r="BK290" s="241">
        <f>ROUND(I290*H290,2)</f>
        <v>0</v>
      </c>
      <c r="BL290" s="18" t="s">
        <v>100</v>
      </c>
      <c r="BM290" s="240" t="s">
        <v>420</v>
      </c>
    </row>
    <row r="291" s="2" customFormat="1">
      <c r="A291" s="39"/>
      <c r="B291" s="40"/>
      <c r="C291" s="41"/>
      <c r="D291" s="242" t="s">
        <v>202</v>
      </c>
      <c r="E291" s="41"/>
      <c r="F291" s="243" t="s">
        <v>415</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202</v>
      </c>
      <c r="AU291" s="18" t="s">
        <v>85</v>
      </c>
    </row>
    <row r="292" s="13" customFormat="1">
      <c r="A292" s="13"/>
      <c r="B292" s="247"/>
      <c r="C292" s="248"/>
      <c r="D292" s="242" t="s">
        <v>204</v>
      </c>
      <c r="E292" s="249" t="s">
        <v>1</v>
      </c>
      <c r="F292" s="250" t="s">
        <v>421</v>
      </c>
      <c r="G292" s="248"/>
      <c r="H292" s="251">
        <v>193.09999999999999</v>
      </c>
      <c r="I292" s="252"/>
      <c r="J292" s="248"/>
      <c r="K292" s="248"/>
      <c r="L292" s="253"/>
      <c r="M292" s="254"/>
      <c r="N292" s="255"/>
      <c r="O292" s="255"/>
      <c r="P292" s="255"/>
      <c r="Q292" s="255"/>
      <c r="R292" s="255"/>
      <c r="S292" s="255"/>
      <c r="T292" s="256"/>
      <c r="U292" s="13"/>
      <c r="V292" s="13"/>
      <c r="W292" s="13"/>
      <c r="X292" s="13"/>
      <c r="Y292" s="13"/>
      <c r="Z292" s="13"/>
      <c r="AA292" s="13"/>
      <c r="AB292" s="13"/>
      <c r="AC292" s="13"/>
      <c r="AD292" s="13"/>
      <c r="AE292" s="13"/>
      <c r="AT292" s="257" t="s">
        <v>204</v>
      </c>
      <c r="AU292" s="257" t="s">
        <v>85</v>
      </c>
      <c r="AV292" s="13" t="s">
        <v>85</v>
      </c>
      <c r="AW292" s="13" t="s">
        <v>32</v>
      </c>
      <c r="AX292" s="13" t="s">
        <v>76</v>
      </c>
      <c r="AY292" s="257" t="s">
        <v>194</v>
      </c>
    </row>
    <row r="293" s="15" customFormat="1">
      <c r="A293" s="15"/>
      <c r="B293" s="268"/>
      <c r="C293" s="269"/>
      <c r="D293" s="242" t="s">
        <v>204</v>
      </c>
      <c r="E293" s="270" t="s">
        <v>1</v>
      </c>
      <c r="F293" s="271" t="s">
        <v>207</v>
      </c>
      <c r="G293" s="269"/>
      <c r="H293" s="272">
        <v>193.09999999999999</v>
      </c>
      <c r="I293" s="273"/>
      <c r="J293" s="269"/>
      <c r="K293" s="269"/>
      <c r="L293" s="274"/>
      <c r="M293" s="275"/>
      <c r="N293" s="276"/>
      <c r="O293" s="276"/>
      <c r="P293" s="276"/>
      <c r="Q293" s="276"/>
      <c r="R293" s="276"/>
      <c r="S293" s="276"/>
      <c r="T293" s="277"/>
      <c r="U293" s="15"/>
      <c r="V293" s="15"/>
      <c r="W293" s="15"/>
      <c r="X293" s="15"/>
      <c r="Y293" s="15"/>
      <c r="Z293" s="15"/>
      <c r="AA293" s="15"/>
      <c r="AB293" s="15"/>
      <c r="AC293" s="15"/>
      <c r="AD293" s="15"/>
      <c r="AE293" s="15"/>
      <c r="AT293" s="278" t="s">
        <v>204</v>
      </c>
      <c r="AU293" s="278" t="s">
        <v>85</v>
      </c>
      <c r="AV293" s="15" t="s">
        <v>100</v>
      </c>
      <c r="AW293" s="15" t="s">
        <v>32</v>
      </c>
      <c r="AX293" s="15" t="s">
        <v>83</v>
      </c>
      <c r="AY293" s="278" t="s">
        <v>194</v>
      </c>
    </row>
    <row r="294" s="2" customFormat="1" ht="16.5" customHeight="1">
      <c r="A294" s="39"/>
      <c r="B294" s="40"/>
      <c r="C294" s="229" t="s">
        <v>422</v>
      </c>
      <c r="D294" s="229" t="s">
        <v>196</v>
      </c>
      <c r="E294" s="230" t="s">
        <v>423</v>
      </c>
      <c r="F294" s="231" t="s">
        <v>424</v>
      </c>
      <c r="G294" s="232" t="s">
        <v>210</v>
      </c>
      <c r="H294" s="233">
        <v>51.100000000000001</v>
      </c>
      <c r="I294" s="234"/>
      <c r="J294" s="235">
        <f>ROUND(I294*H294,2)</f>
        <v>0</v>
      </c>
      <c r="K294" s="231" t="s">
        <v>232</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100</v>
      </c>
      <c r="AT294" s="240" t="s">
        <v>196</v>
      </c>
      <c r="AU294" s="240" t="s">
        <v>85</v>
      </c>
      <c r="AY294" s="18" t="s">
        <v>194</v>
      </c>
      <c r="BE294" s="241">
        <f>IF(N294="základní",J294,0)</f>
        <v>0</v>
      </c>
      <c r="BF294" s="241">
        <f>IF(N294="snížená",J294,0)</f>
        <v>0</v>
      </c>
      <c r="BG294" s="241">
        <f>IF(N294="zákl. přenesená",J294,0)</f>
        <v>0</v>
      </c>
      <c r="BH294" s="241">
        <f>IF(N294="sníž. přenesená",J294,0)</f>
        <v>0</v>
      </c>
      <c r="BI294" s="241">
        <f>IF(N294="nulová",J294,0)</f>
        <v>0</v>
      </c>
      <c r="BJ294" s="18" t="s">
        <v>83</v>
      </c>
      <c r="BK294" s="241">
        <f>ROUND(I294*H294,2)</f>
        <v>0</v>
      </c>
      <c r="BL294" s="18" t="s">
        <v>100</v>
      </c>
      <c r="BM294" s="240" t="s">
        <v>425</v>
      </c>
    </row>
    <row r="295" s="2" customFormat="1">
      <c r="A295" s="39"/>
      <c r="B295" s="40"/>
      <c r="C295" s="41"/>
      <c r="D295" s="242" t="s">
        <v>202</v>
      </c>
      <c r="E295" s="41"/>
      <c r="F295" s="243" t="s">
        <v>415</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202</v>
      </c>
      <c r="AU295" s="18" t="s">
        <v>85</v>
      </c>
    </row>
    <row r="296" s="13" customFormat="1">
      <c r="A296" s="13"/>
      <c r="B296" s="247"/>
      <c r="C296" s="248"/>
      <c r="D296" s="242" t="s">
        <v>204</v>
      </c>
      <c r="E296" s="249" t="s">
        <v>1</v>
      </c>
      <c r="F296" s="250" t="s">
        <v>426</v>
      </c>
      <c r="G296" s="248"/>
      <c r="H296" s="251">
        <v>51.100000000000001</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204</v>
      </c>
      <c r="AU296" s="257" t="s">
        <v>85</v>
      </c>
      <c r="AV296" s="13" t="s">
        <v>85</v>
      </c>
      <c r="AW296" s="13" t="s">
        <v>32</v>
      </c>
      <c r="AX296" s="13" t="s">
        <v>76</v>
      </c>
      <c r="AY296" s="257" t="s">
        <v>194</v>
      </c>
    </row>
    <row r="297" s="15" customFormat="1">
      <c r="A297" s="15"/>
      <c r="B297" s="268"/>
      <c r="C297" s="269"/>
      <c r="D297" s="242" t="s">
        <v>204</v>
      </c>
      <c r="E297" s="270" t="s">
        <v>1</v>
      </c>
      <c r="F297" s="271" t="s">
        <v>207</v>
      </c>
      <c r="G297" s="269"/>
      <c r="H297" s="272">
        <v>51.100000000000001</v>
      </c>
      <c r="I297" s="273"/>
      <c r="J297" s="269"/>
      <c r="K297" s="269"/>
      <c r="L297" s="274"/>
      <c r="M297" s="275"/>
      <c r="N297" s="276"/>
      <c r="O297" s="276"/>
      <c r="P297" s="276"/>
      <c r="Q297" s="276"/>
      <c r="R297" s="276"/>
      <c r="S297" s="276"/>
      <c r="T297" s="277"/>
      <c r="U297" s="15"/>
      <c r="V297" s="15"/>
      <c r="W297" s="15"/>
      <c r="X297" s="15"/>
      <c r="Y297" s="15"/>
      <c r="Z297" s="15"/>
      <c r="AA297" s="15"/>
      <c r="AB297" s="15"/>
      <c r="AC297" s="15"/>
      <c r="AD297" s="15"/>
      <c r="AE297" s="15"/>
      <c r="AT297" s="278" t="s">
        <v>204</v>
      </c>
      <c r="AU297" s="278" t="s">
        <v>85</v>
      </c>
      <c r="AV297" s="15" t="s">
        <v>100</v>
      </c>
      <c r="AW297" s="15" t="s">
        <v>32</v>
      </c>
      <c r="AX297" s="15" t="s">
        <v>83</v>
      </c>
      <c r="AY297" s="278" t="s">
        <v>194</v>
      </c>
    </row>
    <row r="298" s="2" customFormat="1" ht="24.15" customHeight="1">
      <c r="A298" s="39"/>
      <c r="B298" s="40"/>
      <c r="C298" s="229" t="s">
        <v>427</v>
      </c>
      <c r="D298" s="229" t="s">
        <v>196</v>
      </c>
      <c r="E298" s="230" t="s">
        <v>428</v>
      </c>
      <c r="F298" s="231" t="s">
        <v>429</v>
      </c>
      <c r="G298" s="232" t="s">
        <v>210</v>
      </c>
      <c r="H298" s="233">
        <v>219.81999999999999</v>
      </c>
      <c r="I298" s="234"/>
      <c r="J298" s="235">
        <f>ROUND(I298*H298,2)</f>
        <v>0</v>
      </c>
      <c r="K298" s="231" t="s">
        <v>232</v>
      </c>
      <c r="L298" s="45"/>
      <c r="M298" s="236" t="s">
        <v>1</v>
      </c>
      <c r="N298" s="237" t="s">
        <v>41</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100</v>
      </c>
      <c r="AT298" s="240" t="s">
        <v>196</v>
      </c>
      <c r="AU298" s="240" t="s">
        <v>85</v>
      </c>
      <c r="AY298" s="18" t="s">
        <v>194</v>
      </c>
      <c r="BE298" s="241">
        <f>IF(N298="základní",J298,0)</f>
        <v>0</v>
      </c>
      <c r="BF298" s="241">
        <f>IF(N298="snížená",J298,0)</f>
        <v>0</v>
      </c>
      <c r="BG298" s="241">
        <f>IF(N298="zákl. přenesená",J298,0)</f>
        <v>0</v>
      </c>
      <c r="BH298" s="241">
        <f>IF(N298="sníž. přenesená",J298,0)</f>
        <v>0</v>
      </c>
      <c r="BI298" s="241">
        <f>IF(N298="nulová",J298,0)</f>
        <v>0</v>
      </c>
      <c r="BJ298" s="18" t="s">
        <v>83</v>
      </c>
      <c r="BK298" s="241">
        <f>ROUND(I298*H298,2)</f>
        <v>0</v>
      </c>
      <c r="BL298" s="18" t="s">
        <v>100</v>
      </c>
      <c r="BM298" s="240" t="s">
        <v>430</v>
      </c>
    </row>
    <row r="299" s="2" customFormat="1">
      <c r="A299" s="39"/>
      <c r="B299" s="40"/>
      <c r="C299" s="41"/>
      <c r="D299" s="242" t="s">
        <v>202</v>
      </c>
      <c r="E299" s="41"/>
      <c r="F299" s="243" t="s">
        <v>415</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202</v>
      </c>
      <c r="AU299" s="18" t="s">
        <v>85</v>
      </c>
    </row>
    <row r="300" s="13" customFormat="1">
      <c r="A300" s="13"/>
      <c r="B300" s="247"/>
      <c r="C300" s="248"/>
      <c r="D300" s="242" t="s">
        <v>204</v>
      </c>
      <c r="E300" s="249" t="s">
        <v>1</v>
      </c>
      <c r="F300" s="250" t="s">
        <v>431</v>
      </c>
      <c r="G300" s="248"/>
      <c r="H300" s="251">
        <v>219.81999999999999</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204</v>
      </c>
      <c r="AU300" s="257" t="s">
        <v>85</v>
      </c>
      <c r="AV300" s="13" t="s">
        <v>85</v>
      </c>
      <c r="AW300" s="13" t="s">
        <v>32</v>
      </c>
      <c r="AX300" s="13" t="s">
        <v>76</v>
      </c>
      <c r="AY300" s="257" t="s">
        <v>194</v>
      </c>
    </row>
    <row r="301" s="15" customFormat="1">
      <c r="A301" s="15"/>
      <c r="B301" s="268"/>
      <c r="C301" s="269"/>
      <c r="D301" s="242" t="s">
        <v>204</v>
      </c>
      <c r="E301" s="270" t="s">
        <v>1</v>
      </c>
      <c r="F301" s="271" t="s">
        <v>207</v>
      </c>
      <c r="G301" s="269"/>
      <c r="H301" s="272">
        <v>219.81999999999999</v>
      </c>
      <c r="I301" s="273"/>
      <c r="J301" s="269"/>
      <c r="K301" s="269"/>
      <c r="L301" s="274"/>
      <c r="M301" s="275"/>
      <c r="N301" s="276"/>
      <c r="O301" s="276"/>
      <c r="P301" s="276"/>
      <c r="Q301" s="276"/>
      <c r="R301" s="276"/>
      <c r="S301" s="276"/>
      <c r="T301" s="277"/>
      <c r="U301" s="15"/>
      <c r="V301" s="15"/>
      <c r="W301" s="15"/>
      <c r="X301" s="15"/>
      <c r="Y301" s="15"/>
      <c r="Z301" s="15"/>
      <c r="AA301" s="15"/>
      <c r="AB301" s="15"/>
      <c r="AC301" s="15"/>
      <c r="AD301" s="15"/>
      <c r="AE301" s="15"/>
      <c r="AT301" s="278" t="s">
        <v>204</v>
      </c>
      <c r="AU301" s="278" t="s">
        <v>85</v>
      </c>
      <c r="AV301" s="15" t="s">
        <v>100</v>
      </c>
      <c r="AW301" s="15" t="s">
        <v>32</v>
      </c>
      <c r="AX301" s="15" t="s">
        <v>83</v>
      </c>
      <c r="AY301" s="278" t="s">
        <v>194</v>
      </c>
    </row>
    <row r="302" s="2" customFormat="1" ht="16.5" customHeight="1">
      <c r="A302" s="39"/>
      <c r="B302" s="40"/>
      <c r="C302" s="229" t="s">
        <v>432</v>
      </c>
      <c r="D302" s="229" t="s">
        <v>196</v>
      </c>
      <c r="E302" s="230" t="s">
        <v>433</v>
      </c>
      <c r="F302" s="231" t="s">
        <v>434</v>
      </c>
      <c r="G302" s="232" t="s">
        <v>210</v>
      </c>
      <c r="H302" s="233">
        <v>281.44499999999999</v>
      </c>
      <c r="I302" s="234"/>
      <c r="J302" s="235">
        <f>ROUND(I302*H302,2)</f>
        <v>0</v>
      </c>
      <c r="K302" s="231" t="s">
        <v>232</v>
      </c>
      <c r="L302" s="45"/>
      <c r="M302" s="236" t="s">
        <v>1</v>
      </c>
      <c r="N302" s="237" t="s">
        <v>41</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100</v>
      </c>
      <c r="AT302" s="240" t="s">
        <v>196</v>
      </c>
      <c r="AU302" s="240" t="s">
        <v>85</v>
      </c>
      <c r="AY302" s="18" t="s">
        <v>194</v>
      </c>
      <c r="BE302" s="241">
        <f>IF(N302="základní",J302,0)</f>
        <v>0</v>
      </c>
      <c r="BF302" s="241">
        <f>IF(N302="snížená",J302,0)</f>
        <v>0</v>
      </c>
      <c r="BG302" s="241">
        <f>IF(N302="zákl. přenesená",J302,0)</f>
        <v>0</v>
      </c>
      <c r="BH302" s="241">
        <f>IF(N302="sníž. přenesená",J302,0)</f>
        <v>0</v>
      </c>
      <c r="BI302" s="241">
        <f>IF(N302="nulová",J302,0)</f>
        <v>0</v>
      </c>
      <c r="BJ302" s="18" t="s">
        <v>83</v>
      </c>
      <c r="BK302" s="241">
        <f>ROUND(I302*H302,2)</f>
        <v>0</v>
      </c>
      <c r="BL302" s="18" t="s">
        <v>100</v>
      </c>
      <c r="BM302" s="240" t="s">
        <v>435</v>
      </c>
    </row>
    <row r="303" s="2" customFormat="1">
      <c r="A303" s="39"/>
      <c r="B303" s="40"/>
      <c r="C303" s="41"/>
      <c r="D303" s="242" t="s">
        <v>202</v>
      </c>
      <c r="E303" s="41"/>
      <c r="F303" s="243" t="s">
        <v>415</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202</v>
      </c>
      <c r="AU303" s="18" t="s">
        <v>85</v>
      </c>
    </row>
    <row r="304" s="14" customFormat="1">
      <c r="A304" s="14"/>
      <c r="B304" s="258"/>
      <c r="C304" s="259"/>
      <c r="D304" s="242" t="s">
        <v>204</v>
      </c>
      <c r="E304" s="260" t="s">
        <v>1</v>
      </c>
      <c r="F304" s="261" t="s">
        <v>218</v>
      </c>
      <c r="G304" s="259"/>
      <c r="H304" s="260" t="s">
        <v>1</v>
      </c>
      <c r="I304" s="262"/>
      <c r="J304" s="259"/>
      <c r="K304" s="259"/>
      <c r="L304" s="263"/>
      <c r="M304" s="264"/>
      <c r="N304" s="265"/>
      <c r="O304" s="265"/>
      <c r="P304" s="265"/>
      <c r="Q304" s="265"/>
      <c r="R304" s="265"/>
      <c r="S304" s="265"/>
      <c r="T304" s="266"/>
      <c r="U304" s="14"/>
      <c r="V304" s="14"/>
      <c r="W304" s="14"/>
      <c r="X304" s="14"/>
      <c r="Y304" s="14"/>
      <c r="Z304" s="14"/>
      <c r="AA304" s="14"/>
      <c r="AB304" s="14"/>
      <c r="AC304" s="14"/>
      <c r="AD304" s="14"/>
      <c r="AE304" s="14"/>
      <c r="AT304" s="267" t="s">
        <v>204</v>
      </c>
      <c r="AU304" s="267" t="s">
        <v>85</v>
      </c>
      <c r="AV304" s="14" t="s">
        <v>83</v>
      </c>
      <c r="AW304" s="14" t="s">
        <v>32</v>
      </c>
      <c r="AX304" s="14" t="s">
        <v>76</v>
      </c>
      <c r="AY304" s="267" t="s">
        <v>194</v>
      </c>
    </row>
    <row r="305" s="13" customFormat="1">
      <c r="A305" s="13"/>
      <c r="B305" s="247"/>
      <c r="C305" s="248"/>
      <c r="D305" s="242" t="s">
        <v>204</v>
      </c>
      <c r="E305" s="249" t="s">
        <v>1</v>
      </c>
      <c r="F305" s="250" t="s">
        <v>436</v>
      </c>
      <c r="G305" s="248"/>
      <c r="H305" s="251">
        <v>281.44499999999999</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204</v>
      </c>
      <c r="AU305" s="257" t="s">
        <v>85</v>
      </c>
      <c r="AV305" s="13" t="s">
        <v>85</v>
      </c>
      <c r="AW305" s="13" t="s">
        <v>32</v>
      </c>
      <c r="AX305" s="13" t="s">
        <v>76</v>
      </c>
      <c r="AY305" s="257" t="s">
        <v>194</v>
      </c>
    </row>
    <row r="306" s="15" customFormat="1">
      <c r="A306" s="15"/>
      <c r="B306" s="268"/>
      <c r="C306" s="269"/>
      <c r="D306" s="242" t="s">
        <v>204</v>
      </c>
      <c r="E306" s="270" t="s">
        <v>1</v>
      </c>
      <c r="F306" s="271" t="s">
        <v>207</v>
      </c>
      <c r="G306" s="269"/>
      <c r="H306" s="272">
        <v>281.44499999999999</v>
      </c>
      <c r="I306" s="273"/>
      <c r="J306" s="269"/>
      <c r="K306" s="269"/>
      <c r="L306" s="274"/>
      <c r="M306" s="275"/>
      <c r="N306" s="276"/>
      <c r="O306" s="276"/>
      <c r="P306" s="276"/>
      <c r="Q306" s="276"/>
      <c r="R306" s="276"/>
      <c r="S306" s="276"/>
      <c r="T306" s="277"/>
      <c r="U306" s="15"/>
      <c r="V306" s="15"/>
      <c r="W306" s="15"/>
      <c r="X306" s="15"/>
      <c r="Y306" s="15"/>
      <c r="Z306" s="15"/>
      <c r="AA306" s="15"/>
      <c r="AB306" s="15"/>
      <c r="AC306" s="15"/>
      <c r="AD306" s="15"/>
      <c r="AE306" s="15"/>
      <c r="AT306" s="278" t="s">
        <v>204</v>
      </c>
      <c r="AU306" s="278" t="s">
        <v>85</v>
      </c>
      <c r="AV306" s="15" t="s">
        <v>100</v>
      </c>
      <c r="AW306" s="15" t="s">
        <v>32</v>
      </c>
      <c r="AX306" s="15" t="s">
        <v>83</v>
      </c>
      <c r="AY306" s="278" t="s">
        <v>194</v>
      </c>
    </row>
    <row r="307" s="2" customFormat="1" ht="16.5" customHeight="1">
      <c r="A307" s="39"/>
      <c r="B307" s="40"/>
      <c r="C307" s="229" t="s">
        <v>437</v>
      </c>
      <c r="D307" s="229" t="s">
        <v>196</v>
      </c>
      <c r="E307" s="230" t="s">
        <v>438</v>
      </c>
      <c r="F307" s="231" t="s">
        <v>439</v>
      </c>
      <c r="G307" s="232" t="s">
        <v>210</v>
      </c>
      <c r="H307" s="233">
        <v>124.91</v>
      </c>
      <c r="I307" s="234"/>
      <c r="J307" s="235">
        <f>ROUND(I307*H307,2)</f>
        <v>0</v>
      </c>
      <c r="K307" s="231" t="s">
        <v>232</v>
      </c>
      <c r="L307" s="45"/>
      <c r="M307" s="236" t="s">
        <v>1</v>
      </c>
      <c r="N307" s="237" t="s">
        <v>41</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100</v>
      </c>
      <c r="AT307" s="240" t="s">
        <v>196</v>
      </c>
      <c r="AU307" s="240" t="s">
        <v>85</v>
      </c>
      <c r="AY307" s="18" t="s">
        <v>194</v>
      </c>
      <c r="BE307" s="241">
        <f>IF(N307="základní",J307,0)</f>
        <v>0</v>
      </c>
      <c r="BF307" s="241">
        <f>IF(N307="snížená",J307,0)</f>
        <v>0</v>
      </c>
      <c r="BG307" s="241">
        <f>IF(N307="zákl. přenesená",J307,0)</f>
        <v>0</v>
      </c>
      <c r="BH307" s="241">
        <f>IF(N307="sníž. přenesená",J307,0)</f>
        <v>0</v>
      </c>
      <c r="BI307" s="241">
        <f>IF(N307="nulová",J307,0)</f>
        <v>0</v>
      </c>
      <c r="BJ307" s="18" t="s">
        <v>83</v>
      </c>
      <c r="BK307" s="241">
        <f>ROUND(I307*H307,2)</f>
        <v>0</v>
      </c>
      <c r="BL307" s="18" t="s">
        <v>100</v>
      </c>
      <c r="BM307" s="240" t="s">
        <v>440</v>
      </c>
    </row>
    <row r="308" s="2" customFormat="1">
      <c r="A308" s="39"/>
      <c r="B308" s="40"/>
      <c r="C308" s="41"/>
      <c r="D308" s="242" t="s">
        <v>202</v>
      </c>
      <c r="E308" s="41"/>
      <c r="F308" s="243" t="s">
        <v>415</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202</v>
      </c>
      <c r="AU308" s="18" t="s">
        <v>85</v>
      </c>
    </row>
    <row r="309" s="13" customFormat="1">
      <c r="A309" s="13"/>
      <c r="B309" s="247"/>
      <c r="C309" s="248"/>
      <c r="D309" s="242" t="s">
        <v>204</v>
      </c>
      <c r="E309" s="249" t="s">
        <v>1</v>
      </c>
      <c r="F309" s="250" t="s">
        <v>441</v>
      </c>
      <c r="G309" s="248"/>
      <c r="H309" s="251">
        <v>124.91</v>
      </c>
      <c r="I309" s="252"/>
      <c r="J309" s="248"/>
      <c r="K309" s="248"/>
      <c r="L309" s="253"/>
      <c r="M309" s="254"/>
      <c r="N309" s="255"/>
      <c r="O309" s="255"/>
      <c r="P309" s="255"/>
      <c r="Q309" s="255"/>
      <c r="R309" s="255"/>
      <c r="S309" s="255"/>
      <c r="T309" s="256"/>
      <c r="U309" s="13"/>
      <c r="V309" s="13"/>
      <c r="W309" s="13"/>
      <c r="X309" s="13"/>
      <c r="Y309" s="13"/>
      <c r="Z309" s="13"/>
      <c r="AA309" s="13"/>
      <c r="AB309" s="13"/>
      <c r="AC309" s="13"/>
      <c r="AD309" s="13"/>
      <c r="AE309" s="13"/>
      <c r="AT309" s="257" t="s">
        <v>204</v>
      </c>
      <c r="AU309" s="257" t="s">
        <v>85</v>
      </c>
      <c r="AV309" s="13" t="s">
        <v>85</v>
      </c>
      <c r="AW309" s="13" t="s">
        <v>32</v>
      </c>
      <c r="AX309" s="13" t="s">
        <v>76</v>
      </c>
      <c r="AY309" s="257" t="s">
        <v>194</v>
      </c>
    </row>
    <row r="310" s="15" customFormat="1">
      <c r="A310" s="15"/>
      <c r="B310" s="268"/>
      <c r="C310" s="269"/>
      <c r="D310" s="242" t="s">
        <v>204</v>
      </c>
      <c r="E310" s="270" t="s">
        <v>1</v>
      </c>
      <c r="F310" s="271" t="s">
        <v>207</v>
      </c>
      <c r="G310" s="269"/>
      <c r="H310" s="272">
        <v>124.91</v>
      </c>
      <c r="I310" s="273"/>
      <c r="J310" s="269"/>
      <c r="K310" s="269"/>
      <c r="L310" s="274"/>
      <c r="M310" s="275"/>
      <c r="N310" s="276"/>
      <c r="O310" s="276"/>
      <c r="P310" s="276"/>
      <c r="Q310" s="276"/>
      <c r="R310" s="276"/>
      <c r="S310" s="276"/>
      <c r="T310" s="277"/>
      <c r="U310" s="15"/>
      <c r="V310" s="15"/>
      <c r="W310" s="15"/>
      <c r="X310" s="15"/>
      <c r="Y310" s="15"/>
      <c r="Z310" s="15"/>
      <c r="AA310" s="15"/>
      <c r="AB310" s="15"/>
      <c r="AC310" s="15"/>
      <c r="AD310" s="15"/>
      <c r="AE310" s="15"/>
      <c r="AT310" s="278" t="s">
        <v>204</v>
      </c>
      <c r="AU310" s="278" t="s">
        <v>85</v>
      </c>
      <c r="AV310" s="15" t="s">
        <v>100</v>
      </c>
      <c r="AW310" s="15" t="s">
        <v>32</v>
      </c>
      <c r="AX310" s="15" t="s">
        <v>83</v>
      </c>
      <c r="AY310" s="278" t="s">
        <v>194</v>
      </c>
    </row>
    <row r="311" s="12" customFormat="1" ht="22.8" customHeight="1">
      <c r="A311" s="12"/>
      <c r="B311" s="213"/>
      <c r="C311" s="214"/>
      <c r="D311" s="215" t="s">
        <v>75</v>
      </c>
      <c r="E311" s="227" t="s">
        <v>100</v>
      </c>
      <c r="F311" s="227" t="s">
        <v>442</v>
      </c>
      <c r="G311" s="214"/>
      <c r="H311" s="214"/>
      <c r="I311" s="217"/>
      <c r="J311" s="228">
        <f>BK311</f>
        <v>0</v>
      </c>
      <c r="K311" s="214"/>
      <c r="L311" s="219"/>
      <c r="M311" s="220"/>
      <c r="N311" s="221"/>
      <c r="O311" s="221"/>
      <c r="P311" s="222">
        <f>SUM(P312:P347)</f>
        <v>0</v>
      </c>
      <c r="Q311" s="221"/>
      <c r="R311" s="222">
        <f>SUM(R312:R347)</f>
        <v>110.57544385999998</v>
      </c>
      <c r="S311" s="221"/>
      <c r="T311" s="223">
        <f>SUM(T312:T347)</f>
        <v>0</v>
      </c>
      <c r="U311" s="12"/>
      <c r="V311" s="12"/>
      <c r="W311" s="12"/>
      <c r="X311" s="12"/>
      <c r="Y311" s="12"/>
      <c r="Z311" s="12"/>
      <c r="AA311" s="12"/>
      <c r="AB311" s="12"/>
      <c r="AC311" s="12"/>
      <c r="AD311" s="12"/>
      <c r="AE311" s="12"/>
      <c r="AR311" s="224" t="s">
        <v>83</v>
      </c>
      <c r="AT311" s="225" t="s">
        <v>75</v>
      </c>
      <c r="AU311" s="225" t="s">
        <v>83</v>
      </c>
      <c r="AY311" s="224" t="s">
        <v>194</v>
      </c>
      <c r="BK311" s="226">
        <f>SUM(BK312:BK347)</f>
        <v>0</v>
      </c>
    </row>
    <row r="312" s="2" customFormat="1" ht="16.5" customHeight="1">
      <c r="A312" s="39"/>
      <c r="B312" s="40"/>
      <c r="C312" s="229" t="s">
        <v>443</v>
      </c>
      <c r="D312" s="229" t="s">
        <v>196</v>
      </c>
      <c r="E312" s="230" t="s">
        <v>444</v>
      </c>
      <c r="F312" s="231" t="s">
        <v>445</v>
      </c>
      <c r="G312" s="232" t="s">
        <v>215</v>
      </c>
      <c r="H312" s="233">
        <v>26.800000000000001</v>
      </c>
      <c r="I312" s="234"/>
      <c r="J312" s="235">
        <f>ROUND(I312*H312,2)</f>
        <v>0</v>
      </c>
      <c r="K312" s="231" t="s">
        <v>200</v>
      </c>
      <c r="L312" s="45"/>
      <c r="M312" s="236" t="s">
        <v>1</v>
      </c>
      <c r="N312" s="237" t="s">
        <v>41</v>
      </c>
      <c r="O312" s="92"/>
      <c r="P312" s="238">
        <f>O312*H312</f>
        <v>0</v>
      </c>
      <c r="Q312" s="238">
        <v>2.5020099999999998</v>
      </c>
      <c r="R312" s="238">
        <f>Q312*H312</f>
        <v>67.053867999999994</v>
      </c>
      <c r="S312" s="238">
        <v>0</v>
      </c>
      <c r="T312" s="239">
        <f>S312*H312</f>
        <v>0</v>
      </c>
      <c r="U312" s="39"/>
      <c r="V312" s="39"/>
      <c r="W312" s="39"/>
      <c r="X312" s="39"/>
      <c r="Y312" s="39"/>
      <c r="Z312" s="39"/>
      <c r="AA312" s="39"/>
      <c r="AB312" s="39"/>
      <c r="AC312" s="39"/>
      <c r="AD312" s="39"/>
      <c r="AE312" s="39"/>
      <c r="AR312" s="240" t="s">
        <v>100</v>
      </c>
      <c r="AT312" s="240" t="s">
        <v>196</v>
      </c>
      <c r="AU312" s="240" t="s">
        <v>85</v>
      </c>
      <c r="AY312" s="18" t="s">
        <v>194</v>
      </c>
      <c r="BE312" s="241">
        <f>IF(N312="základní",J312,0)</f>
        <v>0</v>
      </c>
      <c r="BF312" s="241">
        <f>IF(N312="snížená",J312,0)</f>
        <v>0</v>
      </c>
      <c r="BG312" s="241">
        <f>IF(N312="zákl. přenesená",J312,0)</f>
        <v>0</v>
      </c>
      <c r="BH312" s="241">
        <f>IF(N312="sníž. přenesená",J312,0)</f>
        <v>0</v>
      </c>
      <c r="BI312" s="241">
        <f>IF(N312="nulová",J312,0)</f>
        <v>0</v>
      </c>
      <c r="BJ312" s="18" t="s">
        <v>83</v>
      </c>
      <c r="BK312" s="241">
        <f>ROUND(I312*H312,2)</f>
        <v>0</v>
      </c>
      <c r="BL312" s="18" t="s">
        <v>100</v>
      </c>
      <c r="BM312" s="240" t="s">
        <v>446</v>
      </c>
    </row>
    <row r="313" s="14" customFormat="1">
      <c r="A313" s="14"/>
      <c r="B313" s="258"/>
      <c r="C313" s="259"/>
      <c r="D313" s="242" t="s">
        <v>204</v>
      </c>
      <c r="E313" s="260" t="s">
        <v>1</v>
      </c>
      <c r="F313" s="261" t="s">
        <v>350</v>
      </c>
      <c r="G313" s="259"/>
      <c r="H313" s="260" t="s">
        <v>1</v>
      </c>
      <c r="I313" s="262"/>
      <c r="J313" s="259"/>
      <c r="K313" s="259"/>
      <c r="L313" s="263"/>
      <c r="M313" s="264"/>
      <c r="N313" s="265"/>
      <c r="O313" s="265"/>
      <c r="P313" s="265"/>
      <c r="Q313" s="265"/>
      <c r="R313" s="265"/>
      <c r="S313" s="265"/>
      <c r="T313" s="266"/>
      <c r="U313" s="14"/>
      <c r="V313" s="14"/>
      <c r="W313" s="14"/>
      <c r="X313" s="14"/>
      <c r="Y313" s="14"/>
      <c r="Z313" s="14"/>
      <c r="AA313" s="14"/>
      <c r="AB313" s="14"/>
      <c r="AC313" s="14"/>
      <c r="AD313" s="14"/>
      <c r="AE313" s="14"/>
      <c r="AT313" s="267" t="s">
        <v>204</v>
      </c>
      <c r="AU313" s="267" t="s">
        <v>85</v>
      </c>
      <c r="AV313" s="14" t="s">
        <v>83</v>
      </c>
      <c r="AW313" s="14" t="s">
        <v>32</v>
      </c>
      <c r="AX313" s="14" t="s">
        <v>76</v>
      </c>
      <c r="AY313" s="267" t="s">
        <v>194</v>
      </c>
    </row>
    <row r="314" s="13" customFormat="1">
      <c r="A314" s="13"/>
      <c r="B314" s="247"/>
      <c r="C314" s="248"/>
      <c r="D314" s="242" t="s">
        <v>204</v>
      </c>
      <c r="E314" s="249" t="s">
        <v>1</v>
      </c>
      <c r="F314" s="250" t="s">
        <v>447</v>
      </c>
      <c r="G314" s="248"/>
      <c r="H314" s="251">
        <v>26.800000000000001</v>
      </c>
      <c r="I314" s="252"/>
      <c r="J314" s="248"/>
      <c r="K314" s="248"/>
      <c r="L314" s="253"/>
      <c r="M314" s="254"/>
      <c r="N314" s="255"/>
      <c r="O314" s="255"/>
      <c r="P314" s="255"/>
      <c r="Q314" s="255"/>
      <c r="R314" s="255"/>
      <c r="S314" s="255"/>
      <c r="T314" s="256"/>
      <c r="U314" s="13"/>
      <c r="V314" s="13"/>
      <c r="W314" s="13"/>
      <c r="X314" s="13"/>
      <c r="Y314" s="13"/>
      <c r="Z314" s="13"/>
      <c r="AA314" s="13"/>
      <c r="AB314" s="13"/>
      <c r="AC314" s="13"/>
      <c r="AD314" s="13"/>
      <c r="AE314" s="13"/>
      <c r="AT314" s="257" t="s">
        <v>204</v>
      </c>
      <c r="AU314" s="257" t="s">
        <v>85</v>
      </c>
      <c r="AV314" s="13" t="s">
        <v>85</v>
      </c>
      <c r="AW314" s="13" t="s">
        <v>32</v>
      </c>
      <c r="AX314" s="13" t="s">
        <v>76</v>
      </c>
      <c r="AY314" s="257" t="s">
        <v>194</v>
      </c>
    </row>
    <row r="315" s="15" customFormat="1">
      <c r="A315" s="15"/>
      <c r="B315" s="268"/>
      <c r="C315" s="269"/>
      <c r="D315" s="242" t="s">
        <v>204</v>
      </c>
      <c r="E315" s="270" t="s">
        <v>1</v>
      </c>
      <c r="F315" s="271" t="s">
        <v>207</v>
      </c>
      <c r="G315" s="269"/>
      <c r="H315" s="272">
        <v>26.800000000000001</v>
      </c>
      <c r="I315" s="273"/>
      <c r="J315" s="269"/>
      <c r="K315" s="269"/>
      <c r="L315" s="274"/>
      <c r="M315" s="275"/>
      <c r="N315" s="276"/>
      <c r="O315" s="276"/>
      <c r="P315" s="276"/>
      <c r="Q315" s="276"/>
      <c r="R315" s="276"/>
      <c r="S315" s="276"/>
      <c r="T315" s="277"/>
      <c r="U315" s="15"/>
      <c r="V315" s="15"/>
      <c r="W315" s="15"/>
      <c r="X315" s="15"/>
      <c r="Y315" s="15"/>
      <c r="Z315" s="15"/>
      <c r="AA315" s="15"/>
      <c r="AB315" s="15"/>
      <c r="AC315" s="15"/>
      <c r="AD315" s="15"/>
      <c r="AE315" s="15"/>
      <c r="AT315" s="278" t="s">
        <v>204</v>
      </c>
      <c r="AU315" s="278" t="s">
        <v>85</v>
      </c>
      <c r="AV315" s="15" t="s">
        <v>100</v>
      </c>
      <c r="AW315" s="15" t="s">
        <v>32</v>
      </c>
      <c r="AX315" s="15" t="s">
        <v>83</v>
      </c>
      <c r="AY315" s="278" t="s">
        <v>194</v>
      </c>
    </row>
    <row r="316" s="2" customFormat="1" ht="21.75" customHeight="1">
      <c r="A316" s="39"/>
      <c r="B316" s="40"/>
      <c r="C316" s="229" t="s">
        <v>448</v>
      </c>
      <c r="D316" s="229" t="s">
        <v>196</v>
      </c>
      <c r="E316" s="230" t="s">
        <v>449</v>
      </c>
      <c r="F316" s="231" t="s">
        <v>450</v>
      </c>
      <c r="G316" s="232" t="s">
        <v>210</v>
      </c>
      <c r="H316" s="233">
        <v>571.16800000000001</v>
      </c>
      <c r="I316" s="234"/>
      <c r="J316" s="235">
        <f>ROUND(I316*H316,2)</f>
        <v>0</v>
      </c>
      <c r="K316" s="231" t="s">
        <v>232</v>
      </c>
      <c r="L316" s="45"/>
      <c r="M316" s="236" t="s">
        <v>1</v>
      </c>
      <c r="N316" s="237" t="s">
        <v>41</v>
      </c>
      <c r="O316" s="92"/>
      <c r="P316" s="238">
        <f>O316*H316</f>
        <v>0</v>
      </c>
      <c r="Q316" s="238">
        <v>0.01</v>
      </c>
      <c r="R316" s="238">
        <f>Q316*H316</f>
        <v>5.7116800000000003</v>
      </c>
      <c r="S316" s="238">
        <v>0</v>
      </c>
      <c r="T316" s="239">
        <f>S316*H316</f>
        <v>0</v>
      </c>
      <c r="U316" s="39"/>
      <c r="V316" s="39"/>
      <c r="W316" s="39"/>
      <c r="X316" s="39"/>
      <c r="Y316" s="39"/>
      <c r="Z316" s="39"/>
      <c r="AA316" s="39"/>
      <c r="AB316" s="39"/>
      <c r="AC316" s="39"/>
      <c r="AD316" s="39"/>
      <c r="AE316" s="39"/>
      <c r="AR316" s="240" t="s">
        <v>100</v>
      </c>
      <c r="AT316" s="240" t="s">
        <v>196</v>
      </c>
      <c r="AU316" s="240" t="s">
        <v>85</v>
      </c>
      <c r="AY316" s="18" t="s">
        <v>194</v>
      </c>
      <c r="BE316" s="241">
        <f>IF(N316="základní",J316,0)</f>
        <v>0</v>
      </c>
      <c r="BF316" s="241">
        <f>IF(N316="snížená",J316,0)</f>
        <v>0</v>
      </c>
      <c r="BG316" s="241">
        <f>IF(N316="zákl. přenesená",J316,0)</f>
        <v>0</v>
      </c>
      <c r="BH316" s="241">
        <f>IF(N316="sníž. přenesená",J316,0)</f>
        <v>0</v>
      </c>
      <c r="BI316" s="241">
        <f>IF(N316="nulová",J316,0)</f>
        <v>0</v>
      </c>
      <c r="BJ316" s="18" t="s">
        <v>83</v>
      </c>
      <c r="BK316" s="241">
        <f>ROUND(I316*H316,2)</f>
        <v>0</v>
      </c>
      <c r="BL316" s="18" t="s">
        <v>100</v>
      </c>
      <c r="BM316" s="240" t="s">
        <v>451</v>
      </c>
    </row>
    <row r="317" s="2" customFormat="1">
      <c r="A317" s="39"/>
      <c r="B317" s="40"/>
      <c r="C317" s="41"/>
      <c r="D317" s="242" t="s">
        <v>202</v>
      </c>
      <c r="E317" s="41"/>
      <c r="F317" s="243" t="s">
        <v>452</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202</v>
      </c>
      <c r="AU317" s="18" t="s">
        <v>85</v>
      </c>
    </row>
    <row r="318" s="14" customFormat="1">
      <c r="A318" s="14"/>
      <c r="B318" s="258"/>
      <c r="C318" s="259"/>
      <c r="D318" s="242" t="s">
        <v>204</v>
      </c>
      <c r="E318" s="260" t="s">
        <v>1</v>
      </c>
      <c r="F318" s="261" t="s">
        <v>218</v>
      </c>
      <c r="G318" s="259"/>
      <c r="H318" s="260" t="s">
        <v>1</v>
      </c>
      <c r="I318" s="262"/>
      <c r="J318" s="259"/>
      <c r="K318" s="259"/>
      <c r="L318" s="263"/>
      <c r="M318" s="264"/>
      <c r="N318" s="265"/>
      <c r="O318" s="265"/>
      <c r="P318" s="265"/>
      <c r="Q318" s="265"/>
      <c r="R318" s="265"/>
      <c r="S318" s="265"/>
      <c r="T318" s="266"/>
      <c r="U318" s="14"/>
      <c r="V318" s="14"/>
      <c r="W318" s="14"/>
      <c r="X318" s="14"/>
      <c r="Y318" s="14"/>
      <c r="Z318" s="14"/>
      <c r="AA318" s="14"/>
      <c r="AB318" s="14"/>
      <c r="AC318" s="14"/>
      <c r="AD318" s="14"/>
      <c r="AE318" s="14"/>
      <c r="AT318" s="267" t="s">
        <v>204</v>
      </c>
      <c r="AU318" s="267" t="s">
        <v>85</v>
      </c>
      <c r="AV318" s="14" t="s">
        <v>83</v>
      </c>
      <c r="AW318" s="14" t="s">
        <v>32</v>
      </c>
      <c r="AX318" s="14" t="s">
        <v>76</v>
      </c>
      <c r="AY318" s="267" t="s">
        <v>194</v>
      </c>
    </row>
    <row r="319" s="13" customFormat="1">
      <c r="A319" s="13"/>
      <c r="B319" s="247"/>
      <c r="C319" s="248"/>
      <c r="D319" s="242" t="s">
        <v>204</v>
      </c>
      <c r="E319" s="249" t="s">
        <v>1</v>
      </c>
      <c r="F319" s="250" t="s">
        <v>453</v>
      </c>
      <c r="G319" s="248"/>
      <c r="H319" s="251">
        <v>285.584</v>
      </c>
      <c r="I319" s="252"/>
      <c r="J319" s="248"/>
      <c r="K319" s="248"/>
      <c r="L319" s="253"/>
      <c r="M319" s="254"/>
      <c r="N319" s="255"/>
      <c r="O319" s="255"/>
      <c r="P319" s="255"/>
      <c r="Q319" s="255"/>
      <c r="R319" s="255"/>
      <c r="S319" s="255"/>
      <c r="T319" s="256"/>
      <c r="U319" s="13"/>
      <c r="V319" s="13"/>
      <c r="W319" s="13"/>
      <c r="X319" s="13"/>
      <c r="Y319" s="13"/>
      <c r="Z319" s="13"/>
      <c r="AA319" s="13"/>
      <c r="AB319" s="13"/>
      <c r="AC319" s="13"/>
      <c r="AD319" s="13"/>
      <c r="AE319" s="13"/>
      <c r="AT319" s="257" t="s">
        <v>204</v>
      </c>
      <c r="AU319" s="257" t="s">
        <v>85</v>
      </c>
      <c r="AV319" s="13" t="s">
        <v>85</v>
      </c>
      <c r="AW319" s="13" t="s">
        <v>32</v>
      </c>
      <c r="AX319" s="13" t="s">
        <v>76</v>
      </c>
      <c r="AY319" s="257" t="s">
        <v>194</v>
      </c>
    </row>
    <row r="320" s="13" customFormat="1">
      <c r="A320" s="13"/>
      <c r="B320" s="247"/>
      <c r="C320" s="248"/>
      <c r="D320" s="242" t="s">
        <v>204</v>
      </c>
      <c r="E320" s="249" t="s">
        <v>1</v>
      </c>
      <c r="F320" s="250" t="s">
        <v>454</v>
      </c>
      <c r="G320" s="248"/>
      <c r="H320" s="251">
        <v>285.584</v>
      </c>
      <c r="I320" s="252"/>
      <c r="J320" s="248"/>
      <c r="K320" s="248"/>
      <c r="L320" s="253"/>
      <c r="M320" s="254"/>
      <c r="N320" s="255"/>
      <c r="O320" s="255"/>
      <c r="P320" s="255"/>
      <c r="Q320" s="255"/>
      <c r="R320" s="255"/>
      <c r="S320" s="255"/>
      <c r="T320" s="256"/>
      <c r="U320" s="13"/>
      <c r="V320" s="13"/>
      <c r="W320" s="13"/>
      <c r="X320" s="13"/>
      <c r="Y320" s="13"/>
      <c r="Z320" s="13"/>
      <c r="AA320" s="13"/>
      <c r="AB320" s="13"/>
      <c r="AC320" s="13"/>
      <c r="AD320" s="13"/>
      <c r="AE320" s="13"/>
      <c r="AT320" s="257" t="s">
        <v>204</v>
      </c>
      <c r="AU320" s="257" t="s">
        <v>85</v>
      </c>
      <c r="AV320" s="13" t="s">
        <v>85</v>
      </c>
      <c r="AW320" s="13" t="s">
        <v>32</v>
      </c>
      <c r="AX320" s="13" t="s">
        <v>76</v>
      </c>
      <c r="AY320" s="257" t="s">
        <v>194</v>
      </c>
    </row>
    <row r="321" s="15" customFormat="1">
      <c r="A321" s="15"/>
      <c r="B321" s="268"/>
      <c r="C321" s="269"/>
      <c r="D321" s="242" t="s">
        <v>204</v>
      </c>
      <c r="E321" s="270" t="s">
        <v>1</v>
      </c>
      <c r="F321" s="271" t="s">
        <v>207</v>
      </c>
      <c r="G321" s="269"/>
      <c r="H321" s="272">
        <v>571.16800000000001</v>
      </c>
      <c r="I321" s="273"/>
      <c r="J321" s="269"/>
      <c r="K321" s="269"/>
      <c r="L321" s="274"/>
      <c r="M321" s="275"/>
      <c r="N321" s="276"/>
      <c r="O321" s="276"/>
      <c r="P321" s="276"/>
      <c r="Q321" s="276"/>
      <c r="R321" s="276"/>
      <c r="S321" s="276"/>
      <c r="T321" s="277"/>
      <c r="U321" s="15"/>
      <c r="V321" s="15"/>
      <c r="W321" s="15"/>
      <c r="X321" s="15"/>
      <c r="Y321" s="15"/>
      <c r="Z321" s="15"/>
      <c r="AA321" s="15"/>
      <c r="AB321" s="15"/>
      <c r="AC321" s="15"/>
      <c r="AD321" s="15"/>
      <c r="AE321" s="15"/>
      <c r="AT321" s="278" t="s">
        <v>204</v>
      </c>
      <c r="AU321" s="278" t="s">
        <v>85</v>
      </c>
      <c r="AV321" s="15" t="s">
        <v>100</v>
      </c>
      <c r="AW321" s="15" t="s">
        <v>32</v>
      </c>
      <c r="AX321" s="15" t="s">
        <v>83</v>
      </c>
      <c r="AY321" s="278" t="s">
        <v>194</v>
      </c>
    </row>
    <row r="322" s="2" customFormat="1" ht="16.5" customHeight="1">
      <c r="A322" s="39"/>
      <c r="B322" s="40"/>
      <c r="C322" s="229" t="s">
        <v>455</v>
      </c>
      <c r="D322" s="229" t="s">
        <v>196</v>
      </c>
      <c r="E322" s="230" t="s">
        <v>456</v>
      </c>
      <c r="F322" s="231" t="s">
        <v>457</v>
      </c>
      <c r="G322" s="232" t="s">
        <v>210</v>
      </c>
      <c r="H322" s="233">
        <v>105</v>
      </c>
      <c r="I322" s="234"/>
      <c r="J322" s="235">
        <f>ROUND(I322*H322,2)</f>
        <v>0</v>
      </c>
      <c r="K322" s="231" t="s">
        <v>200</v>
      </c>
      <c r="L322" s="45"/>
      <c r="M322" s="236" t="s">
        <v>1</v>
      </c>
      <c r="N322" s="237" t="s">
        <v>41</v>
      </c>
      <c r="O322" s="92"/>
      <c r="P322" s="238">
        <f>O322*H322</f>
        <v>0</v>
      </c>
      <c r="Q322" s="238">
        <v>0.0053299999999999997</v>
      </c>
      <c r="R322" s="238">
        <f>Q322*H322</f>
        <v>0.55964999999999998</v>
      </c>
      <c r="S322" s="238">
        <v>0</v>
      </c>
      <c r="T322" s="239">
        <f>S322*H322</f>
        <v>0</v>
      </c>
      <c r="U322" s="39"/>
      <c r="V322" s="39"/>
      <c r="W322" s="39"/>
      <c r="X322" s="39"/>
      <c r="Y322" s="39"/>
      <c r="Z322" s="39"/>
      <c r="AA322" s="39"/>
      <c r="AB322" s="39"/>
      <c r="AC322" s="39"/>
      <c r="AD322" s="39"/>
      <c r="AE322" s="39"/>
      <c r="AR322" s="240" t="s">
        <v>100</v>
      </c>
      <c r="AT322" s="240" t="s">
        <v>196</v>
      </c>
      <c r="AU322" s="240" t="s">
        <v>85</v>
      </c>
      <c r="AY322" s="18" t="s">
        <v>194</v>
      </c>
      <c r="BE322" s="241">
        <f>IF(N322="základní",J322,0)</f>
        <v>0</v>
      </c>
      <c r="BF322" s="241">
        <f>IF(N322="snížená",J322,0)</f>
        <v>0</v>
      </c>
      <c r="BG322" s="241">
        <f>IF(N322="zákl. přenesená",J322,0)</f>
        <v>0</v>
      </c>
      <c r="BH322" s="241">
        <f>IF(N322="sníž. přenesená",J322,0)</f>
        <v>0</v>
      </c>
      <c r="BI322" s="241">
        <f>IF(N322="nulová",J322,0)</f>
        <v>0</v>
      </c>
      <c r="BJ322" s="18" t="s">
        <v>83</v>
      </c>
      <c r="BK322" s="241">
        <f>ROUND(I322*H322,2)</f>
        <v>0</v>
      </c>
      <c r="BL322" s="18" t="s">
        <v>100</v>
      </c>
      <c r="BM322" s="240" t="s">
        <v>458</v>
      </c>
    </row>
    <row r="323" s="2" customFormat="1" ht="16.5" customHeight="1">
      <c r="A323" s="39"/>
      <c r="B323" s="40"/>
      <c r="C323" s="229" t="s">
        <v>459</v>
      </c>
      <c r="D323" s="229" t="s">
        <v>196</v>
      </c>
      <c r="E323" s="230" t="s">
        <v>460</v>
      </c>
      <c r="F323" s="231" t="s">
        <v>461</v>
      </c>
      <c r="G323" s="232" t="s">
        <v>210</v>
      </c>
      <c r="H323" s="233">
        <v>105</v>
      </c>
      <c r="I323" s="234"/>
      <c r="J323" s="235">
        <f>ROUND(I323*H323,2)</f>
        <v>0</v>
      </c>
      <c r="K323" s="231" t="s">
        <v>200</v>
      </c>
      <c r="L323" s="45"/>
      <c r="M323" s="236" t="s">
        <v>1</v>
      </c>
      <c r="N323" s="237" t="s">
        <v>41</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100</v>
      </c>
      <c r="AT323" s="240" t="s">
        <v>196</v>
      </c>
      <c r="AU323" s="240" t="s">
        <v>85</v>
      </c>
      <c r="AY323" s="18" t="s">
        <v>194</v>
      </c>
      <c r="BE323" s="241">
        <f>IF(N323="základní",J323,0)</f>
        <v>0</v>
      </c>
      <c r="BF323" s="241">
        <f>IF(N323="snížená",J323,0)</f>
        <v>0</v>
      </c>
      <c r="BG323" s="241">
        <f>IF(N323="zákl. přenesená",J323,0)</f>
        <v>0</v>
      </c>
      <c r="BH323" s="241">
        <f>IF(N323="sníž. přenesená",J323,0)</f>
        <v>0</v>
      </c>
      <c r="BI323" s="241">
        <f>IF(N323="nulová",J323,0)</f>
        <v>0</v>
      </c>
      <c r="BJ323" s="18" t="s">
        <v>83</v>
      </c>
      <c r="BK323" s="241">
        <f>ROUND(I323*H323,2)</f>
        <v>0</v>
      </c>
      <c r="BL323" s="18" t="s">
        <v>100</v>
      </c>
      <c r="BM323" s="240" t="s">
        <v>462</v>
      </c>
    </row>
    <row r="324" s="2" customFormat="1" ht="16.5" customHeight="1">
      <c r="A324" s="39"/>
      <c r="B324" s="40"/>
      <c r="C324" s="229" t="s">
        <v>463</v>
      </c>
      <c r="D324" s="229" t="s">
        <v>196</v>
      </c>
      <c r="E324" s="230" t="s">
        <v>464</v>
      </c>
      <c r="F324" s="231" t="s">
        <v>465</v>
      </c>
      <c r="G324" s="232" t="s">
        <v>210</v>
      </c>
      <c r="H324" s="233">
        <v>105</v>
      </c>
      <c r="I324" s="234"/>
      <c r="J324" s="235">
        <f>ROUND(I324*H324,2)</f>
        <v>0</v>
      </c>
      <c r="K324" s="231" t="s">
        <v>200</v>
      </c>
      <c r="L324" s="45"/>
      <c r="M324" s="236" t="s">
        <v>1</v>
      </c>
      <c r="N324" s="237" t="s">
        <v>41</v>
      </c>
      <c r="O324" s="92"/>
      <c r="P324" s="238">
        <f>O324*H324</f>
        <v>0</v>
      </c>
      <c r="Q324" s="238">
        <v>0.00088000000000000003</v>
      </c>
      <c r="R324" s="238">
        <f>Q324*H324</f>
        <v>0.09240000000000001</v>
      </c>
      <c r="S324" s="238">
        <v>0</v>
      </c>
      <c r="T324" s="239">
        <f>S324*H324</f>
        <v>0</v>
      </c>
      <c r="U324" s="39"/>
      <c r="V324" s="39"/>
      <c r="W324" s="39"/>
      <c r="X324" s="39"/>
      <c r="Y324" s="39"/>
      <c r="Z324" s="39"/>
      <c r="AA324" s="39"/>
      <c r="AB324" s="39"/>
      <c r="AC324" s="39"/>
      <c r="AD324" s="39"/>
      <c r="AE324" s="39"/>
      <c r="AR324" s="240" t="s">
        <v>100</v>
      </c>
      <c r="AT324" s="240" t="s">
        <v>196</v>
      </c>
      <c r="AU324" s="240" t="s">
        <v>85</v>
      </c>
      <c r="AY324" s="18" t="s">
        <v>194</v>
      </c>
      <c r="BE324" s="241">
        <f>IF(N324="základní",J324,0)</f>
        <v>0</v>
      </c>
      <c r="BF324" s="241">
        <f>IF(N324="snížená",J324,0)</f>
        <v>0</v>
      </c>
      <c r="BG324" s="241">
        <f>IF(N324="zákl. přenesená",J324,0)</f>
        <v>0</v>
      </c>
      <c r="BH324" s="241">
        <f>IF(N324="sníž. přenesená",J324,0)</f>
        <v>0</v>
      </c>
      <c r="BI324" s="241">
        <f>IF(N324="nulová",J324,0)</f>
        <v>0</v>
      </c>
      <c r="BJ324" s="18" t="s">
        <v>83</v>
      </c>
      <c r="BK324" s="241">
        <f>ROUND(I324*H324,2)</f>
        <v>0</v>
      </c>
      <c r="BL324" s="18" t="s">
        <v>100</v>
      </c>
      <c r="BM324" s="240" t="s">
        <v>466</v>
      </c>
    </row>
    <row r="325" s="2" customFormat="1" ht="16.5" customHeight="1">
      <c r="A325" s="39"/>
      <c r="B325" s="40"/>
      <c r="C325" s="229" t="s">
        <v>467</v>
      </c>
      <c r="D325" s="229" t="s">
        <v>196</v>
      </c>
      <c r="E325" s="230" t="s">
        <v>468</v>
      </c>
      <c r="F325" s="231" t="s">
        <v>469</v>
      </c>
      <c r="G325" s="232" t="s">
        <v>210</v>
      </c>
      <c r="H325" s="233">
        <v>105</v>
      </c>
      <c r="I325" s="234"/>
      <c r="J325" s="235">
        <f>ROUND(I325*H325,2)</f>
        <v>0</v>
      </c>
      <c r="K325" s="231" t="s">
        <v>200</v>
      </c>
      <c r="L325" s="45"/>
      <c r="M325" s="236" t="s">
        <v>1</v>
      </c>
      <c r="N325" s="237" t="s">
        <v>41</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100</v>
      </c>
      <c r="AT325" s="240" t="s">
        <v>196</v>
      </c>
      <c r="AU325" s="240" t="s">
        <v>85</v>
      </c>
      <c r="AY325" s="18" t="s">
        <v>194</v>
      </c>
      <c r="BE325" s="241">
        <f>IF(N325="základní",J325,0)</f>
        <v>0</v>
      </c>
      <c r="BF325" s="241">
        <f>IF(N325="snížená",J325,0)</f>
        <v>0</v>
      </c>
      <c r="BG325" s="241">
        <f>IF(N325="zákl. přenesená",J325,0)</f>
        <v>0</v>
      </c>
      <c r="BH325" s="241">
        <f>IF(N325="sníž. přenesená",J325,0)</f>
        <v>0</v>
      </c>
      <c r="BI325" s="241">
        <f>IF(N325="nulová",J325,0)</f>
        <v>0</v>
      </c>
      <c r="BJ325" s="18" t="s">
        <v>83</v>
      </c>
      <c r="BK325" s="241">
        <f>ROUND(I325*H325,2)</f>
        <v>0</v>
      </c>
      <c r="BL325" s="18" t="s">
        <v>100</v>
      </c>
      <c r="BM325" s="240" t="s">
        <v>470</v>
      </c>
    </row>
    <row r="326" s="2" customFormat="1" ht="16.5" customHeight="1">
      <c r="A326" s="39"/>
      <c r="B326" s="40"/>
      <c r="C326" s="229" t="s">
        <v>471</v>
      </c>
      <c r="D326" s="229" t="s">
        <v>196</v>
      </c>
      <c r="E326" s="230" t="s">
        <v>472</v>
      </c>
      <c r="F326" s="231" t="s">
        <v>473</v>
      </c>
      <c r="G326" s="232" t="s">
        <v>312</v>
      </c>
      <c r="H326" s="233">
        <v>3.484</v>
      </c>
      <c r="I326" s="234"/>
      <c r="J326" s="235">
        <f>ROUND(I326*H326,2)</f>
        <v>0</v>
      </c>
      <c r="K326" s="231" t="s">
        <v>200</v>
      </c>
      <c r="L326" s="45"/>
      <c r="M326" s="236" t="s">
        <v>1</v>
      </c>
      <c r="N326" s="237" t="s">
        <v>41</v>
      </c>
      <c r="O326" s="92"/>
      <c r="P326" s="238">
        <f>O326*H326</f>
        <v>0</v>
      </c>
      <c r="Q326" s="238">
        <v>1.05555</v>
      </c>
      <c r="R326" s="238">
        <f>Q326*H326</f>
        <v>3.6775362</v>
      </c>
      <c r="S326" s="238">
        <v>0</v>
      </c>
      <c r="T326" s="239">
        <f>S326*H326</f>
        <v>0</v>
      </c>
      <c r="U326" s="39"/>
      <c r="V326" s="39"/>
      <c r="W326" s="39"/>
      <c r="X326" s="39"/>
      <c r="Y326" s="39"/>
      <c r="Z326" s="39"/>
      <c r="AA326" s="39"/>
      <c r="AB326" s="39"/>
      <c r="AC326" s="39"/>
      <c r="AD326" s="39"/>
      <c r="AE326" s="39"/>
      <c r="AR326" s="240" t="s">
        <v>100</v>
      </c>
      <c r="AT326" s="240" t="s">
        <v>196</v>
      </c>
      <c r="AU326" s="240" t="s">
        <v>85</v>
      </c>
      <c r="AY326" s="18" t="s">
        <v>194</v>
      </c>
      <c r="BE326" s="241">
        <f>IF(N326="základní",J326,0)</f>
        <v>0</v>
      </c>
      <c r="BF326" s="241">
        <f>IF(N326="snížená",J326,0)</f>
        <v>0</v>
      </c>
      <c r="BG326" s="241">
        <f>IF(N326="zákl. přenesená",J326,0)</f>
        <v>0</v>
      </c>
      <c r="BH326" s="241">
        <f>IF(N326="sníž. přenesená",J326,0)</f>
        <v>0</v>
      </c>
      <c r="BI326" s="241">
        <f>IF(N326="nulová",J326,0)</f>
        <v>0</v>
      </c>
      <c r="BJ326" s="18" t="s">
        <v>83</v>
      </c>
      <c r="BK326" s="241">
        <f>ROUND(I326*H326,2)</f>
        <v>0</v>
      </c>
      <c r="BL326" s="18" t="s">
        <v>100</v>
      </c>
      <c r="BM326" s="240" t="s">
        <v>474</v>
      </c>
    </row>
    <row r="327" s="14" customFormat="1">
      <c r="A327" s="14"/>
      <c r="B327" s="258"/>
      <c r="C327" s="259"/>
      <c r="D327" s="242" t="s">
        <v>204</v>
      </c>
      <c r="E327" s="260" t="s">
        <v>1</v>
      </c>
      <c r="F327" s="261" t="s">
        <v>350</v>
      </c>
      <c r="G327" s="259"/>
      <c r="H327" s="260" t="s">
        <v>1</v>
      </c>
      <c r="I327" s="262"/>
      <c r="J327" s="259"/>
      <c r="K327" s="259"/>
      <c r="L327" s="263"/>
      <c r="M327" s="264"/>
      <c r="N327" s="265"/>
      <c r="O327" s="265"/>
      <c r="P327" s="265"/>
      <c r="Q327" s="265"/>
      <c r="R327" s="265"/>
      <c r="S327" s="265"/>
      <c r="T327" s="266"/>
      <c r="U327" s="14"/>
      <c r="V327" s="14"/>
      <c r="W327" s="14"/>
      <c r="X327" s="14"/>
      <c r="Y327" s="14"/>
      <c r="Z327" s="14"/>
      <c r="AA327" s="14"/>
      <c r="AB327" s="14"/>
      <c r="AC327" s="14"/>
      <c r="AD327" s="14"/>
      <c r="AE327" s="14"/>
      <c r="AT327" s="267" t="s">
        <v>204</v>
      </c>
      <c r="AU327" s="267" t="s">
        <v>85</v>
      </c>
      <c r="AV327" s="14" t="s">
        <v>83</v>
      </c>
      <c r="AW327" s="14" t="s">
        <v>32</v>
      </c>
      <c r="AX327" s="14" t="s">
        <v>76</v>
      </c>
      <c r="AY327" s="267" t="s">
        <v>194</v>
      </c>
    </row>
    <row r="328" s="13" customFormat="1">
      <c r="A328" s="13"/>
      <c r="B328" s="247"/>
      <c r="C328" s="248"/>
      <c r="D328" s="242" t="s">
        <v>204</v>
      </c>
      <c r="E328" s="249" t="s">
        <v>1</v>
      </c>
      <c r="F328" s="250" t="s">
        <v>475</v>
      </c>
      <c r="G328" s="248"/>
      <c r="H328" s="251">
        <v>3.484</v>
      </c>
      <c r="I328" s="252"/>
      <c r="J328" s="248"/>
      <c r="K328" s="248"/>
      <c r="L328" s="253"/>
      <c r="M328" s="254"/>
      <c r="N328" s="255"/>
      <c r="O328" s="255"/>
      <c r="P328" s="255"/>
      <c r="Q328" s="255"/>
      <c r="R328" s="255"/>
      <c r="S328" s="255"/>
      <c r="T328" s="256"/>
      <c r="U328" s="13"/>
      <c r="V328" s="13"/>
      <c r="W328" s="13"/>
      <c r="X328" s="13"/>
      <c r="Y328" s="13"/>
      <c r="Z328" s="13"/>
      <c r="AA328" s="13"/>
      <c r="AB328" s="13"/>
      <c r="AC328" s="13"/>
      <c r="AD328" s="13"/>
      <c r="AE328" s="13"/>
      <c r="AT328" s="257" t="s">
        <v>204</v>
      </c>
      <c r="AU328" s="257" t="s">
        <v>85</v>
      </c>
      <c r="AV328" s="13" t="s">
        <v>85</v>
      </c>
      <c r="AW328" s="13" t="s">
        <v>32</v>
      </c>
      <c r="AX328" s="13" t="s">
        <v>76</v>
      </c>
      <c r="AY328" s="257" t="s">
        <v>194</v>
      </c>
    </row>
    <row r="329" s="15" customFormat="1">
      <c r="A329" s="15"/>
      <c r="B329" s="268"/>
      <c r="C329" s="269"/>
      <c r="D329" s="242" t="s">
        <v>204</v>
      </c>
      <c r="E329" s="270" t="s">
        <v>1</v>
      </c>
      <c r="F329" s="271" t="s">
        <v>207</v>
      </c>
      <c r="G329" s="269"/>
      <c r="H329" s="272">
        <v>3.484</v>
      </c>
      <c r="I329" s="273"/>
      <c r="J329" s="269"/>
      <c r="K329" s="269"/>
      <c r="L329" s="274"/>
      <c r="M329" s="275"/>
      <c r="N329" s="276"/>
      <c r="O329" s="276"/>
      <c r="P329" s="276"/>
      <c r="Q329" s="276"/>
      <c r="R329" s="276"/>
      <c r="S329" s="276"/>
      <c r="T329" s="277"/>
      <c r="U329" s="15"/>
      <c r="V329" s="15"/>
      <c r="W329" s="15"/>
      <c r="X329" s="15"/>
      <c r="Y329" s="15"/>
      <c r="Z329" s="15"/>
      <c r="AA329" s="15"/>
      <c r="AB329" s="15"/>
      <c r="AC329" s="15"/>
      <c r="AD329" s="15"/>
      <c r="AE329" s="15"/>
      <c r="AT329" s="278" t="s">
        <v>204</v>
      </c>
      <c r="AU329" s="278" t="s">
        <v>85</v>
      </c>
      <c r="AV329" s="15" t="s">
        <v>100</v>
      </c>
      <c r="AW329" s="15" t="s">
        <v>32</v>
      </c>
      <c r="AX329" s="15" t="s">
        <v>83</v>
      </c>
      <c r="AY329" s="278" t="s">
        <v>194</v>
      </c>
    </row>
    <row r="330" s="2" customFormat="1" ht="16.5" customHeight="1">
      <c r="A330" s="39"/>
      <c r="B330" s="40"/>
      <c r="C330" s="229" t="s">
        <v>476</v>
      </c>
      <c r="D330" s="229" t="s">
        <v>196</v>
      </c>
      <c r="E330" s="230" t="s">
        <v>477</v>
      </c>
      <c r="F330" s="231" t="s">
        <v>478</v>
      </c>
      <c r="G330" s="232" t="s">
        <v>215</v>
      </c>
      <c r="H330" s="233">
        <v>10.84</v>
      </c>
      <c r="I330" s="234"/>
      <c r="J330" s="235">
        <f>ROUND(I330*H330,2)</f>
        <v>0</v>
      </c>
      <c r="K330" s="231" t="s">
        <v>200</v>
      </c>
      <c r="L330" s="45"/>
      <c r="M330" s="236" t="s">
        <v>1</v>
      </c>
      <c r="N330" s="237" t="s">
        <v>41</v>
      </c>
      <c r="O330" s="92"/>
      <c r="P330" s="238">
        <f>O330*H330</f>
        <v>0</v>
      </c>
      <c r="Q330" s="238">
        <v>2.5019399999999998</v>
      </c>
      <c r="R330" s="238">
        <f>Q330*H330</f>
        <v>27.121029599999996</v>
      </c>
      <c r="S330" s="238">
        <v>0</v>
      </c>
      <c r="T330" s="239">
        <f>S330*H330</f>
        <v>0</v>
      </c>
      <c r="U330" s="39"/>
      <c r="V330" s="39"/>
      <c r="W330" s="39"/>
      <c r="X330" s="39"/>
      <c r="Y330" s="39"/>
      <c r="Z330" s="39"/>
      <c r="AA330" s="39"/>
      <c r="AB330" s="39"/>
      <c r="AC330" s="39"/>
      <c r="AD330" s="39"/>
      <c r="AE330" s="39"/>
      <c r="AR330" s="240" t="s">
        <v>100</v>
      </c>
      <c r="AT330" s="240" t="s">
        <v>196</v>
      </c>
      <c r="AU330" s="240" t="s">
        <v>85</v>
      </c>
      <c r="AY330" s="18" t="s">
        <v>194</v>
      </c>
      <c r="BE330" s="241">
        <f>IF(N330="základní",J330,0)</f>
        <v>0</v>
      </c>
      <c r="BF330" s="241">
        <f>IF(N330="snížená",J330,0)</f>
        <v>0</v>
      </c>
      <c r="BG330" s="241">
        <f>IF(N330="zákl. přenesená",J330,0)</f>
        <v>0</v>
      </c>
      <c r="BH330" s="241">
        <f>IF(N330="sníž. přenesená",J330,0)</f>
        <v>0</v>
      </c>
      <c r="BI330" s="241">
        <f>IF(N330="nulová",J330,0)</f>
        <v>0</v>
      </c>
      <c r="BJ330" s="18" t="s">
        <v>83</v>
      </c>
      <c r="BK330" s="241">
        <f>ROUND(I330*H330,2)</f>
        <v>0</v>
      </c>
      <c r="BL330" s="18" t="s">
        <v>100</v>
      </c>
      <c r="BM330" s="240" t="s">
        <v>479</v>
      </c>
    </row>
    <row r="331" s="14" customFormat="1">
      <c r="A331" s="14"/>
      <c r="B331" s="258"/>
      <c r="C331" s="259"/>
      <c r="D331" s="242" t="s">
        <v>204</v>
      </c>
      <c r="E331" s="260" t="s">
        <v>1</v>
      </c>
      <c r="F331" s="261" t="s">
        <v>350</v>
      </c>
      <c r="G331" s="259"/>
      <c r="H331" s="260" t="s">
        <v>1</v>
      </c>
      <c r="I331" s="262"/>
      <c r="J331" s="259"/>
      <c r="K331" s="259"/>
      <c r="L331" s="263"/>
      <c r="M331" s="264"/>
      <c r="N331" s="265"/>
      <c r="O331" s="265"/>
      <c r="P331" s="265"/>
      <c r="Q331" s="265"/>
      <c r="R331" s="265"/>
      <c r="S331" s="265"/>
      <c r="T331" s="266"/>
      <c r="U331" s="14"/>
      <c r="V331" s="14"/>
      <c r="W331" s="14"/>
      <c r="X331" s="14"/>
      <c r="Y331" s="14"/>
      <c r="Z331" s="14"/>
      <c r="AA331" s="14"/>
      <c r="AB331" s="14"/>
      <c r="AC331" s="14"/>
      <c r="AD331" s="14"/>
      <c r="AE331" s="14"/>
      <c r="AT331" s="267" t="s">
        <v>204</v>
      </c>
      <c r="AU331" s="267" t="s">
        <v>85</v>
      </c>
      <c r="AV331" s="14" t="s">
        <v>83</v>
      </c>
      <c r="AW331" s="14" t="s">
        <v>32</v>
      </c>
      <c r="AX331" s="14" t="s">
        <v>76</v>
      </c>
      <c r="AY331" s="267" t="s">
        <v>194</v>
      </c>
    </row>
    <row r="332" s="13" customFormat="1">
      <c r="A332" s="13"/>
      <c r="B332" s="247"/>
      <c r="C332" s="248"/>
      <c r="D332" s="242" t="s">
        <v>204</v>
      </c>
      <c r="E332" s="249" t="s">
        <v>1</v>
      </c>
      <c r="F332" s="250" t="s">
        <v>480</v>
      </c>
      <c r="G332" s="248"/>
      <c r="H332" s="251">
        <v>10.84</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204</v>
      </c>
      <c r="AU332" s="257" t="s">
        <v>85</v>
      </c>
      <c r="AV332" s="13" t="s">
        <v>85</v>
      </c>
      <c r="AW332" s="13" t="s">
        <v>32</v>
      </c>
      <c r="AX332" s="13" t="s">
        <v>76</v>
      </c>
      <c r="AY332" s="257" t="s">
        <v>194</v>
      </c>
    </row>
    <row r="333" s="15" customFormat="1">
      <c r="A333" s="15"/>
      <c r="B333" s="268"/>
      <c r="C333" s="269"/>
      <c r="D333" s="242" t="s">
        <v>204</v>
      </c>
      <c r="E333" s="270" t="s">
        <v>1</v>
      </c>
      <c r="F333" s="271" t="s">
        <v>207</v>
      </c>
      <c r="G333" s="269"/>
      <c r="H333" s="272">
        <v>10.84</v>
      </c>
      <c r="I333" s="273"/>
      <c r="J333" s="269"/>
      <c r="K333" s="269"/>
      <c r="L333" s="274"/>
      <c r="M333" s="275"/>
      <c r="N333" s="276"/>
      <c r="O333" s="276"/>
      <c r="P333" s="276"/>
      <c r="Q333" s="276"/>
      <c r="R333" s="276"/>
      <c r="S333" s="276"/>
      <c r="T333" s="277"/>
      <c r="U333" s="15"/>
      <c r="V333" s="15"/>
      <c r="W333" s="15"/>
      <c r="X333" s="15"/>
      <c r="Y333" s="15"/>
      <c r="Z333" s="15"/>
      <c r="AA333" s="15"/>
      <c r="AB333" s="15"/>
      <c r="AC333" s="15"/>
      <c r="AD333" s="15"/>
      <c r="AE333" s="15"/>
      <c r="AT333" s="278" t="s">
        <v>204</v>
      </c>
      <c r="AU333" s="278" t="s">
        <v>85</v>
      </c>
      <c r="AV333" s="15" t="s">
        <v>100</v>
      </c>
      <c r="AW333" s="15" t="s">
        <v>32</v>
      </c>
      <c r="AX333" s="15" t="s">
        <v>83</v>
      </c>
      <c r="AY333" s="278" t="s">
        <v>194</v>
      </c>
    </row>
    <row r="334" s="2" customFormat="1" ht="16.5" customHeight="1">
      <c r="A334" s="39"/>
      <c r="B334" s="40"/>
      <c r="C334" s="229" t="s">
        <v>481</v>
      </c>
      <c r="D334" s="229" t="s">
        <v>196</v>
      </c>
      <c r="E334" s="230" t="s">
        <v>482</v>
      </c>
      <c r="F334" s="231" t="s">
        <v>483</v>
      </c>
      <c r="G334" s="232" t="s">
        <v>210</v>
      </c>
      <c r="H334" s="233">
        <v>72.280000000000001</v>
      </c>
      <c r="I334" s="234"/>
      <c r="J334" s="235">
        <f>ROUND(I334*H334,2)</f>
        <v>0</v>
      </c>
      <c r="K334" s="231" t="s">
        <v>200</v>
      </c>
      <c r="L334" s="45"/>
      <c r="M334" s="236" t="s">
        <v>1</v>
      </c>
      <c r="N334" s="237" t="s">
        <v>41</v>
      </c>
      <c r="O334" s="92"/>
      <c r="P334" s="238">
        <f>O334*H334</f>
        <v>0</v>
      </c>
      <c r="Q334" s="238">
        <v>0.0066299999999999996</v>
      </c>
      <c r="R334" s="238">
        <f>Q334*H334</f>
        <v>0.47921639999999999</v>
      </c>
      <c r="S334" s="238">
        <v>0</v>
      </c>
      <c r="T334" s="239">
        <f>S334*H334</f>
        <v>0</v>
      </c>
      <c r="U334" s="39"/>
      <c r="V334" s="39"/>
      <c r="W334" s="39"/>
      <c r="X334" s="39"/>
      <c r="Y334" s="39"/>
      <c r="Z334" s="39"/>
      <c r="AA334" s="39"/>
      <c r="AB334" s="39"/>
      <c r="AC334" s="39"/>
      <c r="AD334" s="39"/>
      <c r="AE334" s="39"/>
      <c r="AR334" s="240" t="s">
        <v>100</v>
      </c>
      <c r="AT334" s="240" t="s">
        <v>196</v>
      </c>
      <c r="AU334" s="240" t="s">
        <v>85</v>
      </c>
      <c r="AY334" s="18" t="s">
        <v>194</v>
      </c>
      <c r="BE334" s="241">
        <f>IF(N334="základní",J334,0)</f>
        <v>0</v>
      </c>
      <c r="BF334" s="241">
        <f>IF(N334="snížená",J334,0)</f>
        <v>0</v>
      </c>
      <c r="BG334" s="241">
        <f>IF(N334="zákl. přenesená",J334,0)</f>
        <v>0</v>
      </c>
      <c r="BH334" s="241">
        <f>IF(N334="sníž. přenesená",J334,0)</f>
        <v>0</v>
      </c>
      <c r="BI334" s="241">
        <f>IF(N334="nulová",J334,0)</f>
        <v>0</v>
      </c>
      <c r="BJ334" s="18" t="s">
        <v>83</v>
      </c>
      <c r="BK334" s="241">
        <f>ROUND(I334*H334,2)</f>
        <v>0</v>
      </c>
      <c r="BL334" s="18" t="s">
        <v>100</v>
      </c>
      <c r="BM334" s="240" t="s">
        <v>484</v>
      </c>
    </row>
    <row r="335" s="2" customFormat="1" ht="16.5" customHeight="1">
      <c r="A335" s="39"/>
      <c r="B335" s="40"/>
      <c r="C335" s="229" t="s">
        <v>485</v>
      </c>
      <c r="D335" s="229" t="s">
        <v>196</v>
      </c>
      <c r="E335" s="230" t="s">
        <v>486</v>
      </c>
      <c r="F335" s="231" t="s">
        <v>487</v>
      </c>
      <c r="G335" s="232" t="s">
        <v>210</v>
      </c>
      <c r="H335" s="233">
        <v>72.280000000000001</v>
      </c>
      <c r="I335" s="234"/>
      <c r="J335" s="235">
        <f>ROUND(I335*H335,2)</f>
        <v>0</v>
      </c>
      <c r="K335" s="231" t="s">
        <v>200</v>
      </c>
      <c r="L335" s="45"/>
      <c r="M335" s="236" t="s">
        <v>1</v>
      </c>
      <c r="N335" s="237" t="s">
        <v>41</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100</v>
      </c>
      <c r="AT335" s="240" t="s">
        <v>196</v>
      </c>
      <c r="AU335" s="240" t="s">
        <v>85</v>
      </c>
      <c r="AY335" s="18" t="s">
        <v>194</v>
      </c>
      <c r="BE335" s="241">
        <f>IF(N335="základní",J335,0)</f>
        <v>0</v>
      </c>
      <c r="BF335" s="241">
        <f>IF(N335="snížená",J335,0)</f>
        <v>0</v>
      </c>
      <c r="BG335" s="241">
        <f>IF(N335="zákl. přenesená",J335,0)</f>
        <v>0</v>
      </c>
      <c r="BH335" s="241">
        <f>IF(N335="sníž. přenesená",J335,0)</f>
        <v>0</v>
      </c>
      <c r="BI335" s="241">
        <f>IF(N335="nulová",J335,0)</f>
        <v>0</v>
      </c>
      <c r="BJ335" s="18" t="s">
        <v>83</v>
      </c>
      <c r="BK335" s="241">
        <f>ROUND(I335*H335,2)</f>
        <v>0</v>
      </c>
      <c r="BL335" s="18" t="s">
        <v>100</v>
      </c>
      <c r="BM335" s="240" t="s">
        <v>488</v>
      </c>
    </row>
    <row r="336" s="2" customFormat="1" ht="16.5" customHeight="1">
      <c r="A336" s="39"/>
      <c r="B336" s="40"/>
      <c r="C336" s="229" t="s">
        <v>489</v>
      </c>
      <c r="D336" s="229" t="s">
        <v>196</v>
      </c>
      <c r="E336" s="230" t="s">
        <v>490</v>
      </c>
      <c r="F336" s="231" t="s">
        <v>491</v>
      </c>
      <c r="G336" s="232" t="s">
        <v>210</v>
      </c>
      <c r="H336" s="233">
        <v>7.2279999999999998</v>
      </c>
      <c r="I336" s="234"/>
      <c r="J336" s="235">
        <f>ROUND(I336*H336,2)</f>
        <v>0</v>
      </c>
      <c r="K336" s="231" t="s">
        <v>200</v>
      </c>
      <c r="L336" s="45"/>
      <c r="M336" s="236" t="s">
        <v>1</v>
      </c>
      <c r="N336" s="237" t="s">
        <v>41</v>
      </c>
      <c r="O336" s="92"/>
      <c r="P336" s="238">
        <f>O336*H336</f>
        <v>0</v>
      </c>
      <c r="Q336" s="238">
        <v>0.0015</v>
      </c>
      <c r="R336" s="238">
        <f>Q336*H336</f>
        <v>0.010841999999999999</v>
      </c>
      <c r="S336" s="238">
        <v>0</v>
      </c>
      <c r="T336" s="239">
        <f>S336*H336</f>
        <v>0</v>
      </c>
      <c r="U336" s="39"/>
      <c r="V336" s="39"/>
      <c r="W336" s="39"/>
      <c r="X336" s="39"/>
      <c r="Y336" s="39"/>
      <c r="Z336" s="39"/>
      <c r="AA336" s="39"/>
      <c r="AB336" s="39"/>
      <c r="AC336" s="39"/>
      <c r="AD336" s="39"/>
      <c r="AE336" s="39"/>
      <c r="AR336" s="240" t="s">
        <v>100</v>
      </c>
      <c r="AT336" s="240" t="s">
        <v>196</v>
      </c>
      <c r="AU336" s="240" t="s">
        <v>85</v>
      </c>
      <c r="AY336" s="18" t="s">
        <v>194</v>
      </c>
      <c r="BE336" s="241">
        <f>IF(N336="základní",J336,0)</f>
        <v>0</v>
      </c>
      <c r="BF336" s="241">
        <f>IF(N336="snížená",J336,0)</f>
        <v>0</v>
      </c>
      <c r="BG336" s="241">
        <f>IF(N336="zákl. přenesená",J336,0)</f>
        <v>0</v>
      </c>
      <c r="BH336" s="241">
        <f>IF(N336="sníž. přenesená",J336,0)</f>
        <v>0</v>
      </c>
      <c r="BI336" s="241">
        <f>IF(N336="nulová",J336,0)</f>
        <v>0</v>
      </c>
      <c r="BJ336" s="18" t="s">
        <v>83</v>
      </c>
      <c r="BK336" s="241">
        <f>ROUND(I336*H336,2)</f>
        <v>0</v>
      </c>
      <c r="BL336" s="18" t="s">
        <v>100</v>
      </c>
      <c r="BM336" s="240" t="s">
        <v>492</v>
      </c>
    </row>
    <row r="337" s="2" customFormat="1" ht="16.5" customHeight="1">
      <c r="A337" s="39"/>
      <c r="B337" s="40"/>
      <c r="C337" s="229" t="s">
        <v>493</v>
      </c>
      <c r="D337" s="229" t="s">
        <v>196</v>
      </c>
      <c r="E337" s="230" t="s">
        <v>494</v>
      </c>
      <c r="F337" s="231" t="s">
        <v>495</v>
      </c>
      <c r="G337" s="232" t="s">
        <v>210</v>
      </c>
      <c r="H337" s="233">
        <v>7.2279999999999998</v>
      </c>
      <c r="I337" s="234"/>
      <c r="J337" s="235">
        <f>ROUND(I337*H337,2)</f>
        <v>0</v>
      </c>
      <c r="K337" s="231" t="s">
        <v>200</v>
      </c>
      <c r="L337" s="45"/>
      <c r="M337" s="236" t="s">
        <v>1</v>
      </c>
      <c r="N337" s="237" t="s">
        <v>41</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100</v>
      </c>
      <c r="AT337" s="240" t="s">
        <v>196</v>
      </c>
      <c r="AU337" s="240" t="s">
        <v>85</v>
      </c>
      <c r="AY337" s="18" t="s">
        <v>194</v>
      </c>
      <c r="BE337" s="241">
        <f>IF(N337="základní",J337,0)</f>
        <v>0</v>
      </c>
      <c r="BF337" s="241">
        <f>IF(N337="snížená",J337,0)</f>
        <v>0</v>
      </c>
      <c r="BG337" s="241">
        <f>IF(N337="zákl. přenesená",J337,0)</f>
        <v>0</v>
      </c>
      <c r="BH337" s="241">
        <f>IF(N337="sníž. přenesená",J337,0)</f>
        <v>0</v>
      </c>
      <c r="BI337" s="241">
        <f>IF(N337="nulová",J337,0)</f>
        <v>0</v>
      </c>
      <c r="BJ337" s="18" t="s">
        <v>83</v>
      </c>
      <c r="BK337" s="241">
        <f>ROUND(I337*H337,2)</f>
        <v>0</v>
      </c>
      <c r="BL337" s="18" t="s">
        <v>100</v>
      </c>
      <c r="BM337" s="240" t="s">
        <v>496</v>
      </c>
    </row>
    <row r="338" s="2" customFormat="1" ht="16.5" customHeight="1">
      <c r="A338" s="39"/>
      <c r="B338" s="40"/>
      <c r="C338" s="229" t="s">
        <v>497</v>
      </c>
      <c r="D338" s="229" t="s">
        <v>196</v>
      </c>
      <c r="E338" s="230" t="s">
        <v>498</v>
      </c>
      <c r="F338" s="231" t="s">
        <v>499</v>
      </c>
      <c r="G338" s="232" t="s">
        <v>312</v>
      </c>
      <c r="H338" s="233">
        <v>2.1680000000000001</v>
      </c>
      <c r="I338" s="234"/>
      <c r="J338" s="235">
        <f>ROUND(I338*H338,2)</f>
        <v>0</v>
      </c>
      <c r="K338" s="231" t="s">
        <v>200</v>
      </c>
      <c r="L338" s="45"/>
      <c r="M338" s="236" t="s">
        <v>1</v>
      </c>
      <c r="N338" s="237" t="s">
        <v>41</v>
      </c>
      <c r="O338" s="92"/>
      <c r="P338" s="238">
        <f>O338*H338</f>
        <v>0</v>
      </c>
      <c r="Q338" s="238">
        <v>1.0551200000000001</v>
      </c>
      <c r="R338" s="238">
        <f>Q338*H338</f>
        <v>2.2875001600000004</v>
      </c>
      <c r="S338" s="238">
        <v>0</v>
      </c>
      <c r="T338" s="239">
        <f>S338*H338</f>
        <v>0</v>
      </c>
      <c r="U338" s="39"/>
      <c r="V338" s="39"/>
      <c r="W338" s="39"/>
      <c r="X338" s="39"/>
      <c r="Y338" s="39"/>
      <c r="Z338" s="39"/>
      <c r="AA338" s="39"/>
      <c r="AB338" s="39"/>
      <c r="AC338" s="39"/>
      <c r="AD338" s="39"/>
      <c r="AE338" s="39"/>
      <c r="AR338" s="240" t="s">
        <v>100</v>
      </c>
      <c r="AT338" s="240" t="s">
        <v>196</v>
      </c>
      <c r="AU338" s="240" t="s">
        <v>85</v>
      </c>
      <c r="AY338" s="18" t="s">
        <v>194</v>
      </c>
      <c r="BE338" s="241">
        <f>IF(N338="základní",J338,0)</f>
        <v>0</v>
      </c>
      <c r="BF338" s="241">
        <f>IF(N338="snížená",J338,0)</f>
        <v>0</v>
      </c>
      <c r="BG338" s="241">
        <f>IF(N338="zákl. přenesená",J338,0)</f>
        <v>0</v>
      </c>
      <c r="BH338" s="241">
        <f>IF(N338="sníž. přenesená",J338,0)</f>
        <v>0</v>
      </c>
      <c r="BI338" s="241">
        <f>IF(N338="nulová",J338,0)</f>
        <v>0</v>
      </c>
      <c r="BJ338" s="18" t="s">
        <v>83</v>
      </c>
      <c r="BK338" s="241">
        <f>ROUND(I338*H338,2)</f>
        <v>0</v>
      </c>
      <c r="BL338" s="18" t="s">
        <v>100</v>
      </c>
      <c r="BM338" s="240" t="s">
        <v>500</v>
      </c>
    </row>
    <row r="339" s="14" customFormat="1">
      <c r="A339" s="14"/>
      <c r="B339" s="258"/>
      <c r="C339" s="259"/>
      <c r="D339" s="242" t="s">
        <v>204</v>
      </c>
      <c r="E339" s="260" t="s">
        <v>1</v>
      </c>
      <c r="F339" s="261" t="s">
        <v>350</v>
      </c>
      <c r="G339" s="259"/>
      <c r="H339" s="260" t="s">
        <v>1</v>
      </c>
      <c r="I339" s="262"/>
      <c r="J339" s="259"/>
      <c r="K339" s="259"/>
      <c r="L339" s="263"/>
      <c r="M339" s="264"/>
      <c r="N339" s="265"/>
      <c r="O339" s="265"/>
      <c r="P339" s="265"/>
      <c r="Q339" s="265"/>
      <c r="R339" s="265"/>
      <c r="S339" s="265"/>
      <c r="T339" s="266"/>
      <c r="U339" s="14"/>
      <c r="V339" s="14"/>
      <c r="W339" s="14"/>
      <c r="X339" s="14"/>
      <c r="Y339" s="14"/>
      <c r="Z339" s="14"/>
      <c r="AA339" s="14"/>
      <c r="AB339" s="14"/>
      <c r="AC339" s="14"/>
      <c r="AD339" s="14"/>
      <c r="AE339" s="14"/>
      <c r="AT339" s="267" t="s">
        <v>204</v>
      </c>
      <c r="AU339" s="267" t="s">
        <v>85</v>
      </c>
      <c r="AV339" s="14" t="s">
        <v>83</v>
      </c>
      <c r="AW339" s="14" t="s">
        <v>32</v>
      </c>
      <c r="AX339" s="14" t="s">
        <v>76</v>
      </c>
      <c r="AY339" s="267" t="s">
        <v>194</v>
      </c>
    </row>
    <row r="340" s="13" customFormat="1">
      <c r="A340" s="13"/>
      <c r="B340" s="247"/>
      <c r="C340" s="248"/>
      <c r="D340" s="242" t="s">
        <v>204</v>
      </c>
      <c r="E340" s="249" t="s">
        <v>1</v>
      </c>
      <c r="F340" s="250" t="s">
        <v>501</v>
      </c>
      <c r="G340" s="248"/>
      <c r="H340" s="251">
        <v>2.1680000000000001</v>
      </c>
      <c r="I340" s="252"/>
      <c r="J340" s="248"/>
      <c r="K340" s="248"/>
      <c r="L340" s="253"/>
      <c r="M340" s="254"/>
      <c r="N340" s="255"/>
      <c r="O340" s="255"/>
      <c r="P340" s="255"/>
      <c r="Q340" s="255"/>
      <c r="R340" s="255"/>
      <c r="S340" s="255"/>
      <c r="T340" s="256"/>
      <c r="U340" s="13"/>
      <c r="V340" s="13"/>
      <c r="W340" s="13"/>
      <c r="X340" s="13"/>
      <c r="Y340" s="13"/>
      <c r="Z340" s="13"/>
      <c r="AA340" s="13"/>
      <c r="AB340" s="13"/>
      <c r="AC340" s="13"/>
      <c r="AD340" s="13"/>
      <c r="AE340" s="13"/>
      <c r="AT340" s="257" t="s">
        <v>204</v>
      </c>
      <c r="AU340" s="257" t="s">
        <v>85</v>
      </c>
      <c r="AV340" s="13" t="s">
        <v>85</v>
      </c>
      <c r="AW340" s="13" t="s">
        <v>32</v>
      </c>
      <c r="AX340" s="13" t="s">
        <v>76</v>
      </c>
      <c r="AY340" s="257" t="s">
        <v>194</v>
      </c>
    </row>
    <row r="341" s="15" customFormat="1">
      <c r="A341" s="15"/>
      <c r="B341" s="268"/>
      <c r="C341" s="269"/>
      <c r="D341" s="242" t="s">
        <v>204</v>
      </c>
      <c r="E341" s="270" t="s">
        <v>1</v>
      </c>
      <c r="F341" s="271" t="s">
        <v>207</v>
      </c>
      <c r="G341" s="269"/>
      <c r="H341" s="272">
        <v>2.1680000000000001</v>
      </c>
      <c r="I341" s="273"/>
      <c r="J341" s="269"/>
      <c r="K341" s="269"/>
      <c r="L341" s="274"/>
      <c r="M341" s="275"/>
      <c r="N341" s="276"/>
      <c r="O341" s="276"/>
      <c r="P341" s="276"/>
      <c r="Q341" s="276"/>
      <c r="R341" s="276"/>
      <c r="S341" s="276"/>
      <c r="T341" s="277"/>
      <c r="U341" s="15"/>
      <c r="V341" s="15"/>
      <c r="W341" s="15"/>
      <c r="X341" s="15"/>
      <c r="Y341" s="15"/>
      <c r="Z341" s="15"/>
      <c r="AA341" s="15"/>
      <c r="AB341" s="15"/>
      <c r="AC341" s="15"/>
      <c r="AD341" s="15"/>
      <c r="AE341" s="15"/>
      <c r="AT341" s="278" t="s">
        <v>204</v>
      </c>
      <c r="AU341" s="278" t="s">
        <v>85</v>
      </c>
      <c r="AV341" s="15" t="s">
        <v>100</v>
      </c>
      <c r="AW341" s="15" t="s">
        <v>32</v>
      </c>
      <c r="AX341" s="15" t="s">
        <v>83</v>
      </c>
      <c r="AY341" s="278" t="s">
        <v>194</v>
      </c>
    </row>
    <row r="342" s="2" customFormat="1" ht="16.5" customHeight="1">
      <c r="A342" s="39"/>
      <c r="B342" s="40"/>
      <c r="C342" s="229" t="s">
        <v>502</v>
      </c>
      <c r="D342" s="229" t="s">
        <v>196</v>
      </c>
      <c r="E342" s="230" t="s">
        <v>503</v>
      </c>
      <c r="F342" s="231" t="s">
        <v>504</v>
      </c>
      <c r="G342" s="232" t="s">
        <v>355</v>
      </c>
      <c r="H342" s="233">
        <v>10</v>
      </c>
      <c r="I342" s="234"/>
      <c r="J342" s="235">
        <f>ROUND(I342*H342,2)</f>
        <v>0</v>
      </c>
      <c r="K342" s="231" t="s">
        <v>232</v>
      </c>
      <c r="L342" s="45"/>
      <c r="M342" s="236" t="s">
        <v>1</v>
      </c>
      <c r="N342" s="237" t="s">
        <v>41</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100</v>
      </c>
      <c r="AT342" s="240" t="s">
        <v>196</v>
      </c>
      <c r="AU342" s="240" t="s">
        <v>85</v>
      </c>
      <c r="AY342" s="18" t="s">
        <v>194</v>
      </c>
      <c r="BE342" s="241">
        <f>IF(N342="základní",J342,0)</f>
        <v>0</v>
      </c>
      <c r="BF342" s="241">
        <f>IF(N342="snížená",J342,0)</f>
        <v>0</v>
      </c>
      <c r="BG342" s="241">
        <f>IF(N342="zákl. přenesená",J342,0)</f>
        <v>0</v>
      </c>
      <c r="BH342" s="241">
        <f>IF(N342="sníž. přenesená",J342,0)</f>
        <v>0</v>
      </c>
      <c r="BI342" s="241">
        <f>IF(N342="nulová",J342,0)</f>
        <v>0</v>
      </c>
      <c r="BJ342" s="18" t="s">
        <v>83</v>
      </c>
      <c r="BK342" s="241">
        <f>ROUND(I342*H342,2)</f>
        <v>0</v>
      </c>
      <c r="BL342" s="18" t="s">
        <v>100</v>
      </c>
      <c r="BM342" s="240" t="s">
        <v>505</v>
      </c>
    </row>
    <row r="343" s="2" customFormat="1">
      <c r="A343" s="39"/>
      <c r="B343" s="40"/>
      <c r="C343" s="41"/>
      <c r="D343" s="242" t="s">
        <v>202</v>
      </c>
      <c r="E343" s="41"/>
      <c r="F343" s="243" t="s">
        <v>452</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202</v>
      </c>
      <c r="AU343" s="18" t="s">
        <v>85</v>
      </c>
    </row>
    <row r="344" s="2" customFormat="1" ht="16.5" customHeight="1">
      <c r="A344" s="39"/>
      <c r="B344" s="40"/>
      <c r="C344" s="229" t="s">
        <v>506</v>
      </c>
      <c r="D344" s="229" t="s">
        <v>196</v>
      </c>
      <c r="E344" s="230" t="s">
        <v>507</v>
      </c>
      <c r="F344" s="231" t="s">
        <v>508</v>
      </c>
      <c r="G344" s="232" t="s">
        <v>210</v>
      </c>
      <c r="H344" s="233">
        <v>14.449999999999999</v>
      </c>
      <c r="I344" s="234"/>
      <c r="J344" s="235">
        <f>ROUND(I344*H344,2)</f>
        <v>0</v>
      </c>
      <c r="K344" s="231" t="s">
        <v>200</v>
      </c>
      <c r="L344" s="45"/>
      <c r="M344" s="236" t="s">
        <v>1</v>
      </c>
      <c r="N344" s="237" t="s">
        <v>41</v>
      </c>
      <c r="O344" s="92"/>
      <c r="P344" s="238">
        <f>O344*H344</f>
        <v>0</v>
      </c>
      <c r="Q344" s="238">
        <v>0.24787000000000001</v>
      </c>
      <c r="R344" s="238">
        <f>Q344*H344</f>
        <v>3.5817215</v>
      </c>
      <c r="S344" s="238">
        <v>0</v>
      </c>
      <c r="T344" s="239">
        <f>S344*H344</f>
        <v>0</v>
      </c>
      <c r="U344" s="39"/>
      <c r="V344" s="39"/>
      <c r="W344" s="39"/>
      <c r="X344" s="39"/>
      <c r="Y344" s="39"/>
      <c r="Z344" s="39"/>
      <c r="AA344" s="39"/>
      <c r="AB344" s="39"/>
      <c r="AC344" s="39"/>
      <c r="AD344" s="39"/>
      <c r="AE344" s="39"/>
      <c r="AR344" s="240" t="s">
        <v>100</v>
      </c>
      <c r="AT344" s="240" t="s">
        <v>196</v>
      </c>
      <c r="AU344" s="240" t="s">
        <v>85</v>
      </c>
      <c r="AY344" s="18" t="s">
        <v>194</v>
      </c>
      <c r="BE344" s="241">
        <f>IF(N344="základní",J344,0)</f>
        <v>0</v>
      </c>
      <c r="BF344" s="241">
        <f>IF(N344="snížená",J344,0)</f>
        <v>0</v>
      </c>
      <c r="BG344" s="241">
        <f>IF(N344="zákl. přenesená",J344,0)</f>
        <v>0</v>
      </c>
      <c r="BH344" s="241">
        <f>IF(N344="sníž. přenesená",J344,0)</f>
        <v>0</v>
      </c>
      <c r="BI344" s="241">
        <f>IF(N344="nulová",J344,0)</f>
        <v>0</v>
      </c>
      <c r="BJ344" s="18" t="s">
        <v>83</v>
      </c>
      <c r="BK344" s="241">
        <f>ROUND(I344*H344,2)</f>
        <v>0</v>
      </c>
      <c r="BL344" s="18" t="s">
        <v>100</v>
      </c>
      <c r="BM344" s="240" t="s">
        <v>509</v>
      </c>
    </row>
    <row r="345" s="14" customFormat="1">
      <c r="A345" s="14"/>
      <c r="B345" s="258"/>
      <c r="C345" s="259"/>
      <c r="D345" s="242" t="s">
        <v>204</v>
      </c>
      <c r="E345" s="260" t="s">
        <v>1</v>
      </c>
      <c r="F345" s="261" t="s">
        <v>218</v>
      </c>
      <c r="G345" s="259"/>
      <c r="H345" s="260" t="s">
        <v>1</v>
      </c>
      <c r="I345" s="262"/>
      <c r="J345" s="259"/>
      <c r="K345" s="259"/>
      <c r="L345" s="263"/>
      <c r="M345" s="264"/>
      <c r="N345" s="265"/>
      <c r="O345" s="265"/>
      <c r="P345" s="265"/>
      <c r="Q345" s="265"/>
      <c r="R345" s="265"/>
      <c r="S345" s="265"/>
      <c r="T345" s="266"/>
      <c r="U345" s="14"/>
      <c r="V345" s="14"/>
      <c r="W345" s="14"/>
      <c r="X345" s="14"/>
      <c r="Y345" s="14"/>
      <c r="Z345" s="14"/>
      <c r="AA345" s="14"/>
      <c r="AB345" s="14"/>
      <c r="AC345" s="14"/>
      <c r="AD345" s="14"/>
      <c r="AE345" s="14"/>
      <c r="AT345" s="267" t="s">
        <v>204</v>
      </c>
      <c r="AU345" s="267" t="s">
        <v>85</v>
      </c>
      <c r="AV345" s="14" t="s">
        <v>83</v>
      </c>
      <c r="AW345" s="14" t="s">
        <v>32</v>
      </c>
      <c r="AX345" s="14" t="s">
        <v>76</v>
      </c>
      <c r="AY345" s="267" t="s">
        <v>194</v>
      </c>
    </row>
    <row r="346" s="13" customFormat="1">
      <c r="A346" s="13"/>
      <c r="B346" s="247"/>
      <c r="C346" s="248"/>
      <c r="D346" s="242" t="s">
        <v>204</v>
      </c>
      <c r="E346" s="249" t="s">
        <v>1</v>
      </c>
      <c r="F346" s="250" t="s">
        <v>510</v>
      </c>
      <c r="G346" s="248"/>
      <c r="H346" s="251">
        <v>14.449999999999999</v>
      </c>
      <c r="I346" s="252"/>
      <c r="J346" s="248"/>
      <c r="K346" s="248"/>
      <c r="L346" s="253"/>
      <c r="M346" s="254"/>
      <c r="N346" s="255"/>
      <c r="O346" s="255"/>
      <c r="P346" s="255"/>
      <c r="Q346" s="255"/>
      <c r="R346" s="255"/>
      <c r="S346" s="255"/>
      <c r="T346" s="256"/>
      <c r="U346" s="13"/>
      <c r="V346" s="13"/>
      <c r="W346" s="13"/>
      <c r="X346" s="13"/>
      <c r="Y346" s="13"/>
      <c r="Z346" s="13"/>
      <c r="AA346" s="13"/>
      <c r="AB346" s="13"/>
      <c r="AC346" s="13"/>
      <c r="AD346" s="13"/>
      <c r="AE346" s="13"/>
      <c r="AT346" s="257" t="s">
        <v>204</v>
      </c>
      <c r="AU346" s="257" t="s">
        <v>85</v>
      </c>
      <c r="AV346" s="13" t="s">
        <v>85</v>
      </c>
      <c r="AW346" s="13" t="s">
        <v>32</v>
      </c>
      <c r="AX346" s="13" t="s">
        <v>76</v>
      </c>
      <c r="AY346" s="257" t="s">
        <v>194</v>
      </c>
    </row>
    <row r="347" s="15" customFormat="1">
      <c r="A347" s="15"/>
      <c r="B347" s="268"/>
      <c r="C347" s="269"/>
      <c r="D347" s="242" t="s">
        <v>204</v>
      </c>
      <c r="E347" s="270" t="s">
        <v>1</v>
      </c>
      <c r="F347" s="271" t="s">
        <v>207</v>
      </c>
      <c r="G347" s="269"/>
      <c r="H347" s="272">
        <v>14.449999999999999</v>
      </c>
      <c r="I347" s="273"/>
      <c r="J347" s="269"/>
      <c r="K347" s="269"/>
      <c r="L347" s="274"/>
      <c r="M347" s="275"/>
      <c r="N347" s="276"/>
      <c r="O347" s="276"/>
      <c r="P347" s="276"/>
      <c r="Q347" s="276"/>
      <c r="R347" s="276"/>
      <c r="S347" s="276"/>
      <c r="T347" s="277"/>
      <c r="U347" s="15"/>
      <c r="V347" s="15"/>
      <c r="W347" s="15"/>
      <c r="X347" s="15"/>
      <c r="Y347" s="15"/>
      <c r="Z347" s="15"/>
      <c r="AA347" s="15"/>
      <c r="AB347" s="15"/>
      <c r="AC347" s="15"/>
      <c r="AD347" s="15"/>
      <c r="AE347" s="15"/>
      <c r="AT347" s="278" t="s">
        <v>204</v>
      </c>
      <c r="AU347" s="278" t="s">
        <v>85</v>
      </c>
      <c r="AV347" s="15" t="s">
        <v>100</v>
      </c>
      <c r="AW347" s="15" t="s">
        <v>32</v>
      </c>
      <c r="AX347" s="15" t="s">
        <v>83</v>
      </c>
      <c r="AY347" s="278" t="s">
        <v>194</v>
      </c>
    </row>
    <row r="348" s="12" customFormat="1" ht="22.8" customHeight="1">
      <c r="A348" s="12"/>
      <c r="B348" s="213"/>
      <c r="C348" s="214"/>
      <c r="D348" s="215" t="s">
        <v>75</v>
      </c>
      <c r="E348" s="227" t="s">
        <v>229</v>
      </c>
      <c r="F348" s="227" t="s">
        <v>511</v>
      </c>
      <c r="G348" s="214"/>
      <c r="H348" s="214"/>
      <c r="I348" s="217"/>
      <c r="J348" s="228">
        <f>BK348</f>
        <v>0</v>
      </c>
      <c r="K348" s="214"/>
      <c r="L348" s="219"/>
      <c r="M348" s="220"/>
      <c r="N348" s="221"/>
      <c r="O348" s="221"/>
      <c r="P348" s="222">
        <f>SUM(P349:P443)</f>
        <v>0</v>
      </c>
      <c r="Q348" s="221"/>
      <c r="R348" s="222">
        <f>SUM(R349:R443)</f>
        <v>123.47058778</v>
      </c>
      <c r="S348" s="221"/>
      <c r="T348" s="223">
        <f>SUM(T349:T443)</f>
        <v>0</v>
      </c>
      <c r="U348" s="12"/>
      <c r="V348" s="12"/>
      <c r="W348" s="12"/>
      <c r="X348" s="12"/>
      <c r="Y348" s="12"/>
      <c r="Z348" s="12"/>
      <c r="AA348" s="12"/>
      <c r="AB348" s="12"/>
      <c r="AC348" s="12"/>
      <c r="AD348" s="12"/>
      <c r="AE348" s="12"/>
      <c r="AR348" s="224" t="s">
        <v>83</v>
      </c>
      <c r="AT348" s="225" t="s">
        <v>75</v>
      </c>
      <c r="AU348" s="225" t="s">
        <v>83</v>
      </c>
      <c r="AY348" s="224" t="s">
        <v>194</v>
      </c>
      <c r="BK348" s="226">
        <f>SUM(BK349:BK443)</f>
        <v>0</v>
      </c>
    </row>
    <row r="349" s="2" customFormat="1" ht="16.5" customHeight="1">
      <c r="A349" s="39"/>
      <c r="B349" s="40"/>
      <c r="C349" s="229" t="s">
        <v>512</v>
      </c>
      <c r="D349" s="229" t="s">
        <v>196</v>
      </c>
      <c r="E349" s="230" t="s">
        <v>513</v>
      </c>
      <c r="F349" s="231" t="s">
        <v>514</v>
      </c>
      <c r="G349" s="232" t="s">
        <v>210</v>
      </c>
      <c r="H349" s="233">
        <v>65.466999999999999</v>
      </c>
      <c r="I349" s="234"/>
      <c r="J349" s="235">
        <f>ROUND(I349*H349,2)</f>
        <v>0</v>
      </c>
      <c r="K349" s="231" t="s">
        <v>200</v>
      </c>
      <c r="L349" s="45"/>
      <c r="M349" s="236" t="s">
        <v>1</v>
      </c>
      <c r="N349" s="237" t="s">
        <v>41</v>
      </c>
      <c r="O349" s="92"/>
      <c r="P349" s="238">
        <f>O349*H349</f>
        <v>0</v>
      </c>
      <c r="Q349" s="238">
        <v>0.0064999999999999997</v>
      </c>
      <c r="R349" s="238">
        <f>Q349*H349</f>
        <v>0.42553549999999996</v>
      </c>
      <c r="S349" s="238">
        <v>0</v>
      </c>
      <c r="T349" s="239">
        <f>S349*H349</f>
        <v>0</v>
      </c>
      <c r="U349" s="39"/>
      <c r="V349" s="39"/>
      <c r="W349" s="39"/>
      <c r="X349" s="39"/>
      <c r="Y349" s="39"/>
      <c r="Z349" s="39"/>
      <c r="AA349" s="39"/>
      <c r="AB349" s="39"/>
      <c r="AC349" s="39"/>
      <c r="AD349" s="39"/>
      <c r="AE349" s="39"/>
      <c r="AR349" s="240" t="s">
        <v>100</v>
      </c>
      <c r="AT349" s="240" t="s">
        <v>196</v>
      </c>
      <c r="AU349" s="240" t="s">
        <v>85</v>
      </c>
      <c r="AY349" s="18" t="s">
        <v>194</v>
      </c>
      <c r="BE349" s="241">
        <f>IF(N349="základní",J349,0)</f>
        <v>0</v>
      </c>
      <c r="BF349" s="241">
        <f>IF(N349="snížená",J349,0)</f>
        <v>0</v>
      </c>
      <c r="BG349" s="241">
        <f>IF(N349="zákl. přenesená",J349,0)</f>
        <v>0</v>
      </c>
      <c r="BH349" s="241">
        <f>IF(N349="sníž. přenesená",J349,0)</f>
        <v>0</v>
      </c>
      <c r="BI349" s="241">
        <f>IF(N349="nulová",J349,0)</f>
        <v>0</v>
      </c>
      <c r="BJ349" s="18" t="s">
        <v>83</v>
      </c>
      <c r="BK349" s="241">
        <f>ROUND(I349*H349,2)</f>
        <v>0</v>
      </c>
      <c r="BL349" s="18" t="s">
        <v>100</v>
      </c>
      <c r="BM349" s="240" t="s">
        <v>515</v>
      </c>
    </row>
    <row r="350" s="14" customFormat="1">
      <c r="A350" s="14"/>
      <c r="B350" s="258"/>
      <c r="C350" s="259"/>
      <c r="D350" s="242" t="s">
        <v>204</v>
      </c>
      <c r="E350" s="260" t="s">
        <v>1</v>
      </c>
      <c r="F350" s="261" t="s">
        <v>350</v>
      </c>
      <c r="G350" s="259"/>
      <c r="H350" s="260" t="s">
        <v>1</v>
      </c>
      <c r="I350" s="262"/>
      <c r="J350" s="259"/>
      <c r="K350" s="259"/>
      <c r="L350" s="263"/>
      <c r="M350" s="264"/>
      <c r="N350" s="265"/>
      <c r="O350" s="265"/>
      <c r="P350" s="265"/>
      <c r="Q350" s="265"/>
      <c r="R350" s="265"/>
      <c r="S350" s="265"/>
      <c r="T350" s="266"/>
      <c r="U350" s="14"/>
      <c r="V350" s="14"/>
      <c r="W350" s="14"/>
      <c r="X350" s="14"/>
      <c r="Y350" s="14"/>
      <c r="Z350" s="14"/>
      <c r="AA350" s="14"/>
      <c r="AB350" s="14"/>
      <c r="AC350" s="14"/>
      <c r="AD350" s="14"/>
      <c r="AE350" s="14"/>
      <c r="AT350" s="267" t="s">
        <v>204</v>
      </c>
      <c r="AU350" s="267" t="s">
        <v>85</v>
      </c>
      <c r="AV350" s="14" t="s">
        <v>83</v>
      </c>
      <c r="AW350" s="14" t="s">
        <v>32</v>
      </c>
      <c r="AX350" s="14" t="s">
        <v>76</v>
      </c>
      <c r="AY350" s="267" t="s">
        <v>194</v>
      </c>
    </row>
    <row r="351" s="13" customFormat="1">
      <c r="A351" s="13"/>
      <c r="B351" s="247"/>
      <c r="C351" s="248"/>
      <c r="D351" s="242" t="s">
        <v>204</v>
      </c>
      <c r="E351" s="249" t="s">
        <v>1</v>
      </c>
      <c r="F351" s="250" t="s">
        <v>516</v>
      </c>
      <c r="G351" s="248"/>
      <c r="H351" s="251">
        <v>65.466999999999999</v>
      </c>
      <c r="I351" s="252"/>
      <c r="J351" s="248"/>
      <c r="K351" s="248"/>
      <c r="L351" s="253"/>
      <c r="M351" s="254"/>
      <c r="N351" s="255"/>
      <c r="O351" s="255"/>
      <c r="P351" s="255"/>
      <c r="Q351" s="255"/>
      <c r="R351" s="255"/>
      <c r="S351" s="255"/>
      <c r="T351" s="256"/>
      <c r="U351" s="13"/>
      <c r="V351" s="13"/>
      <c r="W351" s="13"/>
      <c r="X351" s="13"/>
      <c r="Y351" s="13"/>
      <c r="Z351" s="13"/>
      <c r="AA351" s="13"/>
      <c r="AB351" s="13"/>
      <c r="AC351" s="13"/>
      <c r="AD351" s="13"/>
      <c r="AE351" s="13"/>
      <c r="AT351" s="257" t="s">
        <v>204</v>
      </c>
      <c r="AU351" s="257" t="s">
        <v>85</v>
      </c>
      <c r="AV351" s="13" t="s">
        <v>85</v>
      </c>
      <c r="AW351" s="13" t="s">
        <v>32</v>
      </c>
      <c r="AX351" s="13" t="s">
        <v>76</v>
      </c>
      <c r="AY351" s="257" t="s">
        <v>194</v>
      </c>
    </row>
    <row r="352" s="15" customFormat="1">
      <c r="A352" s="15"/>
      <c r="B352" s="268"/>
      <c r="C352" s="269"/>
      <c r="D352" s="242" t="s">
        <v>204</v>
      </c>
      <c r="E352" s="270" t="s">
        <v>1</v>
      </c>
      <c r="F352" s="271" t="s">
        <v>207</v>
      </c>
      <c r="G352" s="269"/>
      <c r="H352" s="272">
        <v>65.466999999999999</v>
      </c>
      <c r="I352" s="273"/>
      <c r="J352" s="269"/>
      <c r="K352" s="269"/>
      <c r="L352" s="274"/>
      <c r="M352" s="275"/>
      <c r="N352" s="276"/>
      <c r="O352" s="276"/>
      <c r="P352" s="276"/>
      <c r="Q352" s="276"/>
      <c r="R352" s="276"/>
      <c r="S352" s="276"/>
      <c r="T352" s="277"/>
      <c r="U352" s="15"/>
      <c r="V352" s="15"/>
      <c r="W352" s="15"/>
      <c r="X352" s="15"/>
      <c r="Y352" s="15"/>
      <c r="Z352" s="15"/>
      <c r="AA352" s="15"/>
      <c r="AB352" s="15"/>
      <c r="AC352" s="15"/>
      <c r="AD352" s="15"/>
      <c r="AE352" s="15"/>
      <c r="AT352" s="278" t="s">
        <v>204</v>
      </c>
      <c r="AU352" s="278" t="s">
        <v>85</v>
      </c>
      <c r="AV352" s="15" t="s">
        <v>100</v>
      </c>
      <c r="AW352" s="15" t="s">
        <v>32</v>
      </c>
      <c r="AX352" s="15" t="s">
        <v>83</v>
      </c>
      <c r="AY352" s="278" t="s">
        <v>194</v>
      </c>
    </row>
    <row r="353" s="2" customFormat="1" ht="16.5" customHeight="1">
      <c r="A353" s="39"/>
      <c r="B353" s="40"/>
      <c r="C353" s="229" t="s">
        <v>517</v>
      </c>
      <c r="D353" s="229" t="s">
        <v>196</v>
      </c>
      <c r="E353" s="230" t="s">
        <v>518</v>
      </c>
      <c r="F353" s="231" t="s">
        <v>519</v>
      </c>
      <c r="G353" s="232" t="s">
        <v>210</v>
      </c>
      <c r="H353" s="233">
        <v>159.21000000000001</v>
      </c>
      <c r="I353" s="234"/>
      <c r="J353" s="235">
        <f>ROUND(I353*H353,2)</f>
        <v>0</v>
      </c>
      <c r="K353" s="231" t="s">
        <v>200</v>
      </c>
      <c r="L353" s="45"/>
      <c r="M353" s="236" t="s">
        <v>1</v>
      </c>
      <c r="N353" s="237" t="s">
        <v>41</v>
      </c>
      <c r="O353" s="92"/>
      <c r="P353" s="238">
        <f>O353*H353</f>
        <v>0</v>
      </c>
      <c r="Q353" s="238">
        <v>0.00025999999999999998</v>
      </c>
      <c r="R353" s="238">
        <f>Q353*H353</f>
        <v>0.041394599999999997</v>
      </c>
      <c r="S353" s="238">
        <v>0</v>
      </c>
      <c r="T353" s="239">
        <f>S353*H353</f>
        <v>0</v>
      </c>
      <c r="U353" s="39"/>
      <c r="V353" s="39"/>
      <c r="W353" s="39"/>
      <c r="X353" s="39"/>
      <c r="Y353" s="39"/>
      <c r="Z353" s="39"/>
      <c r="AA353" s="39"/>
      <c r="AB353" s="39"/>
      <c r="AC353" s="39"/>
      <c r="AD353" s="39"/>
      <c r="AE353" s="39"/>
      <c r="AR353" s="240" t="s">
        <v>100</v>
      </c>
      <c r="AT353" s="240" t="s">
        <v>196</v>
      </c>
      <c r="AU353" s="240" t="s">
        <v>85</v>
      </c>
      <c r="AY353" s="18" t="s">
        <v>194</v>
      </c>
      <c r="BE353" s="241">
        <f>IF(N353="základní",J353,0)</f>
        <v>0</v>
      </c>
      <c r="BF353" s="241">
        <f>IF(N353="snížená",J353,0)</f>
        <v>0</v>
      </c>
      <c r="BG353" s="241">
        <f>IF(N353="zákl. přenesená",J353,0)</f>
        <v>0</v>
      </c>
      <c r="BH353" s="241">
        <f>IF(N353="sníž. přenesená",J353,0)</f>
        <v>0</v>
      </c>
      <c r="BI353" s="241">
        <f>IF(N353="nulová",J353,0)</f>
        <v>0</v>
      </c>
      <c r="BJ353" s="18" t="s">
        <v>83</v>
      </c>
      <c r="BK353" s="241">
        <f>ROUND(I353*H353,2)</f>
        <v>0</v>
      </c>
      <c r="BL353" s="18" t="s">
        <v>100</v>
      </c>
      <c r="BM353" s="240" t="s">
        <v>520</v>
      </c>
    </row>
    <row r="354" s="14" customFormat="1">
      <c r="A354" s="14"/>
      <c r="B354" s="258"/>
      <c r="C354" s="259"/>
      <c r="D354" s="242" t="s">
        <v>204</v>
      </c>
      <c r="E354" s="260" t="s">
        <v>1</v>
      </c>
      <c r="F354" s="261" t="s">
        <v>521</v>
      </c>
      <c r="G354" s="259"/>
      <c r="H354" s="260" t="s">
        <v>1</v>
      </c>
      <c r="I354" s="262"/>
      <c r="J354" s="259"/>
      <c r="K354" s="259"/>
      <c r="L354" s="263"/>
      <c r="M354" s="264"/>
      <c r="N354" s="265"/>
      <c r="O354" s="265"/>
      <c r="P354" s="265"/>
      <c r="Q354" s="265"/>
      <c r="R354" s="265"/>
      <c r="S354" s="265"/>
      <c r="T354" s="266"/>
      <c r="U354" s="14"/>
      <c r="V354" s="14"/>
      <c r="W354" s="14"/>
      <c r="X354" s="14"/>
      <c r="Y354" s="14"/>
      <c r="Z354" s="14"/>
      <c r="AA354" s="14"/>
      <c r="AB354" s="14"/>
      <c r="AC354" s="14"/>
      <c r="AD354" s="14"/>
      <c r="AE354" s="14"/>
      <c r="AT354" s="267" t="s">
        <v>204</v>
      </c>
      <c r="AU354" s="267" t="s">
        <v>85</v>
      </c>
      <c r="AV354" s="14" t="s">
        <v>83</v>
      </c>
      <c r="AW354" s="14" t="s">
        <v>32</v>
      </c>
      <c r="AX354" s="14" t="s">
        <v>76</v>
      </c>
      <c r="AY354" s="267" t="s">
        <v>194</v>
      </c>
    </row>
    <row r="355" s="14" customFormat="1">
      <c r="A355" s="14"/>
      <c r="B355" s="258"/>
      <c r="C355" s="259"/>
      <c r="D355" s="242" t="s">
        <v>204</v>
      </c>
      <c r="E355" s="260" t="s">
        <v>1</v>
      </c>
      <c r="F355" s="261" t="s">
        <v>522</v>
      </c>
      <c r="G355" s="259"/>
      <c r="H355" s="260" t="s">
        <v>1</v>
      </c>
      <c r="I355" s="262"/>
      <c r="J355" s="259"/>
      <c r="K355" s="259"/>
      <c r="L355" s="263"/>
      <c r="M355" s="264"/>
      <c r="N355" s="265"/>
      <c r="O355" s="265"/>
      <c r="P355" s="265"/>
      <c r="Q355" s="265"/>
      <c r="R355" s="265"/>
      <c r="S355" s="265"/>
      <c r="T355" s="266"/>
      <c r="U355" s="14"/>
      <c r="V355" s="14"/>
      <c r="W355" s="14"/>
      <c r="X355" s="14"/>
      <c r="Y355" s="14"/>
      <c r="Z355" s="14"/>
      <c r="AA355" s="14"/>
      <c r="AB355" s="14"/>
      <c r="AC355" s="14"/>
      <c r="AD355" s="14"/>
      <c r="AE355" s="14"/>
      <c r="AT355" s="267" t="s">
        <v>204</v>
      </c>
      <c r="AU355" s="267" t="s">
        <v>85</v>
      </c>
      <c r="AV355" s="14" t="s">
        <v>83</v>
      </c>
      <c r="AW355" s="14" t="s">
        <v>32</v>
      </c>
      <c r="AX355" s="14" t="s">
        <v>76</v>
      </c>
      <c r="AY355" s="267" t="s">
        <v>194</v>
      </c>
    </row>
    <row r="356" s="13" customFormat="1">
      <c r="A356" s="13"/>
      <c r="B356" s="247"/>
      <c r="C356" s="248"/>
      <c r="D356" s="242" t="s">
        <v>204</v>
      </c>
      <c r="E356" s="249" t="s">
        <v>1</v>
      </c>
      <c r="F356" s="250" t="s">
        <v>523</v>
      </c>
      <c r="G356" s="248"/>
      <c r="H356" s="251">
        <v>36.5</v>
      </c>
      <c r="I356" s="252"/>
      <c r="J356" s="248"/>
      <c r="K356" s="248"/>
      <c r="L356" s="253"/>
      <c r="M356" s="254"/>
      <c r="N356" s="255"/>
      <c r="O356" s="255"/>
      <c r="P356" s="255"/>
      <c r="Q356" s="255"/>
      <c r="R356" s="255"/>
      <c r="S356" s="255"/>
      <c r="T356" s="256"/>
      <c r="U356" s="13"/>
      <c r="V356" s="13"/>
      <c r="W356" s="13"/>
      <c r="X356" s="13"/>
      <c r="Y356" s="13"/>
      <c r="Z356" s="13"/>
      <c r="AA356" s="13"/>
      <c r="AB356" s="13"/>
      <c r="AC356" s="13"/>
      <c r="AD356" s="13"/>
      <c r="AE356" s="13"/>
      <c r="AT356" s="257" t="s">
        <v>204</v>
      </c>
      <c r="AU356" s="257" t="s">
        <v>85</v>
      </c>
      <c r="AV356" s="13" t="s">
        <v>85</v>
      </c>
      <c r="AW356" s="13" t="s">
        <v>32</v>
      </c>
      <c r="AX356" s="13" t="s">
        <v>76</v>
      </c>
      <c r="AY356" s="257" t="s">
        <v>194</v>
      </c>
    </row>
    <row r="357" s="14" customFormat="1">
      <c r="A357" s="14"/>
      <c r="B357" s="258"/>
      <c r="C357" s="259"/>
      <c r="D357" s="242" t="s">
        <v>204</v>
      </c>
      <c r="E357" s="260" t="s">
        <v>1</v>
      </c>
      <c r="F357" s="261" t="s">
        <v>524</v>
      </c>
      <c r="G357" s="259"/>
      <c r="H357" s="260" t="s">
        <v>1</v>
      </c>
      <c r="I357" s="262"/>
      <c r="J357" s="259"/>
      <c r="K357" s="259"/>
      <c r="L357" s="263"/>
      <c r="M357" s="264"/>
      <c r="N357" s="265"/>
      <c r="O357" s="265"/>
      <c r="P357" s="265"/>
      <c r="Q357" s="265"/>
      <c r="R357" s="265"/>
      <c r="S357" s="265"/>
      <c r="T357" s="266"/>
      <c r="U357" s="14"/>
      <c r="V357" s="14"/>
      <c r="W357" s="14"/>
      <c r="X357" s="14"/>
      <c r="Y357" s="14"/>
      <c r="Z357" s="14"/>
      <c r="AA357" s="14"/>
      <c r="AB357" s="14"/>
      <c r="AC357" s="14"/>
      <c r="AD357" s="14"/>
      <c r="AE357" s="14"/>
      <c r="AT357" s="267" t="s">
        <v>204</v>
      </c>
      <c r="AU357" s="267" t="s">
        <v>85</v>
      </c>
      <c r="AV357" s="14" t="s">
        <v>83</v>
      </c>
      <c r="AW357" s="14" t="s">
        <v>32</v>
      </c>
      <c r="AX357" s="14" t="s">
        <v>76</v>
      </c>
      <c r="AY357" s="267" t="s">
        <v>194</v>
      </c>
    </row>
    <row r="358" s="13" customFormat="1">
      <c r="A358" s="13"/>
      <c r="B358" s="247"/>
      <c r="C358" s="248"/>
      <c r="D358" s="242" t="s">
        <v>204</v>
      </c>
      <c r="E358" s="249" t="s">
        <v>1</v>
      </c>
      <c r="F358" s="250" t="s">
        <v>525</v>
      </c>
      <c r="G358" s="248"/>
      <c r="H358" s="251">
        <v>122.70999999999999</v>
      </c>
      <c r="I358" s="252"/>
      <c r="J358" s="248"/>
      <c r="K358" s="248"/>
      <c r="L358" s="253"/>
      <c r="M358" s="254"/>
      <c r="N358" s="255"/>
      <c r="O358" s="255"/>
      <c r="P358" s="255"/>
      <c r="Q358" s="255"/>
      <c r="R358" s="255"/>
      <c r="S358" s="255"/>
      <c r="T358" s="256"/>
      <c r="U358" s="13"/>
      <c r="V358" s="13"/>
      <c r="W358" s="13"/>
      <c r="X358" s="13"/>
      <c r="Y358" s="13"/>
      <c r="Z358" s="13"/>
      <c r="AA358" s="13"/>
      <c r="AB358" s="13"/>
      <c r="AC358" s="13"/>
      <c r="AD358" s="13"/>
      <c r="AE358" s="13"/>
      <c r="AT358" s="257" t="s">
        <v>204</v>
      </c>
      <c r="AU358" s="257" t="s">
        <v>85</v>
      </c>
      <c r="AV358" s="13" t="s">
        <v>85</v>
      </c>
      <c r="AW358" s="13" t="s">
        <v>32</v>
      </c>
      <c r="AX358" s="13" t="s">
        <v>76</v>
      </c>
      <c r="AY358" s="257" t="s">
        <v>194</v>
      </c>
    </row>
    <row r="359" s="15" customFormat="1">
      <c r="A359" s="15"/>
      <c r="B359" s="268"/>
      <c r="C359" s="269"/>
      <c r="D359" s="242" t="s">
        <v>204</v>
      </c>
      <c r="E359" s="270" t="s">
        <v>1</v>
      </c>
      <c r="F359" s="271" t="s">
        <v>207</v>
      </c>
      <c r="G359" s="269"/>
      <c r="H359" s="272">
        <v>159.21000000000001</v>
      </c>
      <c r="I359" s="273"/>
      <c r="J359" s="269"/>
      <c r="K359" s="269"/>
      <c r="L359" s="274"/>
      <c r="M359" s="275"/>
      <c r="N359" s="276"/>
      <c r="O359" s="276"/>
      <c r="P359" s="276"/>
      <c r="Q359" s="276"/>
      <c r="R359" s="276"/>
      <c r="S359" s="276"/>
      <c r="T359" s="277"/>
      <c r="U359" s="15"/>
      <c r="V359" s="15"/>
      <c r="W359" s="15"/>
      <c r="X359" s="15"/>
      <c r="Y359" s="15"/>
      <c r="Z359" s="15"/>
      <c r="AA359" s="15"/>
      <c r="AB359" s="15"/>
      <c r="AC359" s="15"/>
      <c r="AD359" s="15"/>
      <c r="AE359" s="15"/>
      <c r="AT359" s="278" t="s">
        <v>204</v>
      </c>
      <c r="AU359" s="278" t="s">
        <v>85</v>
      </c>
      <c r="AV359" s="15" t="s">
        <v>100</v>
      </c>
      <c r="AW359" s="15" t="s">
        <v>32</v>
      </c>
      <c r="AX359" s="15" t="s">
        <v>83</v>
      </c>
      <c r="AY359" s="278" t="s">
        <v>194</v>
      </c>
    </row>
    <row r="360" s="2" customFormat="1" ht="16.5" customHeight="1">
      <c r="A360" s="39"/>
      <c r="B360" s="40"/>
      <c r="C360" s="229" t="s">
        <v>526</v>
      </c>
      <c r="D360" s="229" t="s">
        <v>196</v>
      </c>
      <c r="E360" s="230" t="s">
        <v>527</v>
      </c>
      <c r="F360" s="231" t="s">
        <v>528</v>
      </c>
      <c r="G360" s="232" t="s">
        <v>210</v>
      </c>
      <c r="H360" s="233">
        <v>6.5499999999999998</v>
      </c>
      <c r="I360" s="234"/>
      <c r="J360" s="235">
        <f>ROUND(I360*H360,2)</f>
        <v>0</v>
      </c>
      <c r="K360" s="231" t="s">
        <v>200</v>
      </c>
      <c r="L360" s="45"/>
      <c r="M360" s="236" t="s">
        <v>1</v>
      </c>
      <c r="N360" s="237" t="s">
        <v>41</v>
      </c>
      <c r="O360" s="92"/>
      <c r="P360" s="238">
        <f>O360*H360</f>
        <v>0</v>
      </c>
      <c r="Q360" s="238">
        <v>0.056000000000000001</v>
      </c>
      <c r="R360" s="238">
        <f>Q360*H360</f>
        <v>0.36680000000000001</v>
      </c>
      <c r="S360" s="238">
        <v>0</v>
      </c>
      <c r="T360" s="239">
        <f>S360*H360</f>
        <v>0</v>
      </c>
      <c r="U360" s="39"/>
      <c r="V360" s="39"/>
      <c r="W360" s="39"/>
      <c r="X360" s="39"/>
      <c r="Y360" s="39"/>
      <c r="Z360" s="39"/>
      <c r="AA360" s="39"/>
      <c r="AB360" s="39"/>
      <c r="AC360" s="39"/>
      <c r="AD360" s="39"/>
      <c r="AE360" s="39"/>
      <c r="AR360" s="240" t="s">
        <v>100</v>
      </c>
      <c r="AT360" s="240" t="s">
        <v>196</v>
      </c>
      <c r="AU360" s="240" t="s">
        <v>85</v>
      </c>
      <c r="AY360" s="18" t="s">
        <v>194</v>
      </c>
      <c r="BE360" s="241">
        <f>IF(N360="základní",J360,0)</f>
        <v>0</v>
      </c>
      <c r="BF360" s="241">
        <f>IF(N360="snížená",J360,0)</f>
        <v>0</v>
      </c>
      <c r="BG360" s="241">
        <f>IF(N360="zákl. přenesená",J360,0)</f>
        <v>0</v>
      </c>
      <c r="BH360" s="241">
        <f>IF(N360="sníž. přenesená",J360,0)</f>
        <v>0</v>
      </c>
      <c r="BI360" s="241">
        <f>IF(N360="nulová",J360,0)</f>
        <v>0</v>
      </c>
      <c r="BJ360" s="18" t="s">
        <v>83</v>
      </c>
      <c r="BK360" s="241">
        <f>ROUND(I360*H360,2)</f>
        <v>0</v>
      </c>
      <c r="BL360" s="18" t="s">
        <v>100</v>
      </c>
      <c r="BM360" s="240" t="s">
        <v>529</v>
      </c>
    </row>
    <row r="361" s="2" customFormat="1" ht="16.5" customHeight="1">
      <c r="A361" s="39"/>
      <c r="B361" s="40"/>
      <c r="C361" s="229" t="s">
        <v>530</v>
      </c>
      <c r="D361" s="229" t="s">
        <v>196</v>
      </c>
      <c r="E361" s="230" t="s">
        <v>531</v>
      </c>
      <c r="F361" s="231" t="s">
        <v>532</v>
      </c>
      <c r="G361" s="232" t="s">
        <v>210</v>
      </c>
      <c r="H361" s="233">
        <v>45.277000000000001</v>
      </c>
      <c r="I361" s="234"/>
      <c r="J361" s="235">
        <f>ROUND(I361*H361,2)</f>
        <v>0</v>
      </c>
      <c r="K361" s="231" t="s">
        <v>200</v>
      </c>
      <c r="L361" s="45"/>
      <c r="M361" s="236" t="s">
        <v>1</v>
      </c>
      <c r="N361" s="237" t="s">
        <v>41</v>
      </c>
      <c r="O361" s="92"/>
      <c r="P361" s="238">
        <f>O361*H361</f>
        <v>0</v>
      </c>
      <c r="Q361" s="238">
        <v>0.0043800000000000002</v>
      </c>
      <c r="R361" s="238">
        <f>Q361*H361</f>
        <v>0.19831326000000002</v>
      </c>
      <c r="S361" s="238">
        <v>0</v>
      </c>
      <c r="T361" s="239">
        <f>S361*H361</f>
        <v>0</v>
      </c>
      <c r="U361" s="39"/>
      <c r="V361" s="39"/>
      <c r="W361" s="39"/>
      <c r="X361" s="39"/>
      <c r="Y361" s="39"/>
      <c r="Z361" s="39"/>
      <c r="AA361" s="39"/>
      <c r="AB361" s="39"/>
      <c r="AC361" s="39"/>
      <c r="AD361" s="39"/>
      <c r="AE361" s="39"/>
      <c r="AR361" s="240" t="s">
        <v>100</v>
      </c>
      <c r="AT361" s="240" t="s">
        <v>196</v>
      </c>
      <c r="AU361" s="240" t="s">
        <v>85</v>
      </c>
      <c r="AY361" s="18" t="s">
        <v>194</v>
      </c>
      <c r="BE361" s="241">
        <f>IF(N361="základní",J361,0)</f>
        <v>0</v>
      </c>
      <c r="BF361" s="241">
        <f>IF(N361="snížená",J361,0)</f>
        <v>0</v>
      </c>
      <c r="BG361" s="241">
        <f>IF(N361="zákl. přenesená",J361,0)</f>
        <v>0</v>
      </c>
      <c r="BH361" s="241">
        <f>IF(N361="sníž. přenesená",J361,0)</f>
        <v>0</v>
      </c>
      <c r="BI361" s="241">
        <f>IF(N361="nulová",J361,0)</f>
        <v>0</v>
      </c>
      <c r="BJ361" s="18" t="s">
        <v>83</v>
      </c>
      <c r="BK361" s="241">
        <f>ROUND(I361*H361,2)</f>
        <v>0</v>
      </c>
      <c r="BL361" s="18" t="s">
        <v>100</v>
      </c>
      <c r="BM361" s="240" t="s">
        <v>533</v>
      </c>
    </row>
    <row r="362" s="2" customFormat="1" ht="24.15" customHeight="1">
      <c r="A362" s="39"/>
      <c r="B362" s="40"/>
      <c r="C362" s="229" t="s">
        <v>534</v>
      </c>
      <c r="D362" s="229" t="s">
        <v>196</v>
      </c>
      <c r="E362" s="230" t="s">
        <v>535</v>
      </c>
      <c r="F362" s="231" t="s">
        <v>536</v>
      </c>
      <c r="G362" s="232" t="s">
        <v>210</v>
      </c>
      <c r="H362" s="233">
        <v>65.466999999999999</v>
      </c>
      <c r="I362" s="234"/>
      <c r="J362" s="235">
        <f>ROUND(I362*H362,2)</f>
        <v>0</v>
      </c>
      <c r="K362" s="231" t="s">
        <v>232</v>
      </c>
      <c r="L362" s="45"/>
      <c r="M362" s="236" t="s">
        <v>1</v>
      </c>
      <c r="N362" s="237" t="s">
        <v>41</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100</v>
      </c>
      <c r="AT362" s="240" t="s">
        <v>196</v>
      </c>
      <c r="AU362" s="240" t="s">
        <v>85</v>
      </c>
      <c r="AY362" s="18" t="s">
        <v>194</v>
      </c>
      <c r="BE362" s="241">
        <f>IF(N362="základní",J362,0)</f>
        <v>0</v>
      </c>
      <c r="BF362" s="241">
        <f>IF(N362="snížená",J362,0)</f>
        <v>0</v>
      </c>
      <c r="BG362" s="241">
        <f>IF(N362="zákl. přenesená",J362,0)</f>
        <v>0</v>
      </c>
      <c r="BH362" s="241">
        <f>IF(N362="sníž. přenesená",J362,0)</f>
        <v>0</v>
      </c>
      <c r="BI362" s="241">
        <f>IF(N362="nulová",J362,0)</f>
        <v>0</v>
      </c>
      <c r="BJ362" s="18" t="s">
        <v>83</v>
      </c>
      <c r="BK362" s="241">
        <f>ROUND(I362*H362,2)</f>
        <v>0</v>
      </c>
      <c r="BL362" s="18" t="s">
        <v>100</v>
      </c>
      <c r="BM362" s="240" t="s">
        <v>537</v>
      </c>
    </row>
    <row r="363" s="2" customFormat="1">
      <c r="A363" s="39"/>
      <c r="B363" s="40"/>
      <c r="C363" s="41"/>
      <c r="D363" s="242" t="s">
        <v>202</v>
      </c>
      <c r="E363" s="41"/>
      <c r="F363" s="243" t="s">
        <v>538</v>
      </c>
      <c r="G363" s="41"/>
      <c r="H363" s="41"/>
      <c r="I363" s="244"/>
      <c r="J363" s="41"/>
      <c r="K363" s="41"/>
      <c r="L363" s="45"/>
      <c r="M363" s="245"/>
      <c r="N363" s="246"/>
      <c r="O363" s="92"/>
      <c r="P363" s="92"/>
      <c r="Q363" s="92"/>
      <c r="R363" s="92"/>
      <c r="S363" s="92"/>
      <c r="T363" s="93"/>
      <c r="U363" s="39"/>
      <c r="V363" s="39"/>
      <c r="W363" s="39"/>
      <c r="X363" s="39"/>
      <c r="Y363" s="39"/>
      <c r="Z363" s="39"/>
      <c r="AA363" s="39"/>
      <c r="AB363" s="39"/>
      <c r="AC363" s="39"/>
      <c r="AD363" s="39"/>
      <c r="AE363" s="39"/>
      <c r="AT363" s="18" t="s">
        <v>202</v>
      </c>
      <c r="AU363" s="18" t="s">
        <v>85</v>
      </c>
    </row>
    <row r="364" s="2" customFormat="1" ht="16.5" customHeight="1">
      <c r="A364" s="39"/>
      <c r="B364" s="40"/>
      <c r="C364" s="229" t="s">
        <v>539</v>
      </c>
      <c r="D364" s="229" t="s">
        <v>196</v>
      </c>
      <c r="E364" s="230" t="s">
        <v>540</v>
      </c>
      <c r="F364" s="231" t="s">
        <v>541</v>
      </c>
      <c r="G364" s="232" t="s">
        <v>210</v>
      </c>
      <c r="H364" s="233">
        <v>159.21000000000001</v>
      </c>
      <c r="I364" s="234"/>
      <c r="J364" s="235">
        <f>ROUND(I364*H364,2)</f>
        <v>0</v>
      </c>
      <c r="K364" s="231" t="s">
        <v>200</v>
      </c>
      <c r="L364" s="45"/>
      <c r="M364" s="236" t="s">
        <v>1</v>
      </c>
      <c r="N364" s="237" t="s">
        <v>41</v>
      </c>
      <c r="O364" s="92"/>
      <c r="P364" s="238">
        <f>O364*H364</f>
        <v>0</v>
      </c>
      <c r="Q364" s="238">
        <v>0.015599999999999999</v>
      </c>
      <c r="R364" s="238">
        <f>Q364*H364</f>
        <v>2.483676</v>
      </c>
      <c r="S364" s="238">
        <v>0</v>
      </c>
      <c r="T364" s="239">
        <f>S364*H364</f>
        <v>0</v>
      </c>
      <c r="U364" s="39"/>
      <c r="V364" s="39"/>
      <c r="W364" s="39"/>
      <c r="X364" s="39"/>
      <c r="Y364" s="39"/>
      <c r="Z364" s="39"/>
      <c r="AA364" s="39"/>
      <c r="AB364" s="39"/>
      <c r="AC364" s="39"/>
      <c r="AD364" s="39"/>
      <c r="AE364" s="39"/>
      <c r="AR364" s="240" t="s">
        <v>100</v>
      </c>
      <c r="AT364" s="240" t="s">
        <v>196</v>
      </c>
      <c r="AU364" s="240" t="s">
        <v>85</v>
      </c>
      <c r="AY364" s="18" t="s">
        <v>194</v>
      </c>
      <c r="BE364" s="241">
        <f>IF(N364="základní",J364,0)</f>
        <v>0</v>
      </c>
      <c r="BF364" s="241">
        <f>IF(N364="snížená",J364,0)</f>
        <v>0</v>
      </c>
      <c r="BG364" s="241">
        <f>IF(N364="zákl. přenesená",J364,0)</f>
        <v>0</v>
      </c>
      <c r="BH364" s="241">
        <f>IF(N364="sníž. přenesená",J364,0)</f>
        <v>0</v>
      </c>
      <c r="BI364" s="241">
        <f>IF(N364="nulová",J364,0)</f>
        <v>0</v>
      </c>
      <c r="BJ364" s="18" t="s">
        <v>83</v>
      </c>
      <c r="BK364" s="241">
        <f>ROUND(I364*H364,2)</f>
        <v>0</v>
      </c>
      <c r="BL364" s="18" t="s">
        <v>100</v>
      </c>
      <c r="BM364" s="240" t="s">
        <v>542</v>
      </c>
    </row>
    <row r="365" s="2" customFormat="1" ht="16.5" customHeight="1">
      <c r="A365" s="39"/>
      <c r="B365" s="40"/>
      <c r="C365" s="229" t="s">
        <v>543</v>
      </c>
      <c r="D365" s="229" t="s">
        <v>196</v>
      </c>
      <c r="E365" s="230" t="s">
        <v>544</v>
      </c>
      <c r="F365" s="231" t="s">
        <v>545</v>
      </c>
      <c r="G365" s="232" t="s">
        <v>210</v>
      </c>
      <c r="H365" s="233">
        <v>65.466999999999999</v>
      </c>
      <c r="I365" s="234"/>
      <c r="J365" s="235">
        <f>ROUND(I365*H365,2)</f>
        <v>0</v>
      </c>
      <c r="K365" s="231" t="s">
        <v>200</v>
      </c>
      <c r="L365" s="45"/>
      <c r="M365" s="236" t="s">
        <v>1</v>
      </c>
      <c r="N365" s="237" t="s">
        <v>41</v>
      </c>
      <c r="O365" s="92"/>
      <c r="P365" s="238">
        <f>O365*H365</f>
        <v>0</v>
      </c>
      <c r="Q365" s="238">
        <v>0.01103</v>
      </c>
      <c r="R365" s="238">
        <f>Q365*H365</f>
        <v>0.72210100999999993</v>
      </c>
      <c r="S365" s="238">
        <v>0</v>
      </c>
      <c r="T365" s="239">
        <f>S365*H365</f>
        <v>0</v>
      </c>
      <c r="U365" s="39"/>
      <c r="V365" s="39"/>
      <c r="W365" s="39"/>
      <c r="X365" s="39"/>
      <c r="Y365" s="39"/>
      <c r="Z365" s="39"/>
      <c r="AA365" s="39"/>
      <c r="AB365" s="39"/>
      <c r="AC365" s="39"/>
      <c r="AD365" s="39"/>
      <c r="AE365" s="39"/>
      <c r="AR365" s="240" t="s">
        <v>100</v>
      </c>
      <c r="AT365" s="240" t="s">
        <v>196</v>
      </c>
      <c r="AU365" s="240" t="s">
        <v>85</v>
      </c>
      <c r="AY365" s="18" t="s">
        <v>194</v>
      </c>
      <c r="BE365" s="241">
        <f>IF(N365="základní",J365,0)</f>
        <v>0</v>
      </c>
      <c r="BF365" s="241">
        <f>IF(N365="snížená",J365,0)</f>
        <v>0</v>
      </c>
      <c r="BG365" s="241">
        <f>IF(N365="zákl. přenesená",J365,0)</f>
        <v>0</v>
      </c>
      <c r="BH365" s="241">
        <f>IF(N365="sníž. přenesená",J365,0)</f>
        <v>0</v>
      </c>
      <c r="BI365" s="241">
        <f>IF(N365="nulová",J365,0)</f>
        <v>0</v>
      </c>
      <c r="BJ365" s="18" t="s">
        <v>83</v>
      </c>
      <c r="BK365" s="241">
        <f>ROUND(I365*H365,2)</f>
        <v>0</v>
      </c>
      <c r="BL365" s="18" t="s">
        <v>100</v>
      </c>
      <c r="BM365" s="240" t="s">
        <v>546</v>
      </c>
    </row>
    <row r="366" s="14" customFormat="1">
      <c r="A366" s="14"/>
      <c r="B366" s="258"/>
      <c r="C366" s="259"/>
      <c r="D366" s="242" t="s">
        <v>204</v>
      </c>
      <c r="E366" s="260" t="s">
        <v>1</v>
      </c>
      <c r="F366" s="261" t="s">
        <v>350</v>
      </c>
      <c r="G366" s="259"/>
      <c r="H366" s="260" t="s">
        <v>1</v>
      </c>
      <c r="I366" s="262"/>
      <c r="J366" s="259"/>
      <c r="K366" s="259"/>
      <c r="L366" s="263"/>
      <c r="M366" s="264"/>
      <c r="N366" s="265"/>
      <c r="O366" s="265"/>
      <c r="P366" s="265"/>
      <c r="Q366" s="265"/>
      <c r="R366" s="265"/>
      <c r="S366" s="265"/>
      <c r="T366" s="266"/>
      <c r="U366" s="14"/>
      <c r="V366" s="14"/>
      <c r="W366" s="14"/>
      <c r="X366" s="14"/>
      <c r="Y366" s="14"/>
      <c r="Z366" s="14"/>
      <c r="AA366" s="14"/>
      <c r="AB366" s="14"/>
      <c r="AC366" s="14"/>
      <c r="AD366" s="14"/>
      <c r="AE366" s="14"/>
      <c r="AT366" s="267" t="s">
        <v>204</v>
      </c>
      <c r="AU366" s="267" t="s">
        <v>85</v>
      </c>
      <c r="AV366" s="14" t="s">
        <v>83</v>
      </c>
      <c r="AW366" s="14" t="s">
        <v>32</v>
      </c>
      <c r="AX366" s="14" t="s">
        <v>76</v>
      </c>
      <c r="AY366" s="267" t="s">
        <v>194</v>
      </c>
    </row>
    <row r="367" s="13" customFormat="1">
      <c r="A367" s="13"/>
      <c r="B367" s="247"/>
      <c r="C367" s="248"/>
      <c r="D367" s="242" t="s">
        <v>204</v>
      </c>
      <c r="E367" s="249" t="s">
        <v>1</v>
      </c>
      <c r="F367" s="250" t="s">
        <v>516</v>
      </c>
      <c r="G367" s="248"/>
      <c r="H367" s="251">
        <v>65.466999999999999</v>
      </c>
      <c r="I367" s="252"/>
      <c r="J367" s="248"/>
      <c r="K367" s="248"/>
      <c r="L367" s="253"/>
      <c r="M367" s="254"/>
      <c r="N367" s="255"/>
      <c r="O367" s="255"/>
      <c r="P367" s="255"/>
      <c r="Q367" s="255"/>
      <c r="R367" s="255"/>
      <c r="S367" s="255"/>
      <c r="T367" s="256"/>
      <c r="U367" s="13"/>
      <c r="V367" s="13"/>
      <c r="W367" s="13"/>
      <c r="X367" s="13"/>
      <c r="Y367" s="13"/>
      <c r="Z367" s="13"/>
      <c r="AA367" s="13"/>
      <c r="AB367" s="13"/>
      <c r="AC367" s="13"/>
      <c r="AD367" s="13"/>
      <c r="AE367" s="13"/>
      <c r="AT367" s="257" t="s">
        <v>204</v>
      </c>
      <c r="AU367" s="257" t="s">
        <v>85</v>
      </c>
      <c r="AV367" s="13" t="s">
        <v>85</v>
      </c>
      <c r="AW367" s="13" t="s">
        <v>32</v>
      </c>
      <c r="AX367" s="13" t="s">
        <v>76</v>
      </c>
      <c r="AY367" s="257" t="s">
        <v>194</v>
      </c>
    </row>
    <row r="368" s="15" customFormat="1">
      <c r="A368" s="15"/>
      <c r="B368" s="268"/>
      <c r="C368" s="269"/>
      <c r="D368" s="242" t="s">
        <v>204</v>
      </c>
      <c r="E368" s="270" t="s">
        <v>1</v>
      </c>
      <c r="F368" s="271" t="s">
        <v>207</v>
      </c>
      <c r="G368" s="269"/>
      <c r="H368" s="272">
        <v>65.466999999999999</v>
      </c>
      <c r="I368" s="273"/>
      <c r="J368" s="269"/>
      <c r="K368" s="269"/>
      <c r="L368" s="274"/>
      <c r="M368" s="275"/>
      <c r="N368" s="276"/>
      <c r="O368" s="276"/>
      <c r="P368" s="276"/>
      <c r="Q368" s="276"/>
      <c r="R368" s="276"/>
      <c r="S368" s="276"/>
      <c r="T368" s="277"/>
      <c r="U368" s="15"/>
      <c r="V368" s="15"/>
      <c r="W368" s="15"/>
      <c r="X368" s="15"/>
      <c r="Y368" s="15"/>
      <c r="Z368" s="15"/>
      <c r="AA368" s="15"/>
      <c r="AB368" s="15"/>
      <c r="AC368" s="15"/>
      <c r="AD368" s="15"/>
      <c r="AE368" s="15"/>
      <c r="AT368" s="278" t="s">
        <v>204</v>
      </c>
      <c r="AU368" s="278" t="s">
        <v>85</v>
      </c>
      <c r="AV368" s="15" t="s">
        <v>100</v>
      </c>
      <c r="AW368" s="15" t="s">
        <v>32</v>
      </c>
      <c r="AX368" s="15" t="s">
        <v>83</v>
      </c>
      <c r="AY368" s="278" t="s">
        <v>194</v>
      </c>
    </row>
    <row r="369" s="2" customFormat="1" ht="16.5" customHeight="1">
      <c r="A369" s="39"/>
      <c r="B369" s="40"/>
      <c r="C369" s="229" t="s">
        <v>547</v>
      </c>
      <c r="D369" s="229" t="s">
        <v>196</v>
      </c>
      <c r="E369" s="230" t="s">
        <v>548</v>
      </c>
      <c r="F369" s="231" t="s">
        <v>549</v>
      </c>
      <c r="G369" s="232" t="s">
        <v>210</v>
      </c>
      <c r="H369" s="233">
        <v>130.934</v>
      </c>
      <c r="I369" s="234"/>
      <c r="J369" s="235">
        <f>ROUND(I369*H369,2)</f>
        <v>0</v>
      </c>
      <c r="K369" s="231" t="s">
        <v>200</v>
      </c>
      <c r="L369" s="45"/>
      <c r="M369" s="236" t="s">
        <v>1</v>
      </c>
      <c r="N369" s="237" t="s">
        <v>41</v>
      </c>
      <c r="O369" s="92"/>
      <c r="P369" s="238">
        <f>O369*H369</f>
        <v>0</v>
      </c>
      <c r="Q369" s="238">
        <v>0.0055199999999999997</v>
      </c>
      <c r="R369" s="238">
        <f>Q369*H369</f>
        <v>0.7227556799999999</v>
      </c>
      <c r="S369" s="238">
        <v>0</v>
      </c>
      <c r="T369" s="239">
        <f>S369*H369</f>
        <v>0</v>
      </c>
      <c r="U369" s="39"/>
      <c r="V369" s="39"/>
      <c r="W369" s="39"/>
      <c r="X369" s="39"/>
      <c r="Y369" s="39"/>
      <c r="Z369" s="39"/>
      <c r="AA369" s="39"/>
      <c r="AB369" s="39"/>
      <c r="AC369" s="39"/>
      <c r="AD369" s="39"/>
      <c r="AE369" s="39"/>
      <c r="AR369" s="240" t="s">
        <v>100</v>
      </c>
      <c r="AT369" s="240" t="s">
        <v>196</v>
      </c>
      <c r="AU369" s="240" t="s">
        <v>85</v>
      </c>
      <c r="AY369" s="18" t="s">
        <v>194</v>
      </c>
      <c r="BE369" s="241">
        <f>IF(N369="základní",J369,0)</f>
        <v>0</v>
      </c>
      <c r="BF369" s="241">
        <f>IF(N369="snížená",J369,0)</f>
        <v>0</v>
      </c>
      <c r="BG369" s="241">
        <f>IF(N369="zákl. přenesená",J369,0)</f>
        <v>0</v>
      </c>
      <c r="BH369" s="241">
        <f>IF(N369="sníž. přenesená",J369,0)</f>
        <v>0</v>
      </c>
      <c r="BI369" s="241">
        <f>IF(N369="nulová",J369,0)</f>
        <v>0</v>
      </c>
      <c r="BJ369" s="18" t="s">
        <v>83</v>
      </c>
      <c r="BK369" s="241">
        <f>ROUND(I369*H369,2)</f>
        <v>0</v>
      </c>
      <c r="BL369" s="18" t="s">
        <v>100</v>
      </c>
      <c r="BM369" s="240" t="s">
        <v>550</v>
      </c>
    </row>
    <row r="370" s="13" customFormat="1">
      <c r="A370" s="13"/>
      <c r="B370" s="247"/>
      <c r="C370" s="248"/>
      <c r="D370" s="242" t="s">
        <v>204</v>
      </c>
      <c r="E370" s="248"/>
      <c r="F370" s="250" t="s">
        <v>551</v>
      </c>
      <c r="G370" s="248"/>
      <c r="H370" s="251">
        <v>130.934</v>
      </c>
      <c r="I370" s="252"/>
      <c r="J370" s="248"/>
      <c r="K370" s="248"/>
      <c r="L370" s="253"/>
      <c r="M370" s="254"/>
      <c r="N370" s="255"/>
      <c r="O370" s="255"/>
      <c r="P370" s="255"/>
      <c r="Q370" s="255"/>
      <c r="R370" s="255"/>
      <c r="S370" s="255"/>
      <c r="T370" s="256"/>
      <c r="U370" s="13"/>
      <c r="V370" s="13"/>
      <c r="W370" s="13"/>
      <c r="X370" s="13"/>
      <c r="Y370" s="13"/>
      <c r="Z370" s="13"/>
      <c r="AA370" s="13"/>
      <c r="AB370" s="13"/>
      <c r="AC370" s="13"/>
      <c r="AD370" s="13"/>
      <c r="AE370" s="13"/>
      <c r="AT370" s="257" t="s">
        <v>204</v>
      </c>
      <c r="AU370" s="257" t="s">
        <v>85</v>
      </c>
      <c r="AV370" s="13" t="s">
        <v>85</v>
      </c>
      <c r="AW370" s="13" t="s">
        <v>4</v>
      </c>
      <c r="AX370" s="13" t="s">
        <v>83</v>
      </c>
      <c r="AY370" s="257" t="s">
        <v>194</v>
      </c>
    </row>
    <row r="371" s="2" customFormat="1" ht="16.5" customHeight="1">
      <c r="A371" s="39"/>
      <c r="B371" s="40"/>
      <c r="C371" s="229" t="s">
        <v>552</v>
      </c>
      <c r="D371" s="229" t="s">
        <v>196</v>
      </c>
      <c r="E371" s="230" t="s">
        <v>553</v>
      </c>
      <c r="F371" s="231" t="s">
        <v>554</v>
      </c>
      <c r="G371" s="232" t="s">
        <v>210</v>
      </c>
      <c r="H371" s="233">
        <v>159.21000000000001</v>
      </c>
      <c r="I371" s="234"/>
      <c r="J371" s="235">
        <f>ROUND(I371*H371,2)</f>
        <v>0</v>
      </c>
      <c r="K371" s="231" t="s">
        <v>200</v>
      </c>
      <c r="L371" s="45"/>
      <c r="M371" s="236" t="s">
        <v>1</v>
      </c>
      <c r="N371" s="237" t="s">
        <v>41</v>
      </c>
      <c r="O371" s="92"/>
      <c r="P371" s="238">
        <f>O371*H371</f>
        <v>0</v>
      </c>
      <c r="Q371" s="238">
        <v>0.0035000000000000001</v>
      </c>
      <c r="R371" s="238">
        <f>Q371*H371</f>
        <v>0.55723500000000004</v>
      </c>
      <c r="S371" s="238">
        <v>0</v>
      </c>
      <c r="T371" s="239">
        <f>S371*H371</f>
        <v>0</v>
      </c>
      <c r="U371" s="39"/>
      <c r="V371" s="39"/>
      <c r="W371" s="39"/>
      <c r="X371" s="39"/>
      <c r="Y371" s="39"/>
      <c r="Z371" s="39"/>
      <c r="AA371" s="39"/>
      <c r="AB371" s="39"/>
      <c r="AC371" s="39"/>
      <c r="AD371" s="39"/>
      <c r="AE371" s="39"/>
      <c r="AR371" s="240" t="s">
        <v>100</v>
      </c>
      <c r="AT371" s="240" t="s">
        <v>196</v>
      </c>
      <c r="AU371" s="240" t="s">
        <v>85</v>
      </c>
      <c r="AY371" s="18" t="s">
        <v>194</v>
      </c>
      <c r="BE371" s="241">
        <f>IF(N371="základní",J371,0)</f>
        <v>0</v>
      </c>
      <c r="BF371" s="241">
        <f>IF(N371="snížená",J371,0)</f>
        <v>0</v>
      </c>
      <c r="BG371" s="241">
        <f>IF(N371="zákl. přenesená",J371,0)</f>
        <v>0</v>
      </c>
      <c r="BH371" s="241">
        <f>IF(N371="sníž. přenesená",J371,0)</f>
        <v>0</v>
      </c>
      <c r="BI371" s="241">
        <f>IF(N371="nulová",J371,0)</f>
        <v>0</v>
      </c>
      <c r="BJ371" s="18" t="s">
        <v>83</v>
      </c>
      <c r="BK371" s="241">
        <f>ROUND(I371*H371,2)</f>
        <v>0</v>
      </c>
      <c r="BL371" s="18" t="s">
        <v>100</v>
      </c>
      <c r="BM371" s="240" t="s">
        <v>555</v>
      </c>
    </row>
    <row r="372" s="2" customFormat="1" ht="16.5" customHeight="1">
      <c r="A372" s="39"/>
      <c r="B372" s="40"/>
      <c r="C372" s="229" t="s">
        <v>556</v>
      </c>
      <c r="D372" s="229" t="s">
        <v>196</v>
      </c>
      <c r="E372" s="230" t="s">
        <v>557</v>
      </c>
      <c r="F372" s="231" t="s">
        <v>558</v>
      </c>
      <c r="G372" s="232" t="s">
        <v>210</v>
      </c>
      <c r="H372" s="233">
        <v>4.8499999999999996</v>
      </c>
      <c r="I372" s="234"/>
      <c r="J372" s="235">
        <f>ROUND(I372*H372,2)</f>
        <v>0</v>
      </c>
      <c r="K372" s="231" t="s">
        <v>200</v>
      </c>
      <c r="L372" s="45"/>
      <c r="M372" s="236" t="s">
        <v>1</v>
      </c>
      <c r="N372" s="237" t="s">
        <v>41</v>
      </c>
      <c r="O372" s="92"/>
      <c r="P372" s="238">
        <f>O372*H372</f>
        <v>0</v>
      </c>
      <c r="Q372" s="238">
        <v>0.0044099999999999999</v>
      </c>
      <c r="R372" s="238">
        <f>Q372*H372</f>
        <v>0.021388499999999998</v>
      </c>
      <c r="S372" s="238">
        <v>0</v>
      </c>
      <c r="T372" s="239">
        <f>S372*H372</f>
        <v>0</v>
      </c>
      <c r="U372" s="39"/>
      <c r="V372" s="39"/>
      <c r="W372" s="39"/>
      <c r="X372" s="39"/>
      <c r="Y372" s="39"/>
      <c r="Z372" s="39"/>
      <c r="AA372" s="39"/>
      <c r="AB372" s="39"/>
      <c r="AC372" s="39"/>
      <c r="AD372" s="39"/>
      <c r="AE372" s="39"/>
      <c r="AR372" s="240" t="s">
        <v>100</v>
      </c>
      <c r="AT372" s="240" t="s">
        <v>196</v>
      </c>
      <c r="AU372" s="240" t="s">
        <v>85</v>
      </c>
      <c r="AY372" s="18" t="s">
        <v>194</v>
      </c>
      <c r="BE372" s="241">
        <f>IF(N372="základní",J372,0)</f>
        <v>0</v>
      </c>
      <c r="BF372" s="241">
        <f>IF(N372="snížená",J372,0)</f>
        <v>0</v>
      </c>
      <c r="BG372" s="241">
        <f>IF(N372="zákl. přenesená",J372,0)</f>
        <v>0</v>
      </c>
      <c r="BH372" s="241">
        <f>IF(N372="sníž. přenesená",J372,0)</f>
        <v>0</v>
      </c>
      <c r="BI372" s="241">
        <f>IF(N372="nulová",J372,0)</f>
        <v>0</v>
      </c>
      <c r="BJ372" s="18" t="s">
        <v>83</v>
      </c>
      <c r="BK372" s="241">
        <f>ROUND(I372*H372,2)</f>
        <v>0</v>
      </c>
      <c r="BL372" s="18" t="s">
        <v>100</v>
      </c>
      <c r="BM372" s="240" t="s">
        <v>559</v>
      </c>
    </row>
    <row r="373" s="13" customFormat="1">
      <c r="A373" s="13"/>
      <c r="B373" s="247"/>
      <c r="C373" s="248"/>
      <c r="D373" s="242" t="s">
        <v>204</v>
      </c>
      <c r="E373" s="249" t="s">
        <v>1</v>
      </c>
      <c r="F373" s="250" t="s">
        <v>560</v>
      </c>
      <c r="G373" s="248"/>
      <c r="H373" s="251">
        <v>4.8499999999999996</v>
      </c>
      <c r="I373" s="252"/>
      <c r="J373" s="248"/>
      <c r="K373" s="248"/>
      <c r="L373" s="253"/>
      <c r="M373" s="254"/>
      <c r="N373" s="255"/>
      <c r="O373" s="255"/>
      <c r="P373" s="255"/>
      <c r="Q373" s="255"/>
      <c r="R373" s="255"/>
      <c r="S373" s="255"/>
      <c r="T373" s="256"/>
      <c r="U373" s="13"/>
      <c r="V373" s="13"/>
      <c r="W373" s="13"/>
      <c r="X373" s="13"/>
      <c r="Y373" s="13"/>
      <c r="Z373" s="13"/>
      <c r="AA373" s="13"/>
      <c r="AB373" s="13"/>
      <c r="AC373" s="13"/>
      <c r="AD373" s="13"/>
      <c r="AE373" s="13"/>
      <c r="AT373" s="257" t="s">
        <v>204</v>
      </c>
      <c r="AU373" s="257" t="s">
        <v>85</v>
      </c>
      <c r="AV373" s="13" t="s">
        <v>85</v>
      </c>
      <c r="AW373" s="13" t="s">
        <v>32</v>
      </c>
      <c r="AX373" s="13" t="s">
        <v>76</v>
      </c>
      <c r="AY373" s="257" t="s">
        <v>194</v>
      </c>
    </row>
    <row r="374" s="15" customFormat="1">
      <c r="A374" s="15"/>
      <c r="B374" s="268"/>
      <c r="C374" s="269"/>
      <c r="D374" s="242" t="s">
        <v>204</v>
      </c>
      <c r="E374" s="270" t="s">
        <v>1</v>
      </c>
      <c r="F374" s="271" t="s">
        <v>207</v>
      </c>
      <c r="G374" s="269"/>
      <c r="H374" s="272">
        <v>4.8499999999999996</v>
      </c>
      <c r="I374" s="273"/>
      <c r="J374" s="269"/>
      <c r="K374" s="269"/>
      <c r="L374" s="274"/>
      <c r="M374" s="275"/>
      <c r="N374" s="276"/>
      <c r="O374" s="276"/>
      <c r="P374" s="276"/>
      <c r="Q374" s="276"/>
      <c r="R374" s="276"/>
      <c r="S374" s="276"/>
      <c r="T374" s="277"/>
      <c r="U374" s="15"/>
      <c r="V374" s="15"/>
      <c r="W374" s="15"/>
      <c r="X374" s="15"/>
      <c r="Y374" s="15"/>
      <c r="Z374" s="15"/>
      <c r="AA374" s="15"/>
      <c r="AB374" s="15"/>
      <c r="AC374" s="15"/>
      <c r="AD374" s="15"/>
      <c r="AE374" s="15"/>
      <c r="AT374" s="278" t="s">
        <v>204</v>
      </c>
      <c r="AU374" s="278" t="s">
        <v>85</v>
      </c>
      <c r="AV374" s="15" t="s">
        <v>100</v>
      </c>
      <c r="AW374" s="15" t="s">
        <v>32</v>
      </c>
      <c r="AX374" s="15" t="s">
        <v>83</v>
      </c>
      <c r="AY374" s="278" t="s">
        <v>194</v>
      </c>
    </row>
    <row r="375" s="2" customFormat="1" ht="16.5" customHeight="1">
      <c r="A375" s="39"/>
      <c r="B375" s="40"/>
      <c r="C375" s="229" t="s">
        <v>561</v>
      </c>
      <c r="D375" s="229" t="s">
        <v>196</v>
      </c>
      <c r="E375" s="230" t="s">
        <v>562</v>
      </c>
      <c r="F375" s="231" t="s">
        <v>563</v>
      </c>
      <c r="G375" s="232" t="s">
        <v>210</v>
      </c>
      <c r="H375" s="233">
        <v>98.001999999999995</v>
      </c>
      <c r="I375" s="234"/>
      <c r="J375" s="235">
        <f>ROUND(I375*H375,2)</f>
        <v>0</v>
      </c>
      <c r="K375" s="231" t="s">
        <v>200</v>
      </c>
      <c r="L375" s="45"/>
      <c r="M375" s="236" t="s">
        <v>1</v>
      </c>
      <c r="N375" s="237" t="s">
        <v>41</v>
      </c>
      <c r="O375" s="92"/>
      <c r="P375" s="238">
        <f>O375*H375</f>
        <v>0</v>
      </c>
      <c r="Q375" s="238">
        <v>0.00022000000000000001</v>
      </c>
      <c r="R375" s="238">
        <f>Q375*H375</f>
        <v>0.02156044</v>
      </c>
      <c r="S375" s="238">
        <v>0</v>
      </c>
      <c r="T375" s="239">
        <f>S375*H375</f>
        <v>0</v>
      </c>
      <c r="U375" s="39"/>
      <c r="V375" s="39"/>
      <c r="W375" s="39"/>
      <c r="X375" s="39"/>
      <c r="Y375" s="39"/>
      <c r="Z375" s="39"/>
      <c r="AA375" s="39"/>
      <c r="AB375" s="39"/>
      <c r="AC375" s="39"/>
      <c r="AD375" s="39"/>
      <c r="AE375" s="39"/>
      <c r="AR375" s="240" t="s">
        <v>100</v>
      </c>
      <c r="AT375" s="240" t="s">
        <v>196</v>
      </c>
      <c r="AU375" s="240" t="s">
        <v>85</v>
      </c>
      <c r="AY375" s="18" t="s">
        <v>194</v>
      </c>
      <c r="BE375" s="241">
        <f>IF(N375="základní",J375,0)</f>
        <v>0</v>
      </c>
      <c r="BF375" s="241">
        <f>IF(N375="snížená",J375,0)</f>
        <v>0</v>
      </c>
      <c r="BG375" s="241">
        <f>IF(N375="zákl. přenesená",J375,0)</f>
        <v>0</v>
      </c>
      <c r="BH375" s="241">
        <f>IF(N375="sníž. přenesená",J375,0)</f>
        <v>0</v>
      </c>
      <c r="BI375" s="241">
        <f>IF(N375="nulová",J375,0)</f>
        <v>0</v>
      </c>
      <c r="BJ375" s="18" t="s">
        <v>83</v>
      </c>
      <c r="BK375" s="241">
        <f>ROUND(I375*H375,2)</f>
        <v>0</v>
      </c>
      <c r="BL375" s="18" t="s">
        <v>100</v>
      </c>
      <c r="BM375" s="240" t="s">
        <v>564</v>
      </c>
    </row>
    <row r="376" s="2" customFormat="1" ht="24.15" customHeight="1">
      <c r="A376" s="39"/>
      <c r="B376" s="40"/>
      <c r="C376" s="229" t="s">
        <v>565</v>
      </c>
      <c r="D376" s="229" t="s">
        <v>196</v>
      </c>
      <c r="E376" s="230" t="s">
        <v>566</v>
      </c>
      <c r="F376" s="231" t="s">
        <v>567</v>
      </c>
      <c r="G376" s="232" t="s">
        <v>280</v>
      </c>
      <c r="H376" s="233">
        <v>4.5</v>
      </c>
      <c r="I376" s="234"/>
      <c r="J376" s="235">
        <f>ROUND(I376*H376,2)</f>
        <v>0</v>
      </c>
      <c r="K376" s="231" t="s">
        <v>200</v>
      </c>
      <c r="L376" s="45"/>
      <c r="M376" s="236" t="s">
        <v>1</v>
      </c>
      <c r="N376" s="237" t="s">
        <v>41</v>
      </c>
      <c r="O376" s="92"/>
      <c r="P376" s="238">
        <f>O376*H376</f>
        <v>0</v>
      </c>
      <c r="Q376" s="238">
        <v>0.0017600000000000001</v>
      </c>
      <c r="R376" s="238">
        <f>Q376*H376</f>
        <v>0.00792</v>
      </c>
      <c r="S376" s="238">
        <v>0</v>
      </c>
      <c r="T376" s="239">
        <f>S376*H376</f>
        <v>0</v>
      </c>
      <c r="U376" s="39"/>
      <c r="V376" s="39"/>
      <c r="W376" s="39"/>
      <c r="X376" s="39"/>
      <c r="Y376" s="39"/>
      <c r="Z376" s="39"/>
      <c r="AA376" s="39"/>
      <c r="AB376" s="39"/>
      <c r="AC376" s="39"/>
      <c r="AD376" s="39"/>
      <c r="AE376" s="39"/>
      <c r="AR376" s="240" t="s">
        <v>100</v>
      </c>
      <c r="AT376" s="240" t="s">
        <v>196</v>
      </c>
      <c r="AU376" s="240" t="s">
        <v>85</v>
      </c>
      <c r="AY376" s="18" t="s">
        <v>194</v>
      </c>
      <c r="BE376" s="241">
        <f>IF(N376="základní",J376,0)</f>
        <v>0</v>
      </c>
      <c r="BF376" s="241">
        <f>IF(N376="snížená",J376,0)</f>
        <v>0</v>
      </c>
      <c r="BG376" s="241">
        <f>IF(N376="zákl. přenesená",J376,0)</f>
        <v>0</v>
      </c>
      <c r="BH376" s="241">
        <f>IF(N376="sníž. přenesená",J376,0)</f>
        <v>0</v>
      </c>
      <c r="BI376" s="241">
        <f>IF(N376="nulová",J376,0)</f>
        <v>0</v>
      </c>
      <c r="BJ376" s="18" t="s">
        <v>83</v>
      </c>
      <c r="BK376" s="241">
        <f>ROUND(I376*H376,2)</f>
        <v>0</v>
      </c>
      <c r="BL376" s="18" t="s">
        <v>100</v>
      </c>
      <c r="BM376" s="240" t="s">
        <v>568</v>
      </c>
    </row>
    <row r="377" s="13" customFormat="1">
      <c r="A377" s="13"/>
      <c r="B377" s="247"/>
      <c r="C377" s="248"/>
      <c r="D377" s="242" t="s">
        <v>204</v>
      </c>
      <c r="E377" s="249" t="s">
        <v>1</v>
      </c>
      <c r="F377" s="250" t="s">
        <v>569</v>
      </c>
      <c r="G377" s="248"/>
      <c r="H377" s="251">
        <v>4.5</v>
      </c>
      <c r="I377" s="252"/>
      <c r="J377" s="248"/>
      <c r="K377" s="248"/>
      <c r="L377" s="253"/>
      <c r="M377" s="254"/>
      <c r="N377" s="255"/>
      <c r="O377" s="255"/>
      <c r="P377" s="255"/>
      <c r="Q377" s="255"/>
      <c r="R377" s="255"/>
      <c r="S377" s="255"/>
      <c r="T377" s="256"/>
      <c r="U377" s="13"/>
      <c r="V377" s="13"/>
      <c r="W377" s="13"/>
      <c r="X377" s="13"/>
      <c r="Y377" s="13"/>
      <c r="Z377" s="13"/>
      <c r="AA377" s="13"/>
      <c r="AB377" s="13"/>
      <c r="AC377" s="13"/>
      <c r="AD377" s="13"/>
      <c r="AE377" s="13"/>
      <c r="AT377" s="257" t="s">
        <v>204</v>
      </c>
      <c r="AU377" s="257" t="s">
        <v>85</v>
      </c>
      <c r="AV377" s="13" t="s">
        <v>85</v>
      </c>
      <c r="AW377" s="13" t="s">
        <v>32</v>
      </c>
      <c r="AX377" s="13" t="s">
        <v>76</v>
      </c>
      <c r="AY377" s="257" t="s">
        <v>194</v>
      </c>
    </row>
    <row r="378" s="15" customFormat="1">
      <c r="A378" s="15"/>
      <c r="B378" s="268"/>
      <c r="C378" s="269"/>
      <c r="D378" s="242" t="s">
        <v>204</v>
      </c>
      <c r="E378" s="270" t="s">
        <v>1</v>
      </c>
      <c r="F378" s="271" t="s">
        <v>207</v>
      </c>
      <c r="G378" s="269"/>
      <c r="H378" s="272">
        <v>4.5</v>
      </c>
      <c r="I378" s="273"/>
      <c r="J378" s="269"/>
      <c r="K378" s="269"/>
      <c r="L378" s="274"/>
      <c r="M378" s="275"/>
      <c r="N378" s="276"/>
      <c r="O378" s="276"/>
      <c r="P378" s="276"/>
      <c r="Q378" s="276"/>
      <c r="R378" s="276"/>
      <c r="S378" s="276"/>
      <c r="T378" s="277"/>
      <c r="U378" s="15"/>
      <c r="V378" s="15"/>
      <c r="W378" s="15"/>
      <c r="X378" s="15"/>
      <c r="Y378" s="15"/>
      <c r="Z378" s="15"/>
      <c r="AA378" s="15"/>
      <c r="AB378" s="15"/>
      <c r="AC378" s="15"/>
      <c r="AD378" s="15"/>
      <c r="AE378" s="15"/>
      <c r="AT378" s="278" t="s">
        <v>204</v>
      </c>
      <c r="AU378" s="278" t="s">
        <v>85</v>
      </c>
      <c r="AV378" s="15" t="s">
        <v>100</v>
      </c>
      <c r="AW378" s="15" t="s">
        <v>32</v>
      </c>
      <c r="AX378" s="15" t="s">
        <v>83</v>
      </c>
      <c r="AY378" s="278" t="s">
        <v>194</v>
      </c>
    </row>
    <row r="379" s="2" customFormat="1" ht="16.5" customHeight="1">
      <c r="A379" s="39"/>
      <c r="B379" s="40"/>
      <c r="C379" s="290" t="s">
        <v>570</v>
      </c>
      <c r="D379" s="290" t="s">
        <v>244</v>
      </c>
      <c r="E379" s="291" t="s">
        <v>571</v>
      </c>
      <c r="F379" s="292" t="s">
        <v>572</v>
      </c>
      <c r="G379" s="293" t="s">
        <v>210</v>
      </c>
      <c r="H379" s="294">
        <v>0.90000000000000002</v>
      </c>
      <c r="I379" s="295"/>
      <c r="J379" s="296">
        <f>ROUND(I379*H379,2)</f>
        <v>0</v>
      </c>
      <c r="K379" s="292" t="s">
        <v>200</v>
      </c>
      <c r="L379" s="297"/>
      <c r="M379" s="298" t="s">
        <v>1</v>
      </c>
      <c r="N379" s="299" t="s">
        <v>41</v>
      </c>
      <c r="O379" s="92"/>
      <c r="P379" s="238">
        <f>O379*H379</f>
        <v>0</v>
      </c>
      <c r="Q379" s="238">
        <v>0.0011999999999999999</v>
      </c>
      <c r="R379" s="238">
        <f>Q379*H379</f>
        <v>0.00108</v>
      </c>
      <c r="S379" s="238">
        <v>0</v>
      </c>
      <c r="T379" s="239">
        <f>S379*H379</f>
        <v>0</v>
      </c>
      <c r="U379" s="39"/>
      <c r="V379" s="39"/>
      <c r="W379" s="39"/>
      <c r="X379" s="39"/>
      <c r="Y379" s="39"/>
      <c r="Z379" s="39"/>
      <c r="AA379" s="39"/>
      <c r="AB379" s="39"/>
      <c r="AC379" s="39"/>
      <c r="AD379" s="39"/>
      <c r="AE379" s="39"/>
      <c r="AR379" s="240" t="s">
        <v>238</v>
      </c>
      <c r="AT379" s="240" t="s">
        <v>244</v>
      </c>
      <c r="AU379" s="240" t="s">
        <v>85</v>
      </c>
      <c r="AY379" s="18" t="s">
        <v>194</v>
      </c>
      <c r="BE379" s="241">
        <f>IF(N379="základní",J379,0)</f>
        <v>0</v>
      </c>
      <c r="BF379" s="241">
        <f>IF(N379="snížená",J379,0)</f>
        <v>0</v>
      </c>
      <c r="BG379" s="241">
        <f>IF(N379="zákl. přenesená",J379,0)</f>
        <v>0</v>
      </c>
      <c r="BH379" s="241">
        <f>IF(N379="sníž. přenesená",J379,0)</f>
        <v>0</v>
      </c>
      <c r="BI379" s="241">
        <f>IF(N379="nulová",J379,0)</f>
        <v>0</v>
      </c>
      <c r="BJ379" s="18" t="s">
        <v>83</v>
      </c>
      <c r="BK379" s="241">
        <f>ROUND(I379*H379,2)</f>
        <v>0</v>
      </c>
      <c r="BL379" s="18" t="s">
        <v>100</v>
      </c>
      <c r="BM379" s="240" t="s">
        <v>573</v>
      </c>
    </row>
    <row r="380" s="13" customFormat="1">
      <c r="A380" s="13"/>
      <c r="B380" s="247"/>
      <c r="C380" s="248"/>
      <c r="D380" s="242" t="s">
        <v>204</v>
      </c>
      <c r="E380" s="248"/>
      <c r="F380" s="250" t="s">
        <v>574</v>
      </c>
      <c r="G380" s="248"/>
      <c r="H380" s="251">
        <v>0.90000000000000002</v>
      </c>
      <c r="I380" s="252"/>
      <c r="J380" s="248"/>
      <c r="K380" s="248"/>
      <c r="L380" s="253"/>
      <c r="M380" s="254"/>
      <c r="N380" s="255"/>
      <c r="O380" s="255"/>
      <c r="P380" s="255"/>
      <c r="Q380" s="255"/>
      <c r="R380" s="255"/>
      <c r="S380" s="255"/>
      <c r="T380" s="256"/>
      <c r="U380" s="13"/>
      <c r="V380" s="13"/>
      <c r="W380" s="13"/>
      <c r="X380" s="13"/>
      <c r="Y380" s="13"/>
      <c r="Z380" s="13"/>
      <c r="AA380" s="13"/>
      <c r="AB380" s="13"/>
      <c r="AC380" s="13"/>
      <c r="AD380" s="13"/>
      <c r="AE380" s="13"/>
      <c r="AT380" s="257" t="s">
        <v>204</v>
      </c>
      <c r="AU380" s="257" t="s">
        <v>85</v>
      </c>
      <c r="AV380" s="13" t="s">
        <v>85</v>
      </c>
      <c r="AW380" s="13" t="s">
        <v>4</v>
      </c>
      <c r="AX380" s="13" t="s">
        <v>83</v>
      </c>
      <c r="AY380" s="257" t="s">
        <v>194</v>
      </c>
    </row>
    <row r="381" s="2" customFormat="1" ht="24.15" customHeight="1">
      <c r="A381" s="39"/>
      <c r="B381" s="40"/>
      <c r="C381" s="229" t="s">
        <v>575</v>
      </c>
      <c r="D381" s="229" t="s">
        <v>196</v>
      </c>
      <c r="E381" s="230" t="s">
        <v>576</v>
      </c>
      <c r="F381" s="231" t="s">
        <v>577</v>
      </c>
      <c r="G381" s="232" t="s">
        <v>210</v>
      </c>
      <c r="H381" s="233">
        <v>96.156999999999996</v>
      </c>
      <c r="I381" s="234"/>
      <c r="J381" s="235">
        <f>ROUND(I381*H381,2)</f>
        <v>0</v>
      </c>
      <c r="K381" s="231" t="s">
        <v>200</v>
      </c>
      <c r="L381" s="45"/>
      <c r="M381" s="236" t="s">
        <v>1</v>
      </c>
      <c r="N381" s="237" t="s">
        <v>41</v>
      </c>
      <c r="O381" s="92"/>
      <c r="P381" s="238">
        <f>O381*H381</f>
        <v>0</v>
      </c>
      <c r="Q381" s="238">
        <v>0.011350000000000001</v>
      </c>
      <c r="R381" s="238">
        <f>Q381*H381</f>
        <v>1.0913819499999999</v>
      </c>
      <c r="S381" s="238">
        <v>0</v>
      </c>
      <c r="T381" s="239">
        <f>S381*H381</f>
        <v>0</v>
      </c>
      <c r="U381" s="39"/>
      <c r="V381" s="39"/>
      <c r="W381" s="39"/>
      <c r="X381" s="39"/>
      <c r="Y381" s="39"/>
      <c r="Z381" s="39"/>
      <c r="AA381" s="39"/>
      <c r="AB381" s="39"/>
      <c r="AC381" s="39"/>
      <c r="AD381" s="39"/>
      <c r="AE381" s="39"/>
      <c r="AR381" s="240" t="s">
        <v>100</v>
      </c>
      <c r="AT381" s="240" t="s">
        <v>196</v>
      </c>
      <c r="AU381" s="240" t="s">
        <v>85</v>
      </c>
      <c r="AY381" s="18" t="s">
        <v>194</v>
      </c>
      <c r="BE381" s="241">
        <f>IF(N381="základní",J381,0)</f>
        <v>0</v>
      </c>
      <c r="BF381" s="241">
        <f>IF(N381="snížená",J381,0)</f>
        <v>0</v>
      </c>
      <c r="BG381" s="241">
        <f>IF(N381="zákl. přenesená",J381,0)</f>
        <v>0</v>
      </c>
      <c r="BH381" s="241">
        <f>IF(N381="sníž. přenesená",J381,0)</f>
        <v>0</v>
      </c>
      <c r="BI381" s="241">
        <f>IF(N381="nulová",J381,0)</f>
        <v>0</v>
      </c>
      <c r="BJ381" s="18" t="s">
        <v>83</v>
      </c>
      <c r="BK381" s="241">
        <f>ROUND(I381*H381,2)</f>
        <v>0</v>
      </c>
      <c r="BL381" s="18" t="s">
        <v>100</v>
      </c>
      <c r="BM381" s="240" t="s">
        <v>578</v>
      </c>
    </row>
    <row r="382" s="14" customFormat="1">
      <c r="A382" s="14"/>
      <c r="B382" s="258"/>
      <c r="C382" s="259"/>
      <c r="D382" s="242" t="s">
        <v>204</v>
      </c>
      <c r="E382" s="260" t="s">
        <v>1</v>
      </c>
      <c r="F382" s="261" t="s">
        <v>350</v>
      </c>
      <c r="G382" s="259"/>
      <c r="H382" s="260" t="s">
        <v>1</v>
      </c>
      <c r="I382" s="262"/>
      <c r="J382" s="259"/>
      <c r="K382" s="259"/>
      <c r="L382" s="263"/>
      <c r="M382" s="264"/>
      <c r="N382" s="265"/>
      <c r="O382" s="265"/>
      <c r="P382" s="265"/>
      <c r="Q382" s="265"/>
      <c r="R382" s="265"/>
      <c r="S382" s="265"/>
      <c r="T382" s="266"/>
      <c r="U382" s="14"/>
      <c r="V382" s="14"/>
      <c r="W382" s="14"/>
      <c r="X382" s="14"/>
      <c r="Y382" s="14"/>
      <c r="Z382" s="14"/>
      <c r="AA382" s="14"/>
      <c r="AB382" s="14"/>
      <c r="AC382" s="14"/>
      <c r="AD382" s="14"/>
      <c r="AE382" s="14"/>
      <c r="AT382" s="267" t="s">
        <v>204</v>
      </c>
      <c r="AU382" s="267" t="s">
        <v>85</v>
      </c>
      <c r="AV382" s="14" t="s">
        <v>83</v>
      </c>
      <c r="AW382" s="14" t="s">
        <v>32</v>
      </c>
      <c r="AX382" s="14" t="s">
        <v>76</v>
      </c>
      <c r="AY382" s="267" t="s">
        <v>194</v>
      </c>
    </row>
    <row r="383" s="13" customFormat="1">
      <c r="A383" s="13"/>
      <c r="B383" s="247"/>
      <c r="C383" s="248"/>
      <c r="D383" s="242" t="s">
        <v>204</v>
      </c>
      <c r="E383" s="249" t="s">
        <v>1</v>
      </c>
      <c r="F383" s="250" t="s">
        <v>579</v>
      </c>
      <c r="G383" s="248"/>
      <c r="H383" s="251">
        <v>96.156999999999996</v>
      </c>
      <c r="I383" s="252"/>
      <c r="J383" s="248"/>
      <c r="K383" s="248"/>
      <c r="L383" s="253"/>
      <c r="M383" s="254"/>
      <c r="N383" s="255"/>
      <c r="O383" s="255"/>
      <c r="P383" s="255"/>
      <c r="Q383" s="255"/>
      <c r="R383" s="255"/>
      <c r="S383" s="255"/>
      <c r="T383" s="256"/>
      <c r="U383" s="13"/>
      <c r="V383" s="13"/>
      <c r="W383" s="13"/>
      <c r="X383" s="13"/>
      <c r="Y383" s="13"/>
      <c r="Z383" s="13"/>
      <c r="AA383" s="13"/>
      <c r="AB383" s="13"/>
      <c r="AC383" s="13"/>
      <c r="AD383" s="13"/>
      <c r="AE383" s="13"/>
      <c r="AT383" s="257" t="s">
        <v>204</v>
      </c>
      <c r="AU383" s="257" t="s">
        <v>85</v>
      </c>
      <c r="AV383" s="13" t="s">
        <v>85</v>
      </c>
      <c r="AW383" s="13" t="s">
        <v>32</v>
      </c>
      <c r="AX383" s="13" t="s">
        <v>76</v>
      </c>
      <c r="AY383" s="257" t="s">
        <v>194</v>
      </c>
    </row>
    <row r="384" s="15" customFormat="1">
      <c r="A384" s="15"/>
      <c r="B384" s="268"/>
      <c r="C384" s="269"/>
      <c r="D384" s="242" t="s">
        <v>204</v>
      </c>
      <c r="E384" s="270" t="s">
        <v>1</v>
      </c>
      <c r="F384" s="271" t="s">
        <v>207</v>
      </c>
      <c r="G384" s="269"/>
      <c r="H384" s="272">
        <v>96.156999999999996</v>
      </c>
      <c r="I384" s="273"/>
      <c r="J384" s="269"/>
      <c r="K384" s="269"/>
      <c r="L384" s="274"/>
      <c r="M384" s="275"/>
      <c r="N384" s="276"/>
      <c r="O384" s="276"/>
      <c r="P384" s="276"/>
      <c r="Q384" s="276"/>
      <c r="R384" s="276"/>
      <c r="S384" s="276"/>
      <c r="T384" s="277"/>
      <c r="U384" s="15"/>
      <c r="V384" s="15"/>
      <c r="W384" s="15"/>
      <c r="X384" s="15"/>
      <c r="Y384" s="15"/>
      <c r="Z384" s="15"/>
      <c r="AA384" s="15"/>
      <c r="AB384" s="15"/>
      <c r="AC384" s="15"/>
      <c r="AD384" s="15"/>
      <c r="AE384" s="15"/>
      <c r="AT384" s="278" t="s">
        <v>204</v>
      </c>
      <c r="AU384" s="278" t="s">
        <v>85</v>
      </c>
      <c r="AV384" s="15" t="s">
        <v>100</v>
      </c>
      <c r="AW384" s="15" t="s">
        <v>32</v>
      </c>
      <c r="AX384" s="15" t="s">
        <v>83</v>
      </c>
      <c r="AY384" s="278" t="s">
        <v>194</v>
      </c>
    </row>
    <row r="385" s="2" customFormat="1" ht="16.5" customHeight="1">
      <c r="A385" s="39"/>
      <c r="B385" s="40"/>
      <c r="C385" s="290" t="s">
        <v>580</v>
      </c>
      <c r="D385" s="290" t="s">
        <v>244</v>
      </c>
      <c r="E385" s="291" t="s">
        <v>581</v>
      </c>
      <c r="F385" s="292" t="s">
        <v>582</v>
      </c>
      <c r="G385" s="293" t="s">
        <v>210</v>
      </c>
      <c r="H385" s="294">
        <v>105.773</v>
      </c>
      <c r="I385" s="295"/>
      <c r="J385" s="296">
        <f>ROUND(I385*H385,2)</f>
        <v>0</v>
      </c>
      <c r="K385" s="292" t="s">
        <v>200</v>
      </c>
      <c r="L385" s="297"/>
      <c r="M385" s="298" t="s">
        <v>1</v>
      </c>
      <c r="N385" s="299" t="s">
        <v>41</v>
      </c>
      <c r="O385" s="92"/>
      <c r="P385" s="238">
        <f>O385*H385</f>
        <v>0</v>
      </c>
      <c r="Q385" s="238">
        <v>0.012999999999999999</v>
      </c>
      <c r="R385" s="238">
        <f>Q385*H385</f>
        <v>1.375049</v>
      </c>
      <c r="S385" s="238">
        <v>0</v>
      </c>
      <c r="T385" s="239">
        <f>S385*H385</f>
        <v>0</v>
      </c>
      <c r="U385" s="39"/>
      <c r="V385" s="39"/>
      <c r="W385" s="39"/>
      <c r="X385" s="39"/>
      <c r="Y385" s="39"/>
      <c r="Z385" s="39"/>
      <c r="AA385" s="39"/>
      <c r="AB385" s="39"/>
      <c r="AC385" s="39"/>
      <c r="AD385" s="39"/>
      <c r="AE385" s="39"/>
      <c r="AR385" s="240" t="s">
        <v>238</v>
      </c>
      <c r="AT385" s="240" t="s">
        <v>244</v>
      </c>
      <c r="AU385" s="240" t="s">
        <v>85</v>
      </c>
      <c r="AY385" s="18" t="s">
        <v>194</v>
      </c>
      <c r="BE385" s="241">
        <f>IF(N385="základní",J385,0)</f>
        <v>0</v>
      </c>
      <c r="BF385" s="241">
        <f>IF(N385="snížená",J385,0)</f>
        <v>0</v>
      </c>
      <c r="BG385" s="241">
        <f>IF(N385="zákl. přenesená",J385,0)</f>
        <v>0</v>
      </c>
      <c r="BH385" s="241">
        <f>IF(N385="sníž. přenesená",J385,0)</f>
        <v>0</v>
      </c>
      <c r="BI385" s="241">
        <f>IF(N385="nulová",J385,0)</f>
        <v>0</v>
      </c>
      <c r="BJ385" s="18" t="s">
        <v>83</v>
      </c>
      <c r="BK385" s="241">
        <f>ROUND(I385*H385,2)</f>
        <v>0</v>
      </c>
      <c r="BL385" s="18" t="s">
        <v>100</v>
      </c>
      <c r="BM385" s="240" t="s">
        <v>583</v>
      </c>
    </row>
    <row r="386" s="13" customFormat="1">
      <c r="A386" s="13"/>
      <c r="B386" s="247"/>
      <c r="C386" s="248"/>
      <c r="D386" s="242" t="s">
        <v>204</v>
      </c>
      <c r="E386" s="248"/>
      <c r="F386" s="250" t="s">
        <v>584</v>
      </c>
      <c r="G386" s="248"/>
      <c r="H386" s="251">
        <v>105.773</v>
      </c>
      <c r="I386" s="252"/>
      <c r="J386" s="248"/>
      <c r="K386" s="248"/>
      <c r="L386" s="253"/>
      <c r="M386" s="254"/>
      <c r="N386" s="255"/>
      <c r="O386" s="255"/>
      <c r="P386" s="255"/>
      <c r="Q386" s="255"/>
      <c r="R386" s="255"/>
      <c r="S386" s="255"/>
      <c r="T386" s="256"/>
      <c r="U386" s="13"/>
      <c r="V386" s="13"/>
      <c r="W386" s="13"/>
      <c r="X386" s="13"/>
      <c r="Y386" s="13"/>
      <c r="Z386" s="13"/>
      <c r="AA386" s="13"/>
      <c r="AB386" s="13"/>
      <c r="AC386" s="13"/>
      <c r="AD386" s="13"/>
      <c r="AE386" s="13"/>
      <c r="AT386" s="257" t="s">
        <v>204</v>
      </c>
      <c r="AU386" s="257" t="s">
        <v>85</v>
      </c>
      <c r="AV386" s="13" t="s">
        <v>85</v>
      </c>
      <c r="AW386" s="13" t="s">
        <v>4</v>
      </c>
      <c r="AX386" s="13" t="s">
        <v>83</v>
      </c>
      <c r="AY386" s="257" t="s">
        <v>194</v>
      </c>
    </row>
    <row r="387" s="2" customFormat="1" ht="24.15" customHeight="1">
      <c r="A387" s="39"/>
      <c r="B387" s="40"/>
      <c r="C387" s="229" t="s">
        <v>585</v>
      </c>
      <c r="D387" s="229" t="s">
        <v>196</v>
      </c>
      <c r="E387" s="230" t="s">
        <v>586</v>
      </c>
      <c r="F387" s="231" t="s">
        <v>587</v>
      </c>
      <c r="G387" s="232" t="s">
        <v>280</v>
      </c>
      <c r="H387" s="233">
        <v>12.300000000000001</v>
      </c>
      <c r="I387" s="234"/>
      <c r="J387" s="235">
        <f>ROUND(I387*H387,2)</f>
        <v>0</v>
      </c>
      <c r="K387" s="231" t="s">
        <v>200</v>
      </c>
      <c r="L387" s="45"/>
      <c r="M387" s="236" t="s">
        <v>1</v>
      </c>
      <c r="N387" s="237" t="s">
        <v>41</v>
      </c>
      <c r="O387" s="92"/>
      <c r="P387" s="238">
        <f>O387*H387</f>
        <v>0</v>
      </c>
      <c r="Q387" s="238">
        <v>0.0017600000000000001</v>
      </c>
      <c r="R387" s="238">
        <f>Q387*H387</f>
        <v>0.021648000000000001</v>
      </c>
      <c r="S387" s="238">
        <v>0</v>
      </c>
      <c r="T387" s="239">
        <f>S387*H387</f>
        <v>0</v>
      </c>
      <c r="U387" s="39"/>
      <c r="V387" s="39"/>
      <c r="W387" s="39"/>
      <c r="X387" s="39"/>
      <c r="Y387" s="39"/>
      <c r="Z387" s="39"/>
      <c r="AA387" s="39"/>
      <c r="AB387" s="39"/>
      <c r="AC387" s="39"/>
      <c r="AD387" s="39"/>
      <c r="AE387" s="39"/>
      <c r="AR387" s="240" t="s">
        <v>100</v>
      </c>
      <c r="AT387" s="240" t="s">
        <v>196</v>
      </c>
      <c r="AU387" s="240" t="s">
        <v>85</v>
      </c>
      <c r="AY387" s="18" t="s">
        <v>194</v>
      </c>
      <c r="BE387" s="241">
        <f>IF(N387="základní",J387,0)</f>
        <v>0</v>
      </c>
      <c r="BF387" s="241">
        <f>IF(N387="snížená",J387,0)</f>
        <v>0</v>
      </c>
      <c r="BG387" s="241">
        <f>IF(N387="zákl. přenesená",J387,0)</f>
        <v>0</v>
      </c>
      <c r="BH387" s="241">
        <f>IF(N387="sníž. přenesená",J387,0)</f>
        <v>0</v>
      </c>
      <c r="BI387" s="241">
        <f>IF(N387="nulová",J387,0)</f>
        <v>0</v>
      </c>
      <c r="BJ387" s="18" t="s">
        <v>83</v>
      </c>
      <c r="BK387" s="241">
        <f>ROUND(I387*H387,2)</f>
        <v>0</v>
      </c>
      <c r="BL387" s="18" t="s">
        <v>100</v>
      </c>
      <c r="BM387" s="240" t="s">
        <v>588</v>
      </c>
    </row>
    <row r="388" s="2" customFormat="1" ht="16.5" customHeight="1">
      <c r="A388" s="39"/>
      <c r="B388" s="40"/>
      <c r="C388" s="290" t="s">
        <v>589</v>
      </c>
      <c r="D388" s="290" t="s">
        <v>244</v>
      </c>
      <c r="E388" s="291" t="s">
        <v>590</v>
      </c>
      <c r="F388" s="292" t="s">
        <v>591</v>
      </c>
      <c r="G388" s="293" t="s">
        <v>210</v>
      </c>
      <c r="H388" s="294">
        <v>1.845</v>
      </c>
      <c r="I388" s="295"/>
      <c r="J388" s="296">
        <f>ROUND(I388*H388,2)</f>
        <v>0</v>
      </c>
      <c r="K388" s="292" t="s">
        <v>200</v>
      </c>
      <c r="L388" s="297"/>
      <c r="M388" s="298" t="s">
        <v>1</v>
      </c>
      <c r="N388" s="299" t="s">
        <v>41</v>
      </c>
      <c r="O388" s="92"/>
      <c r="P388" s="238">
        <f>O388*H388</f>
        <v>0</v>
      </c>
      <c r="Q388" s="238">
        <v>0.0047999999999999996</v>
      </c>
      <c r="R388" s="238">
        <f>Q388*H388</f>
        <v>0.0088559999999999993</v>
      </c>
      <c r="S388" s="238">
        <v>0</v>
      </c>
      <c r="T388" s="239">
        <f>S388*H388</f>
        <v>0</v>
      </c>
      <c r="U388" s="39"/>
      <c r="V388" s="39"/>
      <c r="W388" s="39"/>
      <c r="X388" s="39"/>
      <c r="Y388" s="39"/>
      <c r="Z388" s="39"/>
      <c r="AA388" s="39"/>
      <c r="AB388" s="39"/>
      <c r="AC388" s="39"/>
      <c r="AD388" s="39"/>
      <c r="AE388" s="39"/>
      <c r="AR388" s="240" t="s">
        <v>238</v>
      </c>
      <c r="AT388" s="240" t="s">
        <v>244</v>
      </c>
      <c r="AU388" s="240" t="s">
        <v>85</v>
      </c>
      <c r="AY388" s="18" t="s">
        <v>194</v>
      </c>
      <c r="BE388" s="241">
        <f>IF(N388="základní",J388,0)</f>
        <v>0</v>
      </c>
      <c r="BF388" s="241">
        <f>IF(N388="snížená",J388,0)</f>
        <v>0</v>
      </c>
      <c r="BG388" s="241">
        <f>IF(N388="zákl. přenesená",J388,0)</f>
        <v>0</v>
      </c>
      <c r="BH388" s="241">
        <f>IF(N388="sníž. přenesená",J388,0)</f>
        <v>0</v>
      </c>
      <c r="BI388" s="241">
        <f>IF(N388="nulová",J388,0)</f>
        <v>0</v>
      </c>
      <c r="BJ388" s="18" t="s">
        <v>83</v>
      </c>
      <c r="BK388" s="241">
        <f>ROUND(I388*H388,2)</f>
        <v>0</v>
      </c>
      <c r="BL388" s="18" t="s">
        <v>100</v>
      </c>
      <c r="BM388" s="240" t="s">
        <v>592</v>
      </c>
    </row>
    <row r="389" s="13" customFormat="1">
      <c r="A389" s="13"/>
      <c r="B389" s="247"/>
      <c r="C389" s="248"/>
      <c r="D389" s="242" t="s">
        <v>204</v>
      </c>
      <c r="E389" s="248"/>
      <c r="F389" s="250" t="s">
        <v>593</v>
      </c>
      <c r="G389" s="248"/>
      <c r="H389" s="251">
        <v>1.845</v>
      </c>
      <c r="I389" s="252"/>
      <c r="J389" s="248"/>
      <c r="K389" s="248"/>
      <c r="L389" s="253"/>
      <c r="M389" s="254"/>
      <c r="N389" s="255"/>
      <c r="O389" s="255"/>
      <c r="P389" s="255"/>
      <c r="Q389" s="255"/>
      <c r="R389" s="255"/>
      <c r="S389" s="255"/>
      <c r="T389" s="256"/>
      <c r="U389" s="13"/>
      <c r="V389" s="13"/>
      <c r="W389" s="13"/>
      <c r="X389" s="13"/>
      <c r="Y389" s="13"/>
      <c r="Z389" s="13"/>
      <c r="AA389" s="13"/>
      <c r="AB389" s="13"/>
      <c r="AC389" s="13"/>
      <c r="AD389" s="13"/>
      <c r="AE389" s="13"/>
      <c r="AT389" s="257" t="s">
        <v>204</v>
      </c>
      <c r="AU389" s="257" t="s">
        <v>85</v>
      </c>
      <c r="AV389" s="13" t="s">
        <v>85</v>
      </c>
      <c r="AW389" s="13" t="s">
        <v>4</v>
      </c>
      <c r="AX389" s="13" t="s">
        <v>83</v>
      </c>
      <c r="AY389" s="257" t="s">
        <v>194</v>
      </c>
    </row>
    <row r="390" s="2" customFormat="1" ht="24.15" customHeight="1">
      <c r="A390" s="39"/>
      <c r="B390" s="40"/>
      <c r="C390" s="229" t="s">
        <v>594</v>
      </c>
      <c r="D390" s="229" t="s">
        <v>196</v>
      </c>
      <c r="E390" s="230" t="s">
        <v>595</v>
      </c>
      <c r="F390" s="231" t="s">
        <v>596</v>
      </c>
      <c r="G390" s="232" t="s">
        <v>210</v>
      </c>
      <c r="H390" s="233">
        <v>96.156999999999996</v>
      </c>
      <c r="I390" s="234"/>
      <c r="J390" s="235">
        <f>ROUND(I390*H390,2)</f>
        <v>0</v>
      </c>
      <c r="K390" s="231" t="s">
        <v>200</v>
      </c>
      <c r="L390" s="45"/>
      <c r="M390" s="236" t="s">
        <v>1</v>
      </c>
      <c r="N390" s="237" t="s">
        <v>41</v>
      </c>
      <c r="O390" s="92"/>
      <c r="P390" s="238">
        <f>O390*H390</f>
        <v>0</v>
      </c>
      <c r="Q390" s="238">
        <v>8.0000000000000007E-05</v>
      </c>
      <c r="R390" s="238">
        <f>Q390*H390</f>
        <v>0.0076925600000000002</v>
      </c>
      <c r="S390" s="238">
        <v>0</v>
      </c>
      <c r="T390" s="239">
        <f>S390*H390</f>
        <v>0</v>
      </c>
      <c r="U390" s="39"/>
      <c r="V390" s="39"/>
      <c r="W390" s="39"/>
      <c r="X390" s="39"/>
      <c r="Y390" s="39"/>
      <c r="Z390" s="39"/>
      <c r="AA390" s="39"/>
      <c r="AB390" s="39"/>
      <c r="AC390" s="39"/>
      <c r="AD390" s="39"/>
      <c r="AE390" s="39"/>
      <c r="AR390" s="240" t="s">
        <v>100</v>
      </c>
      <c r="AT390" s="240" t="s">
        <v>196</v>
      </c>
      <c r="AU390" s="240" t="s">
        <v>85</v>
      </c>
      <c r="AY390" s="18" t="s">
        <v>194</v>
      </c>
      <c r="BE390" s="241">
        <f>IF(N390="základní",J390,0)</f>
        <v>0</v>
      </c>
      <c r="BF390" s="241">
        <f>IF(N390="snížená",J390,0)</f>
        <v>0</v>
      </c>
      <c r="BG390" s="241">
        <f>IF(N390="zákl. přenesená",J390,0)</f>
        <v>0</v>
      </c>
      <c r="BH390" s="241">
        <f>IF(N390="sníž. přenesená",J390,0)</f>
        <v>0</v>
      </c>
      <c r="BI390" s="241">
        <f>IF(N390="nulová",J390,0)</f>
        <v>0</v>
      </c>
      <c r="BJ390" s="18" t="s">
        <v>83</v>
      </c>
      <c r="BK390" s="241">
        <f>ROUND(I390*H390,2)</f>
        <v>0</v>
      </c>
      <c r="BL390" s="18" t="s">
        <v>100</v>
      </c>
      <c r="BM390" s="240" t="s">
        <v>597</v>
      </c>
    </row>
    <row r="391" s="14" customFormat="1">
      <c r="A391" s="14"/>
      <c r="B391" s="258"/>
      <c r="C391" s="259"/>
      <c r="D391" s="242" t="s">
        <v>204</v>
      </c>
      <c r="E391" s="260" t="s">
        <v>1</v>
      </c>
      <c r="F391" s="261" t="s">
        <v>350</v>
      </c>
      <c r="G391" s="259"/>
      <c r="H391" s="260" t="s">
        <v>1</v>
      </c>
      <c r="I391" s="262"/>
      <c r="J391" s="259"/>
      <c r="K391" s="259"/>
      <c r="L391" s="263"/>
      <c r="M391" s="264"/>
      <c r="N391" s="265"/>
      <c r="O391" s="265"/>
      <c r="P391" s="265"/>
      <c r="Q391" s="265"/>
      <c r="R391" s="265"/>
      <c r="S391" s="265"/>
      <c r="T391" s="266"/>
      <c r="U391" s="14"/>
      <c r="V391" s="14"/>
      <c r="W391" s="14"/>
      <c r="X391" s="14"/>
      <c r="Y391" s="14"/>
      <c r="Z391" s="14"/>
      <c r="AA391" s="14"/>
      <c r="AB391" s="14"/>
      <c r="AC391" s="14"/>
      <c r="AD391" s="14"/>
      <c r="AE391" s="14"/>
      <c r="AT391" s="267" t="s">
        <v>204</v>
      </c>
      <c r="AU391" s="267" t="s">
        <v>85</v>
      </c>
      <c r="AV391" s="14" t="s">
        <v>83</v>
      </c>
      <c r="AW391" s="14" t="s">
        <v>32</v>
      </c>
      <c r="AX391" s="14" t="s">
        <v>76</v>
      </c>
      <c r="AY391" s="267" t="s">
        <v>194</v>
      </c>
    </row>
    <row r="392" s="13" customFormat="1">
      <c r="A392" s="13"/>
      <c r="B392" s="247"/>
      <c r="C392" s="248"/>
      <c r="D392" s="242" t="s">
        <v>204</v>
      </c>
      <c r="E392" s="249" t="s">
        <v>1</v>
      </c>
      <c r="F392" s="250" t="s">
        <v>579</v>
      </c>
      <c r="G392" s="248"/>
      <c r="H392" s="251">
        <v>96.156999999999996</v>
      </c>
      <c r="I392" s="252"/>
      <c r="J392" s="248"/>
      <c r="K392" s="248"/>
      <c r="L392" s="253"/>
      <c r="M392" s="254"/>
      <c r="N392" s="255"/>
      <c r="O392" s="255"/>
      <c r="P392" s="255"/>
      <c r="Q392" s="255"/>
      <c r="R392" s="255"/>
      <c r="S392" s="255"/>
      <c r="T392" s="256"/>
      <c r="U392" s="13"/>
      <c r="V392" s="13"/>
      <c r="W392" s="13"/>
      <c r="X392" s="13"/>
      <c r="Y392" s="13"/>
      <c r="Z392" s="13"/>
      <c r="AA392" s="13"/>
      <c r="AB392" s="13"/>
      <c r="AC392" s="13"/>
      <c r="AD392" s="13"/>
      <c r="AE392" s="13"/>
      <c r="AT392" s="257" t="s">
        <v>204</v>
      </c>
      <c r="AU392" s="257" t="s">
        <v>85</v>
      </c>
      <c r="AV392" s="13" t="s">
        <v>85</v>
      </c>
      <c r="AW392" s="13" t="s">
        <v>32</v>
      </c>
      <c r="AX392" s="13" t="s">
        <v>76</v>
      </c>
      <c r="AY392" s="257" t="s">
        <v>194</v>
      </c>
    </row>
    <row r="393" s="15" customFormat="1">
      <c r="A393" s="15"/>
      <c r="B393" s="268"/>
      <c r="C393" s="269"/>
      <c r="D393" s="242" t="s">
        <v>204</v>
      </c>
      <c r="E393" s="270" t="s">
        <v>1</v>
      </c>
      <c r="F393" s="271" t="s">
        <v>207</v>
      </c>
      <c r="G393" s="269"/>
      <c r="H393" s="272">
        <v>96.156999999999996</v>
      </c>
      <c r="I393" s="273"/>
      <c r="J393" s="269"/>
      <c r="K393" s="269"/>
      <c r="L393" s="274"/>
      <c r="M393" s="275"/>
      <c r="N393" s="276"/>
      <c r="O393" s="276"/>
      <c r="P393" s="276"/>
      <c r="Q393" s="276"/>
      <c r="R393" s="276"/>
      <c r="S393" s="276"/>
      <c r="T393" s="277"/>
      <c r="U393" s="15"/>
      <c r="V393" s="15"/>
      <c r="W393" s="15"/>
      <c r="X393" s="15"/>
      <c r="Y393" s="15"/>
      <c r="Z393" s="15"/>
      <c r="AA393" s="15"/>
      <c r="AB393" s="15"/>
      <c r="AC393" s="15"/>
      <c r="AD393" s="15"/>
      <c r="AE393" s="15"/>
      <c r="AT393" s="278" t="s">
        <v>204</v>
      </c>
      <c r="AU393" s="278" t="s">
        <v>85</v>
      </c>
      <c r="AV393" s="15" t="s">
        <v>100</v>
      </c>
      <c r="AW393" s="15" t="s">
        <v>32</v>
      </c>
      <c r="AX393" s="15" t="s">
        <v>83</v>
      </c>
      <c r="AY393" s="278" t="s">
        <v>194</v>
      </c>
    </row>
    <row r="394" s="2" customFormat="1" ht="24.15" customHeight="1">
      <c r="A394" s="39"/>
      <c r="B394" s="40"/>
      <c r="C394" s="229" t="s">
        <v>598</v>
      </c>
      <c r="D394" s="229" t="s">
        <v>196</v>
      </c>
      <c r="E394" s="230" t="s">
        <v>599</v>
      </c>
      <c r="F394" s="231" t="s">
        <v>600</v>
      </c>
      <c r="G394" s="232" t="s">
        <v>210</v>
      </c>
      <c r="H394" s="233">
        <v>98.001999999999995</v>
      </c>
      <c r="I394" s="234"/>
      <c r="J394" s="235">
        <f>ROUND(I394*H394,2)</f>
        <v>0</v>
      </c>
      <c r="K394" s="231" t="s">
        <v>200</v>
      </c>
      <c r="L394" s="45"/>
      <c r="M394" s="236" t="s">
        <v>1</v>
      </c>
      <c r="N394" s="237" t="s">
        <v>41</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100</v>
      </c>
      <c r="AT394" s="240" t="s">
        <v>196</v>
      </c>
      <c r="AU394" s="240" t="s">
        <v>85</v>
      </c>
      <c r="AY394" s="18" t="s">
        <v>194</v>
      </c>
      <c r="BE394" s="241">
        <f>IF(N394="základní",J394,0)</f>
        <v>0</v>
      </c>
      <c r="BF394" s="241">
        <f>IF(N394="snížená",J394,0)</f>
        <v>0</v>
      </c>
      <c r="BG394" s="241">
        <f>IF(N394="zákl. přenesená",J394,0)</f>
        <v>0</v>
      </c>
      <c r="BH394" s="241">
        <f>IF(N394="sníž. přenesená",J394,0)</f>
        <v>0</v>
      </c>
      <c r="BI394" s="241">
        <f>IF(N394="nulová",J394,0)</f>
        <v>0</v>
      </c>
      <c r="BJ394" s="18" t="s">
        <v>83</v>
      </c>
      <c r="BK394" s="241">
        <f>ROUND(I394*H394,2)</f>
        <v>0</v>
      </c>
      <c r="BL394" s="18" t="s">
        <v>100</v>
      </c>
      <c r="BM394" s="240" t="s">
        <v>601</v>
      </c>
    </row>
    <row r="395" s="2" customFormat="1" ht="16.5" customHeight="1">
      <c r="A395" s="39"/>
      <c r="B395" s="40"/>
      <c r="C395" s="229" t="s">
        <v>602</v>
      </c>
      <c r="D395" s="229" t="s">
        <v>196</v>
      </c>
      <c r="E395" s="230" t="s">
        <v>603</v>
      </c>
      <c r="F395" s="231" t="s">
        <v>604</v>
      </c>
      <c r="G395" s="232" t="s">
        <v>210</v>
      </c>
      <c r="H395" s="233">
        <v>98.001999999999995</v>
      </c>
      <c r="I395" s="234"/>
      <c r="J395" s="235">
        <f>ROUND(I395*H395,2)</f>
        <v>0</v>
      </c>
      <c r="K395" s="231" t="s">
        <v>200</v>
      </c>
      <c r="L395" s="45"/>
      <c r="M395" s="236" t="s">
        <v>1</v>
      </c>
      <c r="N395" s="237" t="s">
        <v>41</v>
      </c>
      <c r="O395" s="92"/>
      <c r="P395" s="238">
        <f>O395*H395</f>
        <v>0</v>
      </c>
      <c r="Q395" s="238">
        <v>0.0032000000000000002</v>
      </c>
      <c r="R395" s="238">
        <f>Q395*H395</f>
        <v>0.31360640000000001</v>
      </c>
      <c r="S395" s="238">
        <v>0</v>
      </c>
      <c r="T395" s="239">
        <f>S395*H395</f>
        <v>0</v>
      </c>
      <c r="U395" s="39"/>
      <c r="V395" s="39"/>
      <c r="W395" s="39"/>
      <c r="X395" s="39"/>
      <c r="Y395" s="39"/>
      <c r="Z395" s="39"/>
      <c r="AA395" s="39"/>
      <c r="AB395" s="39"/>
      <c r="AC395" s="39"/>
      <c r="AD395" s="39"/>
      <c r="AE395" s="39"/>
      <c r="AR395" s="240" t="s">
        <v>100</v>
      </c>
      <c r="AT395" s="240" t="s">
        <v>196</v>
      </c>
      <c r="AU395" s="240" t="s">
        <v>85</v>
      </c>
      <c r="AY395" s="18" t="s">
        <v>194</v>
      </c>
      <c r="BE395" s="241">
        <f>IF(N395="základní",J395,0)</f>
        <v>0</v>
      </c>
      <c r="BF395" s="241">
        <f>IF(N395="snížená",J395,0)</f>
        <v>0</v>
      </c>
      <c r="BG395" s="241">
        <f>IF(N395="zákl. přenesená",J395,0)</f>
        <v>0</v>
      </c>
      <c r="BH395" s="241">
        <f>IF(N395="sníž. přenesená",J395,0)</f>
        <v>0</v>
      </c>
      <c r="BI395" s="241">
        <f>IF(N395="nulová",J395,0)</f>
        <v>0</v>
      </c>
      <c r="BJ395" s="18" t="s">
        <v>83</v>
      </c>
      <c r="BK395" s="241">
        <f>ROUND(I395*H395,2)</f>
        <v>0</v>
      </c>
      <c r="BL395" s="18" t="s">
        <v>100</v>
      </c>
      <c r="BM395" s="240" t="s">
        <v>605</v>
      </c>
    </row>
    <row r="396" s="14" customFormat="1">
      <c r="A396" s="14"/>
      <c r="B396" s="258"/>
      <c r="C396" s="259"/>
      <c r="D396" s="242" t="s">
        <v>204</v>
      </c>
      <c r="E396" s="260" t="s">
        <v>1</v>
      </c>
      <c r="F396" s="261" t="s">
        <v>350</v>
      </c>
      <c r="G396" s="259"/>
      <c r="H396" s="260" t="s">
        <v>1</v>
      </c>
      <c r="I396" s="262"/>
      <c r="J396" s="259"/>
      <c r="K396" s="259"/>
      <c r="L396" s="263"/>
      <c r="M396" s="264"/>
      <c r="N396" s="265"/>
      <c r="O396" s="265"/>
      <c r="P396" s="265"/>
      <c r="Q396" s="265"/>
      <c r="R396" s="265"/>
      <c r="S396" s="265"/>
      <c r="T396" s="266"/>
      <c r="U396" s="14"/>
      <c r="V396" s="14"/>
      <c r="W396" s="14"/>
      <c r="X396" s="14"/>
      <c r="Y396" s="14"/>
      <c r="Z396" s="14"/>
      <c r="AA396" s="14"/>
      <c r="AB396" s="14"/>
      <c r="AC396" s="14"/>
      <c r="AD396" s="14"/>
      <c r="AE396" s="14"/>
      <c r="AT396" s="267" t="s">
        <v>204</v>
      </c>
      <c r="AU396" s="267" t="s">
        <v>85</v>
      </c>
      <c r="AV396" s="14" t="s">
        <v>83</v>
      </c>
      <c r="AW396" s="14" t="s">
        <v>32</v>
      </c>
      <c r="AX396" s="14" t="s">
        <v>76</v>
      </c>
      <c r="AY396" s="267" t="s">
        <v>194</v>
      </c>
    </row>
    <row r="397" s="13" customFormat="1">
      <c r="A397" s="13"/>
      <c r="B397" s="247"/>
      <c r="C397" s="248"/>
      <c r="D397" s="242" t="s">
        <v>204</v>
      </c>
      <c r="E397" s="249" t="s">
        <v>1</v>
      </c>
      <c r="F397" s="250" t="s">
        <v>579</v>
      </c>
      <c r="G397" s="248"/>
      <c r="H397" s="251">
        <v>96.156999999999996</v>
      </c>
      <c r="I397" s="252"/>
      <c r="J397" s="248"/>
      <c r="K397" s="248"/>
      <c r="L397" s="253"/>
      <c r="M397" s="254"/>
      <c r="N397" s="255"/>
      <c r="O397" s="255"/>
      <c r="P397" s="255"/>
      <c r="Q397" s="255"/>
      <c r="R397" s="255"/>
      <c r="S397" s="255"/>
      <c r="T397" s="256"/>
      <c r="U397" s="13"/>
      <c r="V397" s="13"/>
      <c r="W397" s="13"/>
      <c r="X397" s="13"/>
      <c r="Y397" s="13"/>
      <c r="Z397" s="13"/>
      <c r="AA397" s="13"/>
      <c r="AB397" s="13"/>
      <c r="AC397" s="13"/>
      <c r="AD397" s="13"/>
      <c r="AE397" s="13"/>
      <c r="AT397" s="257" t="s">
        <v>204</v>
      </c>
      <c r="AU397" s="257" t="s">
        <v>85</v>
      </c>
      <c r="AV397" s="13" t="s">
        <v>85</v>
      </c>
      <c r="AW397" s="13" t="s">
        <v>32</v>
      </c>
      <c r="AX397" s="13" t="s">
        <v>76</v>
      </c>
      <c r="AY397" s="257" t="s">
        <v>194</v>
      </c>
    </row>
    <row r="398" s="13" customFormat="1">
      <c r="A398" s="13"/>
      <c r="B398" s="247"/>
      <c r="C398" s="248"/>
      <c r="D398" s="242" t="s">
        <v>204</v>
      </c>
      <c r="E398" s="249" t="s">
        <v>1</v>
      </c>
      <c r="F398" s="250" t="s">
        <v>606</v>
      </c>
      <c r="G398" s="248"/>
      <c r="H398" s="251">
        <v>1.845</v>
      </c>
      <c r="I398" s="252"/>
      <c r="J398" s="248"/>
      <c r="K398" s="248"/>
      <c r="L398" s="253"/>
      <c r="M398" s="254"/>
      <c r="N398" s="255"/>
      <c r="O398" s="255"/>
      <c r="P398" s="255"/>
      <c r="Q398" s="255"/>
      <c r="R398" s="255"/>
      <c r="S398" s="255"/>
      <c r="T398" s="256"/>
      <c r="U398" s="13"/>
      <c r="V398" s="13"/>
      <c r="W398" s="13"/>
      <c r="X398" s="13"/>
      <c r="Y398" s="13"/>
      <c r="Z398" s="13"/>
      <c r="AA398" s="13"/>
      <c r="AB398" s="13"/>
      <c r="AC398" s="13"/>
      <c r="AD398" s="13"/>
      <c r="AE398" s="13"/>
      <c r="AT398" s="257" t="s">
        <v>204</v>
      </c>
      <c r="AU398" s="257" t="s">
        <v>85</v>
      </c>
      <c r="AV398" s="13" t="s">
        <v>85</v>
      </c>
      <c r="AW398" s="13" t="s">
        <v>32</v>
      </c>
      <c r="AX398" s="13" t="s">
        <v>76</v>
      </c>
      <c r="AY398" s="257" t="s">
        <v>194</v>
      </c>
    </row>
    <row r="399" s="15" customFormat="1">
      <c r="A399" s="15"/>
      <c r="B399" s="268"/>
      <c r="C399" s="269"/>
      <c r="D399" s="242" t="s">
        <v>204</v>
      </c>
      <c r="E399" s="270" t="s">
        <v>1</v>
      </c>
      <c r="F399" s="271" t="s">
        <v>207</v>
      </c>
      <c r="G399" s="269"/>
      <c r="H399" s="272">
        <v>98.001999999999995</v>
      </c>
      <c r="I399" s="273"/>
      <c r="J399" s="269"/>
      <c r="K399" s="269"/>
      <c r="L399" s="274"/>
      <c r="M399" s="275"/>
      <c r="N399" s="276"/>
      <c r="O399" s="276"/>
      <c r="P399" s="276"/>
      <c r="Q399" s="276"/>
      <c r="R399" s="276"/>
      <c r="S399" s="276"/>
      <c r="T399" s="277"/>
      <c r="U399" s="15"/>
      <c r="V399" s="15"/>
      <c r="W399" s="15"/>
      <c r="X399" s="15"/>
      <c r="Y399" s="15"/>
      <c r="Z399" s="15"/>
      <c r="AA399" s="15"/>
      <c r="AB399" s="15"/>
      <c r="AC399" s="15"/>
      <c r="AD399" s="15"/>
      <c r="AE399" s="15"/>
      <c r="AT399" s="278" t="s">
        <v>204</v>
      </c>
      <c r="AU399" s="278" t="s">
        <v>85</v>
      </c>
      <c r="AV399" s="15" t="s">
        <v>100</v>
      </c>
      <c r="AW399" s="15" t="s">
        <v>32</v>
      </c>
      <c r="AX399" s="15" t="s">
        <v>83</v>
      </c>
      <c r="AY399" s="278" t="s">
        <v>194</v>
      </c>
    </row>
    <row r="400" s="2" customFormat="1" ht="16.5" customHeight="1">
      <c r="A400" s="39"/>
      <c r="B400" s="40"/>
      <c r="C400" s="229" t="s">
        <v>607</v>
      </c>
      <c r="D400" s="229" t="s">
        <v>196</v>
      </c>
      <c r="E400" s="230" t="s">
        <v>608</v>
      </c>
      <c r="F400" s="231" t="s">
        <v>609</v>
      </c>
      <c r="G400" s="232" t="s">
        <v>210</v>
      </c>
      <c r="H400" s="233">
        <v>98.001999999999995</v>
      </c>
      <c r="I400" s="234"/>
      <c r="J400" s="235">
        <f>ROUND(I400*H400,2)</f>
        <v>0</v>
      </c>
      <c r="K400" s="231" t="s">
        <v>232</v>
      </c>
      <c r="L400" s="45"/>
      <c r="M400" s="236" t="s">
        <v>1</v>
      </c>
      <c r="N400" s="237" t="s">
        <v>41</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100</v>
      </c>
      <c r="AT400" s="240" t="s">
        <v>196</v>
      </c>
      <c r="AU400" s="240" t="s">
        <v>85</v>
      </c>
      <c r="AY400" s="18" t="s">
        <v>194</v>
      </c>
      <c r="BE400" s="241">
        <f>IF(N400="základní",J400,0)</f>
        <v>0</v>
      </c>
      <c r="BF400" s="241">
        <f>IF(N400="snížená",J400,0)</f>
        <v>0</v>
      </c>
      <c r="BG400" s="241">
        <f>IF(N400="zákl. přenesená",J400,0)</f>
        <v>0</v>
      </c>
      <c r="BH400" s="241">
        <f>IF(N400="sníž. přenesená",J400,0)</f>
        <v>0</v>
      </c>
      <c r="BI400" s="241">
        <f>IF(N400="nulová",J400,0)</f>
        <v>0</v>
      </c>
      <c r="BJ400" s="18" t="s">
        <v>83</v>
      </c>
      <c r="BK400" s="241">
        <f>ROUND(I400*H400,2)</f>
        <v>0</v>
      </c>
      <c r="BL400" s="18" t="s">
        <v>100</v>
      </c>
      <c r="BM400" s="240" t="s">
        <v>610</v>
      </c>
    </row>
    <row r="401" s="2" customFormat="1">
      <c r="A401" s="39"/>
      <c r="B401" s="40"/>
      <c r="C401" s="41"/>
      <c r="D401" s="242" t="s">
        <v>202</v>
      </c>
      <c r="E401" s="41"/>
      <c r="F401" s="243" t="s">
        <v>611</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202</v>
      </c>
      <c r="AU401" s="18" t="s">
        <v>85</v>
      </c>
    </row>
    <row r="402" s="2" customFormat="1" ht="21.75" customHeight="1">
      <c r="A402" s="39"/>
      <c r="B402" s="40"/>
      <c r="C402" s="229" t="s">
        <v>612</v>
      </c>
      <c r="D402" s="229" t="s">
        <v>196</v>
      </c>
      <c r="E402" s="230" t="s">
        <v>613</v>
      </c>
      <c r="F402" s="231" t="s">
        <v>614</v>
      </c>
      <c r="G402" s="232" t="s">
        <v>215</v>
      </c>
      <c r="H402" s="233">
        <v>37.597999999999999</v>
      </c>
      <c r="I402" s="234"/>
      <c r="J402" s="235">
        <f>ROUND(I402*H402,2)</f>
        <v>0</v>
      </c>
      <c r="K402" s="231" t="s">
        <v>200</v>
      </c>
      <c r="L402" s="45"/>
      <c r="M402" s="236" t="s">
        <v>1</v>
      </c>
      <c r="N402" s="237" t="s">
        <v>41</v>
      </c>
      <c r="O402" s="92"/>
      <c r="P402" s="238">
        <f>O402*H402</f>
        <v>0</v>
      </c>
      <c r="Q402" s="238">
        <v>2.5018699999999998</v>
      </c>
      <c r="R402" s="238">
        <f>Q402*H402</f>
        <v>94.065308259999995</v>
      </c>
      <c r="S402" s="238">
        <v>0</v>
      </c>
      <c r="T402" s="239">
        <f>S402*H402</f>
        <v>0</v>
      </c>
      <c r="U402" s="39"/>
      <c r="V402" s="39"/>
      <c r="W402" s="39"/>
      <c r="X402" s="39"/>
      <c r="Y402" s="39"/>
      <c r="Z402" s="39"/>
      <c r="AA402" s="39"/>
      <c r="AB402" s="39"/>
      <c r="AC402" s="39"/>
      <c r="AD402" s="39"/>
      <c r="AE402" s="39"/>
      <c r="AR402" s="240" t="s">
        <v>100</v>
      </c>
      <c r="AT402" s="240" t="s">
        <v>196</v>
      </c>
      <c r="AU402" s="240" t="s">
        <v>85</v>
      </c>
      <c r="AY402" s="18" t="s">
        <v>194</v>
      </c>
      <c r="BE402" s="241">
        <f>IF(N402="základní",J402,0)</f>
        <v>0</v>
      </c>
      <c r="BF402" s="241">
        <f>IF(N402="snížená",J402,0)</f>
        <v>0</v>
      </c>
      <c r="BG402" s="241">
        <f>IF(N402="zákl. přenesená",J402,0)</f>
        <v>0</v>
      </c>
      <c r="BH402" s="241">
        <f>IF(N402="sníž. přenesená",J402,0)</f>
        <v>0</v>
      </c>
      <c r="BI402" s="241">
        <f>IF(N402="nulová",J402,0)</f>
        <v>0</v>
      </c>
      <c r="BJ402" s="18" t="s">
        <v>83</v>
      </c>
      <c r="BK402" s="241">
        <f>ROUND(I402*H402,2)</f>
        <v>0</v>
      </c>
      <c r="BL402" s="18" t="s">
        <v>100</v>
      </c>
      <c r="BM402" s="240" t="s">
        <v>615</v>
      </c>
    </row>
    <row r="403" s="2" customFormat="1">
      <c r="A403" s="39"/>
      <c r="B403" s="40"/>
      <c r="C403" s="41"/>
      <c r="D403" s="242" t="s">
        <v>202</v>
      </c>
      <c r="E403" s="41"/>
      <c r="F403" s="243" t="s">
        <v>616</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202</v>
      </c>
      <c r="AU403" s="18" t="s">
        <v>85</v>
      </c>
    </row>
    <row r="404" s="14" customFormat="1">
      <c r="A404" s="14"/>
      <c r="B404" s="258"/>
      <c r="C404" s="259"/>
      <c r="D404" s="242" t="s">
        <v>204</v>
      </c>
      <c r="E404" s="260" t="s">
        <v>1</v>
      </c>
      <c r="F404" s="261" t="s">
        <v>218</v>
      </c>
      <c r="G404" s="259"/>
      <c r="H404" s="260" t="s">
        <v>1</v>
      </c>
      <c r="I404" s="262"/>
      <c r="J404" s="259"/>
      <c r="K404" s="259"/>
      <c r="L404" s="263"/>
      <c r="M404" s="264"/>
      <c r="N404" s="265"/>
      <c r="O404" s="265"/>
      <c r="P404" s="265"/>
      <c r="Q404" s="265"/>
      <c r="R404" s="265"/>
      <c r="S404" s="265"/>
      <c r="T404" s="266"/>
      <c r="U404" s="14"/>
      <c r="V404" s="14"/>
      <c r="W404" s="14"/>
      <c r="X404" s="14"/>
      <c r="Y404" s="14"/>
      <c r="Z404" s="14"/>
      <c r="AA404" s="14"/>
      <c r="AB404" s="14"/>
      <c r="AC404" s="14"/>
      <c r="AD404" s="14"/>
      <c r="AE404" s="14"/>
      <c r="AT404" s="267" t="s">
        <v>204</v>
      </c>
      <c r="AU404" s="267" t="s">
        <v>85</v>
      </c>
      <c r="AV404" s="14" t="s">
        <v>83</v>
      </c>
      <c r="AW404" s="14" t="s">
        <v>32</v>
      </c>
      <c r="AX404" s="14" t="s">
        <v>76</v>
      </c>
      <c r="AY404" s="267" t="s">
        <v>194</v>
      </c>
    </row>
    <row r="405" s="13" customFormat="1">
      <c r="A405" s="13"/>
      <c r="B405" s="247"/>
      <c r="C405" s="248"/>
      <c r="D405" s="242" t="s">
        <v>204</v>
      </c>
      <c r="E405" s="249" t="s">
        <v>1</v>
      </c>
      <c r="F405" s="250" t="s">
        <v>617</v>
      </c>
      <c r="G405" s="248"/>
      <c r="H405" s="251">
        <v>37.597999999999999</v>
      </c>
      <c r="I405" s="252"/>
      <c r="J405" s="248"/>
      <c r="K405" s="248"/>
      <c r="L405" s="253"/>
      <c r="M405" s="254"/>
      <c r="N405" s="255"/>
      <c r="O405" s="255"/>
      <c r="P405" s="255"/>
      <c r="Q405" s="255"/>
      <c r="R405" s="255"/>
      <c r="S405" s="255"/>
      <c r="T405" s="256"/>
      <c r="U405" s="13"/>
      <c r="V405" s="13"/>
      <c r="W405" s="13"/>
      <c r="X405" s="13"/>
      <c r="Y405" s="13"/>
      <c r="Z405" s="13"/>
      <c r="AA405" s="13"/>
      <c r="AB405" s="13"/>
      <c r="AC405" s="13"/>
      <c r="AD405" s="13"/>
      <c r="AE405" s="13"/>
      <c r="AT405" s="257" t="s">
        <v>204</v>
      </c>
      <c r="AU405" s="257" t="s">
        <v>85</v>
      </c>
      <c r="AV405" s="13" t="s">
        <v>85</v>
      </c>
      <c r="AW405" s="13" t="s">
        <v>32</v>
      </c>
      <c r="AX405" s="13" t="s">
        <v>76</v>
      </c>
      <c r="AY405" s="257" t="s">
        <v>194</v>
      </c>
    </row>
    <row r="406" s="15" customFormat="1">
      <c r="A406" s="15"/>
      <c r="B406" s="268"/>
      <c r="C406" s="269"/>
      <c r="D406" s="242" t="s">
        <v>204</v>
      </c>
      <c r="E406" s="270" t="s">
        <v>1</v>
      </c>
      <c r="F406" s="271" t="s">
        <v>207</v>
      </c>
      <c r="G406" s="269"/>
      <c r="H406" s="272">
        <v>37.597999999999999</v>
      </c>
      <c r="I406" s="273"/>
      <c r="J406" s="269"/>
      <c r="K406" s="269"/>
      <c r="L406" s="274"/>
      <c r="M406" s="275"/>
      <c r="N406" s="276"/>
      <c r="O406" s="276"/>
      <c r="P406" s="276"/>
      <c r="Q406" s="276"/>
      <c r="R406" s="276"/>
      <c r="S406" s="276"/>
      <c r="T406" s="277"/>
      <c r="U406" s="15"/>
      <c r="V406" s="15"/>
      <c r="W406" s="15"/>
      <c r="X406" s="15"/>
      <c r="Y406" s="15"/>
      <c r="Z406" s="15"/>
      <c r="AA406" s="15"/>
      <c r="AB406" s="15"/>
      <c r="AC406" s="15"/>
      <c r="AD406" s="15"/>
      <c r="AE406" s="15"/>
      <c r="AT406" s="278" t="s">
        <v>204</v>
      </c>
      <c r="AU406" s="278" t="s">
        <v>85</v>
      </c>
      <c r="AV406" s="15" t="s">
        <v>100</v>
      </c>
      <c r="AW406" s="15" t="s">
        <v>32</v>
      </c>
      <c r="AX406" s="15" t="s">
        <v>83</v>
      </c>
      <c r="AY406" s="278" t="s">
        <v>194</v>
      </c>
    </row>
    <row r="407" s="2" customFormat="1" ht="21.75" customHeight="1">
      <c r="A407" s="39"/>
      <c r="B407" s="40"/>
      <c r="C407" s="229" t="s">
        <v>618</v>
      </c>
      <c r="D407" s="229" t="s">
        <v>196</v>
      </c>
      <c r="E407" s="230" t="s">
        <v>619</v>
      </c>
      <c r="F407" s="231" t="s">
        <v>620</v>
      </c>
      <c r="G407" s="232" t="s">
        <v>215</v>
      </c>
      <c r="H407" s="233">
        <v>37.597999999999999</v>
      </c>
      <c r="I407" s="234"/>
      <c r="J407" s="235">
        <f>ROUND(I407*H407,2)</f>
        <v>0</v>
      </c>
      <c r="K407" s="231" t="s">
        <v>200</v>
      </c>
      <c r="L407" s="45"/>
      <c r="M407" s="236" t="s">
        <v>1</v>
      </c>
      <c r="N407" s="237" t="s">
        <v>41</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100</v>
      </c>
      <c r="AT407" s="240" t="s">
        <v>196</v>
      </c>
      <c r="AU407" s="240" t="s">
        <v>85</v>
      </c>
      <c r="AY407" s="18" t="s">
        <v>194</v>
      </c>
      <c r="BE407" s="241">
        <f>IF(N407="základní",J407,0)</f>
        <v>0</v>
      </c>
      <c r="BF407" s="241">
        <f>IF(N407="snížená",J407,0)</f>
        <v>0</v>
      </c>
      <c r="BG407" s="241">
        <f>IF(N407="zákl. přenesená",J407,0)</f>
        <v>0</v>
      </c>
      <c r="BH407" s="241">
        <f>IF(N407="sníž. přenesená",J407,0)</f>
        <v>0</v>
      </c>
      <c r="BI407" s="241">
        <f>IF(N407="nulová",J407,0)</f>
        <v>0</v>
      </c>
      <c r="BJ407" s="18" t="s">
        <v>83</v>
      </c>
      <c r="BK407" s="241">
        <f>ROUND(I407*H407,2)</f>
        <v>0</v>
      </c>
      <c r="BL407" s="18" t="s">
        <v>100</v>
      </c>
      <c r="BM407" s="240" t="s">
        <v>621</v>
      </c>
    </row>
    <row r="408" s="2" customFormat="1" ht="16.5" customHeight="1">
      <c r="A408" s="39"/>
      <c r="B408" s="40"/>
      <c r="C408" s="229" t="s">
        <v>622</v>
      </c>
      <c r="D408" s="229" t="s">
        <v>196</v>
      </c>
      <c r="E408" s="230" t="s">
        <v>623</v>
      </c>
      <c r="F408" s="231" t="s">
        <v>624</v>
      </c>
      <c r="G408" s="232" t="s">
        <v>215</v>
      </c>
      <c r="H408" s="233">
        <v>2.8860000000000001</v>
      </c>
      <c r="I408" s="234"/>
      <c r="J408" s="235">
        <f>ROUND(I408*H408,2)</f>
        <v>0</v>
      </c>
      <c r="K408" s="231" t="s">
        <v>200</v>
      </c>
      <c r="L408" s="45"/>
      <c r="M408" s="236" t="s">
        <v>1</v>
      </c>
      <c r="N408" s="237" t="s">
        <v>41</v>
      </c>
      <c r="O408" s="92"/>
      <c r="P408" s="238">
        <f>O408*H408</f>
        <v>0</v>
      </c>
      <c r="Q408" s="238">
        <v>2.5018699999999998</v>
      </c>
      <c r="R408" s="238">
        <f>Q408*H408</f>
        <v>7.2203968199999995</v>
      </c>
      <c r="S408" s="238">
        <v>0</v>
      </c>
      <c r="T408" s="239">
        <f>S408*H408</f>
        <v>0</v>
      </c>
      <c r="U408" s="39"/>
      <c r="V408" s="39"/>
      <c r="W408" s="39"/>
      <c r="X408" s="39"/>
      <c r="Y408" s="39"/>
      <c r="Z408" s="39"/>
      <c r="AA408" s="39"/>
      <c r="AB408" s="39"/>
      <c r="AC408" s="39"/>
      <c r="AD408" s="39"/>
      <c r="AE408" s="39"/>
      <c r="AR408" s="240" t="s">
        <v>100</v>
      </c>
      <c r="AT408" s="240" t="s">
        <v>196</v>
      </c>
      <c r="AU408" s="240" t="s">
        <v>85</v>
      </c>
      <c r="AY408" s="18" t="s">
        <v>194</v>
      </c>
      <c r="BE408" s="241">
        <f>IF(N408="základní",J408,0)</f>
        <v>0</v>
      </c>
      <c r="BF408" s="241">
        <f>IF(N408="snížená",J408,0)</f>
        <v>0</v>
      </c>
      <c r="BG408" s="241">
        <f>IF(N408="zákl. přenesená",J408,0)</f>
        <v>0</v>
      </c>
      <c r="BH408" s="241">
        <f>IF(N408="sníž. přenesená",J408,0)</f>
        <v>0</v>
      </c>
      <c r="BI408" s="241">
        <f>IF(N408="nulová",J408,0)</f>
        <v>0</v>
      </c>
      <c r="BJ408" s="18" t="s">
        <v>83</v>
      </c>
      <c r="BK408" s="241">
        <f>ROUND(I408*H408,2)</f>
        <v>0</v>
      </c>
      <c r="BL408" s="18" t="s">
        <v>100</v>
      </c>
      <c r="BM408" s="240" t="s">
        <v>625</v>
      </c>
    </row>
    <row r="409" s="2" customFormat="1">
      <c r="A409" s="39"/>
      <c r="B409" s="40"/>
      <c r="C409" s="41"/>
      <c r="D409" s="242" t="s">
        <v>202</v>
      </c>
      <c r="E409" s="41"/>
      <c r="F409" s="243" t="s">
        <v>626</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202</v>
      </c>
      <c r="AU409" s="18" t="s">
        <v>85</v>
      </c>
    </row>
    <row r="410" s="14" customFormat="1">
      <c r="A410" s="14"/>
      <c r="B410" s="258"/>
      <c r="C410" s="259"/>
      <c r="D410" s="242" t="s">
        <v>204</v>
      </c>
      <c r="E410" s="260" t="s">
        <v>1</v>
      </c>
      <c r="F410" s="261" t="s">
        <v>350</v>
      </c>
      <c r="G410" s="259"/>
      <c r="H410" s="260" t="s">
        <v>1</v>
      </c>
      <c r="I410" s="262"/>
      <c r="J410" s="259"/>
      <c r="K410" s="259"/>
      <c r="L410" s="263"/>
      <c r="M410" s="264"/>
      <c r="N410" s="265"/>
      <c r="O410" s="265"/>
      <c r="P410" s="265"/>
      <c r="Q410" s="265"/>
      <c r="R410" s="265"/>
      <c r="S410" s="265"/>
      <c r="T410" s="266"/>
      <c r="U410" s="14"/>
      <c r="V410" s="14"/>
      <c r="W410" s="14"/>
      <c r="X410" s="14"/>
      <c r="Y410" s="14"/>
      <c r="Z410" s="14"/>
      <c r="AA410" s="14"/>
      <c r="AB410" s="14"/>
      <c r="AC410" s="14"/>
      <c r="AD410" s="14"/>
      <c r="AE410" s="14"/>
      <c r="AT410" s="267" t="s">
        <v>204</v>
      </c>
      <c r="AU410" s="267" t="s">
        <v>85</v>
      </c>
      <c r="AV410" s="14" t="s">
        <v>83</v>
      </c>
      <c r="AW410" s="14" t="s">
        <v>32</v>
      </c>
      <c r="AX410" s="14" t="s">
        <v>76</v>
      </c>
      <c r="AY410" s="267" t="s">
        <v>194</v>
      </c>
    </row>
    <row r="411" s="13" customFormat="1">
      <c r="A411" s="13"/>
      <c r="B411" s="247"/>
      <c r="C411" s="248"/>
      <c r="D411" s="242" t="s">
        <v>204</v>
      </c>
      <c r="E411" s="249" t="s">
        <v>1</v>
      </c>
      <c r="F411" s="250" t="s">
        <v>627</v>
      </c>
      <c r="G411" s="248"/>
      <c r="H411" s="251">
        <v>2.8860000000000001</v>
      </c>
      <c r="I411" s="252"/>
      <c r="J411" s="248"/>
      <c r="K411" s="248"/>
      <c r="L411" s="253"/>
      <c r="M411" s="254"/>
      <c r="N411" s="255"/>
      <c r="O411" s="255"/>
      <c r="P411" s="255"/>
      <c r="Q411" s="255"/>
      <c r="R411" s="255"/>
      <c r="S411" s="255"/>
      <c r="T411" s="256"/>
      <c r="U411" s="13"/>
      <c r="V411" s="13"/>
      <c r="W411" s="13"/>
      <c r="X411" s="13"/>
      <c r="Y411" s="13"/>
      <c r="Z411" s="13"/>
      <c r="AA411" s="13"/>
      <c r="AB411" s="13"/>
      <c r="AC411" s="13"/>
      <c r="AD411" s="13"/>
      <c r="AE411" s="13"/>
      <c r="AT411" s="257" t="s">
        <v>204</v>
      </c>
      <c r="AU411" s="257" t="s">
        <v>85</v>
      </c>
      <c r="AV411" s="13" t="s">
        <v>85</v>
      </c>
      <c r="AW411" s="13" t="s">
        <v>32</v>
      </c>
      <c r="AX411" s="13" t="s">
        <v>76</v>
      </c>
      <c r="AY411" s="257" t="s">
        <v>194</v>
      </c>
    </row>
    <row r="412" s="15" customFormat="1">
      <c r="A412" s="15"/>
      <c r="B412" s="268"/>
      <c r="C412" s="269"/>
      <c r="D412" s="242" t="s">
        <v>204</v>
      </c>
      <c r="E412" s="270" t="s">
        <v>1</v>
      </c>
      <c r="F412" s="271" t="s">
        <v>207</v>
      </c>
      <c r="G412" s="269"/>
      <c r="H412" s="272">
        <v>2.8860000000000001</v>
      </c>
      <c r="I412" s="273"/>
      <c r="J412" s="269"/>
      <c r="K412" s="269"/>
      <c r="L412" s="274"/>
      <c r="M412" s="275"/>
      <c r="N412" s="276"/>
      <c r="O412" s="276"/>
      <c r="P412" s="276"/>
      <c r="Q412" s="276"/>
      <c r="R412" s="276"/>
      <c r="S412" s="276"/>
      <c r="T412" s="277"/>
      <c r="U412" s="15"/>
      <c r="V412" s="15"/>
      <c r="W412" s="15"/>
      <c r="X412" s="15"/>
      <c r="Y412" s="15"/>
      <c r="Z412" s="15"/>
      <c r="AA412" s="15"/>
      <c r="AB412" s="15"/>
      <c r="AC412" s="15"/>
      <c r="AD412" s="15"/>
      <c r="AE412" s="15"/>
      <c r="AT412" s="278" t="s">
        <v>204</v>
      </c>
      <c r="AU412" s="278" t="s">
        <v>85</v>
      </c>
      <c r="AV412" s="15" t="s">
        <v>100</v>
      </c>
      <c r="AW412" s="15" t="s">
        <v>32</v>
      </c>
      <c r="AX412" s="15" t="s">
        <v>83</v>
      </c>
      <c r="AY412" s="278" t="s">
        <v>194</v>
      </c>
    </row>
    <row r="413" s="2" customFormat="1" ht="16.5" customHeight="1">
      <c r="A413" s="39"/>
      <c r="B413" s="40"/>
      <c r="C413" s="229" t="s">
        <v>628</v>
      </c>
      <c r="D413" s="229" t="s">
        <v>196</v>
      </c>
      <c r="E413" s="230" t="s">
        <v>629</v>
      </c>
      <c r="F413" s="231" t="s">
        <v>630</v>
      </c>
      <c r="G413" s="232" t="s">
        <v>215</v>
      </c>
      <c r="H413" s="233">
        <v>2.8860000000000001</v>
      </c>
      <c r="I413" s="234"/>
      <c r="J413" s="235">
        <f>ROUND(I413*H413,2)</f>
        <v>0</v>
      </c>
      <c r="K413" s="231" t="s">
        <v>200</v>
      </c>
      <c r="L413" s="45"/>
      <c r="M413" s="236" t="s">
        <v>1</v>
      </c>
      <c r="N413" s="237" t="s">
        <v>41</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100</v>
      </c>
      <c r="AT413" s="240" t="s">
        <v>196</v>
      </c>
      <c r="AU413" s="240" t="s">
        <v>85</v>
      </c>
      <c r="AY413" s="18" t="s">
        <v>194</v>
      </c>
      <c r="BE413" s="241">
        <f>IF(N413="základní",J413,0)</f>
        <v>0</v>
      </c>
      <c r="BF413" s="241">
        <f>IF(N413="snížená",J413,0)</f>
        <v>0</v>
      </c>
      <c r="BG413" s="241">
        <f>IF(N413="zákl. přenesená",J413,0)</f>
        <v>0</v>
      </c>
      <c r="BH413" s="241">
        <f>IF(N413="sníž. přenesená",J413,0)</f>
        <v>0</v>
      </c>
      <c r="BI413" s="241">
        <f>IF(N413="nulová",J413,0)</f>
        <v>0</v>
      </c>
      <c r="BJ413" s="18" t="s">
        <v>83</v>
      </c>
      <c r="BK413" s="241">
        <f>ROUND(I413*H413,2)</f>
        <v>0</v>
      </c>
      <c r="BL413" s="18" t="s">
        <v>100</v>
      </c>
      <c r="BM413" s="240" t="s">
        <v>631</v>
      </c>
    </row>
    <row r="414" s="2" customFormat="1" ht="16.5" customHeight="1">
      <c r="A414" s="39"/>
      <c r="B414" s="40"/>
      <c r="C414" s="229" t="s">
        <v>632</v>
      </c>
      <c r="D414" s="229" t="s">
        <v>196</v>
      </c>
      <c r="E414" s="230" t="s">
        <v>633</v>
      </c>
      <c r="F414" s="231" t="s">
        <v>634</v>
      </c>
      <c r="G414" s="232" t="s">
        <v>312</v>
      </c>
      <c r="H414" s="233">
        <v>0.249</v>
      </c>
      <c r="I414" s="234"/>
      <c r="J414" s="235">
        <f>ROUND(I414*H414,2)</f>
        <v>0</v>
      </c>
      <c r="K414" s="231" t="s">
        <v>200</v>
      </c>
      <c r="L414" s="45"/>
      <c r="M414" s="236" t="s">
        <v>1</v>
      </c>
      <c r="N414" s="237" t="s">
        <v>41</v>
      </c>
      <c r="O414" s="92"/>
      <c r="P414" s="238">
        <f>O414*H414</f>
        <v>0</v>
      </c>
      <c r="Q414" s="238">
        <v>1.06277</v>
      </c>
      <c r="R414" s="238">
        <f>Q414*H414</f>
        <v>0.26462973000000001</v>
      </c>
      <c r="S414" s="238">
        <v>0</v>
      </c>
      <c r="T414" s="239">
        <f>S414*H414</f>
        <v>0</v>
      </c>
      <c r="U414" s="39"/>
      <c r="V414" s="39"/>
      <c r="W414" s="39"/>
      <c r="X414" s="39"/>
      <c r="Y414" s="39"/>
      <c r="Z414" s="39"/>
      <c r="AA414" s="39"/>
      <c r="AB414" s="39"/>
      <c r="AC414" s="39"/>
      <c r="AD414" s="39"/>
      <c r="AE414" s="39"/>
      <c r="AR414" s="240" t="s">
        <v>100</v>
      </c>
      <c r="AT414" s="240" t="s">
        <v>196</v>
      </c>
      <c r="AU414" s="240" t="s">
        <v>85</v>
      </c>
      <c r="AY414" s="18" t="s">
        <v>194</v>
      </c>
      <c r="BE414" s="241">
        <f>IF(N414="základní",J414,0)</f>
        <v>0</v>
      </c>
      <c r="BF414" s="241">
        <f>IF(N414="snížená",J414,0)</f>
        <v>0</v>
      </c>
      <c r="BG414" s="241">
        <f>IF(N414="zákl. přenesená",J414,0)</f>
        <v>0</v>
      </c>
      <c r="BH414" s="241">
        <f>IF(N414="sníž. přenesená",J414,0)</f>
        <v>0</v>
      </c>
      <c r="BI414" s="241">
        <f>IF(N414="nulová",J414,0)</f>
        <v>0</v>
      </c>
      <c r="BJ414" s="18" t="s">
        <v>83</v>
      </c>
      <c r="BK414" s="241">
        <f>ROUND(I414*H414,2)</f>
        <v>0</v>
      </c>
      <c r="BL414" s="18" t="s">
        <v>100</v>
      </c>
      <c r="BM414" s="240" t="s">
        <v>635</v>
      </c>
    </row>
    <row r="415" s="14" customFormat="1">
      <c r="A415" s="14"/>
      <c r="B415" s="258"/>
      <c r="C415" s="259"/>
      <c r="D415" s="242" t="s">
        <v>204</v>
      </c>
      <c r="E415" s="260" t="s">
        <v>1</v>
      </c>
      <c r="F415" s="261" t="s">
        <v>350</v>
      </c>
      <c r="G415" s="259"/>
      <c r="H415" s="260" t="s">
        <v>1</v>
      </c>
      <c r="I415" s="262"/>
      <c r="J415" s="259"/>
      <c r="K415" s="259"/>
      <c r="L415" s="263"/>
      <c r="M415" s="264"/>
      <c r="N415" s="265"/>
      <c r="O415" s="265"/>
      <c r="P415" s="265"/>
      <c r="Q415" s="265"/>
      <c r="R415" s="265"/>
      <c r="S415" s="265"/>
      <c r="T415" s="266"/>
      <c r="U415" s="14"/>
      <c r="V415" s="14"/>
      <c r="W415" s="14"/>
      <c r="X415" s="14"/>
      <c r="Y415" s="14"/>
      <c r="Z415" s="14"/>
      <c r="AA415" s="14"/>
      <c r="AB415" s="14"/>
      <c r="AC415" s="14"/>
      <c r="AD415" s="14"/>
      <c r="AE415" s="14"/>
      <c r="AT415" s="267" t="s">
        <v>204</v>
      </c>
      <c r="AU415" s="267" t="s">
        <v>85</v>
      </c>
      <c r="AV415" s="14" t="s">
        <v>83</v>
      </c>
      <c r="AW415" s="14" t="s">
        <v>32</v>
      </c>
      <c r="AX415" s="14" t="s">
        <v>76</v>
      </c>
      <c r="AY415" s="267" t="s">
        <v>194</v>
      </c>
    </row>
    <row r="416" s="13" customFormat="1">
      <c r="A416" s="13"/>
      <c r="B416" s="247"/>
      <c r="C416" s="248"/>
      <c r="D416" s="242" t="s">
        <v>204</v>
      </c>
      <c r="E416" s="249" t="s">
        <v>1</v>
      </c>
      <c r="F416" s="250" t="s">
        <v>636</v>
      </c>
      <c r="G416" s="248"/>
      <c r="H416" s="251">
        <v>0.249</v>
      </c>
      <c r="I416" s="252"/>
      <c r="J416" s="248"/>
      <c r="K416" s="248"/>
      <c r="L416" s="253"/>
      <c r="M416" s="254"/>
      <c r="N416" s="255"/>
      <c r="O416" s="255"/>
      <c r="P416" s="255"/>
      <c r="Q416" s="255"/>
      <c r="R416" s="255"/>
      <c r="S416" s="255"/>
      <c r="T416" s="256"/>
      <c r="U416" s="13"/>
      <c r="V416" s="13"/>
      <c r="W416" s="13"/>
      <c r="X416" s="13"/>
      <c r="Y416" s="13"/>
      <c r="Z416" s="13"/>
      <c r="AA416" s="13"/>
      <c r="AB416" s="13"/>
      <c r="AC416" s="13"/>
      <c r="AD416" s="13"/>
      <c r="AE416" s="13"/>
      <c r="AT416" s="257" t="s">
        <v>204</v>
      </c>
      <c r="AU416" s="257" t="s">
        <v>85</v>
      </c>
      <c r="AV416" s="13" t="s">
        <v>85</v>
      </c>
      <c r="AW416" s="13" t="s">
        <v>32</v>
      </c>
      <c r="AX416" s="13" t="s">
        <v>76</v>
      </c>
      <c r="AY416" s="257" t="s">
        <v>194</v>
      </c>
    </row>
    <row r="417" s="15" customFormat="1">
      <c r="A417" s="15"/>
      <c r="B417" s="268"/>
      <c r="C417" s="269"/>
      <c r="D417" s="242" t="s">
        <v>204</v>
      </c>
      <c r="E417" s="270" t="s">
        <v>1</v>
      </c>
      <c r="F417" s="271" t="s">
        <v>207</v>
      </c>
      <c r="G417" s="269"/>
      <c r="H417" s="272">
        <v>0.249</v>
      </c>
      <c r="I417" s="273"/>
      <c r="J417" s="269"/>
      <c r="K417" s="269"/>
      <c r="L417" s="274"/>
      <c r="M417" s="275"/>
      <c r="N417" s="276"/>
      <c r="O417" s="276"/>
      <c r="P417" s="276"/>
      <c r="Q417" s="276"/>
      <c r="R417" s="276"/>
      <c r="S417" s="276"/>
      <c r="T417" s="277"/>
      <c r="U417" s="15"/>
      <c r="V417" s="15"/>
      <c r="W417" s="15"/>
      <c r="X417" s="15"/>
      <c r="Y417" s="15"/>
      <c r="Z417" s="15"/>
      <c r="AA417" s="15"/>
      <c r="AB417" s="15"/>
      <c r="AC417" s="15"/>
      <c r="AD417" s="15"/>
      <c r="AE417" s="15"/>
      <c r="AT417" s="278" t="s">
        <v>204</v>
      </c>
      <c r="AU417" s="278" t="s">
        <v>85</v>
      </c>
      <c r="AV417" s="15" t="s">
        <v>100</v>
      </c>
      <c r="AW417" s="15" t="s">
        <v>32</v>
      </c>
      <c r="AX417" s="15" t="s">
        <v>83</v>
      </c>
      <c r="AY417" s="278" t="s">
        <v>194</v>
      </c>
    </row>
    <row r="418" s="2" customFormat="1" ht="16.5" customHeight="1">
      <c r="A418" s="39"/>
      <c r="B418" s="40"/>
      <c r="C418" s="229" t="s">
        <v>637</v>
      </c>
      <c r="D418" s="229" t="s">
        <v>196</v>
      </c>
      <c r="E418" s="230" t="s">
        <v>633</v>
      </c>
      <c r="F418" s="231" t="s">
        <v>634</v>
      </c>
      <c r="G418" s="232" t="s">
        <v>312</v>
      </c>
      <c r="H418" s="233">
        <v>1.391</v>
      </c>
      <c r="I418" s="234"/>
      <c r="J418" s="235">
        <f>ROUND(I418*H418,2)</f>
        <v>0</v>
      </c>
      <c r="K418" s="231" t="s">
        <v>200</v>
      </c>
      <c r="L418" s="45"/>
      <c r="M418" s="236" t="s">
        <v>1</v>
      </c>
      <c r="N418" s="237" t="s">
        <v>41</v>
      </c>
      <c r="O418" s="92"/>
      <c r="P418" s="238">
        <f>O418*H418</f>
        <v>0</v>
      </c>
      <c r="Q418" s="238">
        <v>1.06277</v>
      </c>
      <c r="R418" s="238">
        <f>Q418*H418</f>
        <v>1.47831307</v>
      </c>
      <c r="S418" s="238">
        <v>0</v>
      </c>
      <c r="T418" s="239">
        <f>S418*H418</f>
        <v>0</v>
      </c>
      <c r="U418" s="39"/>
      <c r="V418" s="39"/>
      <c r="W418" s="39"/>
      <c r="X418" s="39"/>
      <c r="Y418" s="39"/>
      <c r="Z418" s="39"/>
      <c r="AA418" s="39"/>
      <c r="AB418" s="39"/>
      <c r="AC418" s="39"/>
      <c r="AD418" s="39"/>
      <c r="AE418" s="39"/>
      <c r="AR418" s="240" t="s">
        <v>100</v>
      </c>
      <c r="AT418" s="240" t="s">
        <v>196</v>
      </c>
      <c r="AU418" s="240" t="s">
        <v>85</v>
      </c>
      <c r="AY418" s="18" t="s">
        <v>194</v>
      </c>
      <c r="BE418" s="241">
        <f>IF(N418="základní",J418,0)</f>
        <v>0</v>
      </c>
      <c r="BF418" s="241">
        <f>IF(N418="snížená",J418,0)</f>
        <v>0</v>
      </c>
      <c r="BG418" s="241">
        <f>IF(N418="zákl. přenesená",J418,0)</f>
        <v>0</v>
      </c>
      <c r="BH418" s="241">
        <f>IF(N418="sníž. přenesená",J418,0)</f>
        <v>0</v>
      </c>
      <c r="BI418" s="241">
        <f>IF(N418="nulová",J418,0)</f>
        <v>0</v>
      </c>
      <c r="BJ418" s="18" t="s">
        <v>83</v>
      </c>
      <c r="BK418" s="241">
        <f>ROUND(I418*H418,2)</f>
        <v>0</v>
      </c>
      <c r="BL418" s="18" t="s">
        <v>100</v>
      </c>
      <c r="BM418" s="240" t="s">
        <v>638</v>
      </c>
    </row>
    <row r="419" s="14" customFormat="1">
      <c r="A419" s="14"/>
      <c r="B419" s="258"/>
      <c r="C419" s="259"/>
      <c r="D419" s="242" t="s">
        <v>204</v>
      </c>
      <c r="E419" s="260" t="s">
        <v>1</v>
      </c>
      <c r="F419" s="261" t="s">
        <v>218</v>
      </c>
      <c r="G419" s="259"/>
      <c r="H419" s="260" t="s">
        <v>1</v>
      </c>
      <c r="I419" s="262"/>
      <c r="J419" s="259"/>
      <c r="K419" s="259"/>
      <c r="L419" s="263"/>
      <c r="M419" s="264"/>
      <c r="N419" s="265"/>
      <c r="O419" s="265"/>
      <c r="P419" s="265"/>
      <c r="Q419" s="265"/>
      <c r="R419" s="265"/>
      <c r="S419" s="265"/>
      <c r="T419" s="266"/>
      <c r="U419" s="14"/>
      <c r="V419" s="14"/>
      <c r="W419" s="14"/>
      <c r="X419" s="14"/>
      <c r="Y419" s="14"/>
      <c r="Z419" s="14"/>
      <c r="AA419" s="14"/>
      <c r="AB419" s="14"/>
      <c r="AC419" s="14"/>
      <c r="AD419" s="14"/>
      <c r="AE419" s="14"/>
      <c r="AT419" s="267" t="s">
        <v>204</v>
      </c>
      <c r="AU419" s="267" t="s">
        <v>85</v>
      </c>
      <c r="AV419" s="14" t="s">
        <v>83</v>
      </c>
      <c r="AW419" s="14" t="s">
        <v>32</v>
      </c>
      <c r="AX419" s="14" t="s">
        <v>76</v>
      </c>
      <c r="AY419" s="267" t="s">
        <v>194</v>
      </c>
    </row>
    <row r="420" s="13" customFormat="1">
      <c r="A420" s="13"/>
      <c r="B420" s="247"/>
      <c r="C420" s="248"/>
      <c r="D420" s="242" t="s">
        <v>204</v>
      </c>
      <c r="E420" s="249" t="s">
        <v>1</v>
      </c>
      <c r="F420" s="250" t="s">
        <v>639</v>
      </c>
      <c r="G420" s="248"/>
      <c r="H420" s="251">
        <v>1.391</v>
      </c>
      <c r="I420" s="252"/>
      <c r="J420" s="248"/>
      <c r="K420" s="248"/>
      <c r="L420" s="253"/>
      <c r="M420" s="254"/>
      <c r="N420" s="255"/>
      <c r="O420" s="255"/>
      <c r="P420" s="255"/>
      <c r="Q420" s="255"/>
      <c r="R420" s="255"/>
      <c r="S420" s="255"/>
      <c r="T420" s="256"/>
      <c r="U420" s="13"/>
      <c r="V420" s="13"/>
      <c r="W420" s="13"/>
      <c r="X420" s="13"/>
      <c r="Y420" s="13"/>
      <c r="Z420" s="13"/>
      <c r="AA420" s="13"/>
      <c r="AB420" s="13"/>
      <c r="AC420" s="13"/>
      <c r="AD420" s="13"/>
      <c r="AE420" s="13"/>
      <c r="AT420" s="257" t="s">
        <v>204</v>
      </c>
      <c r="AU420" s="257" t="s">
        <v>85</v>
      </c>
      <c r="AV420" s="13" t="s">
        <v>85</v>
      </c>
      <c r="AW420" s="13" t="s">
        <v>32</v>
      </c>
      <c r="AX420" s="13" t="s">
        <v>76</v>
      </c>
      <c r="AY420" s="257" t="s">
        <v>194</v>
      </c>
    </row>
    <row r="421" s="15" customFormat="1">
      <c r="A421" s="15"/>
      <c r="B421" s="268"/>
      <c r="C421" s="269"/>
      <c r="D421" s="242" t="s">
        <v>204</v>
      </c>
      <c r="E421" s="270" t="s">
        <v>1</v>
      </c>
      <c r="F421" s="271" t="s">
        <v>207</v>
      </c>
      <c r="G421" s="269"/>
      <c r="H421" s="272">
        <v>1.391</v>
      </c>
      <c r="I421" s="273"/>
      <c r="J421" s="269"/>
      <c r="K421" s="269"/>
      <c r="L421" s="274"/>
      <c r="M421" s="275"/>
      <c r="N421" s="276"/>
      <c r="O421" s="276"/>
      <c r="P421" s="276"/>
      <c r="Q421" s="276"/>
      <c r="R421" s="276"/>
      <c r="S421" s="276"/>
      <c r="T421" s="277"/>
      <c r="U421" s="15"/>
      <c r="V421" s="15"/>
      <c r="W421" s="15"/>
      <c r="X421" s="15"/>
      <c r="Y421" s="15"/>
      <c r="Z421" s="15"/>
      <c r="AA421" s="15"/>
      <c r="AB421" s="15"/>
      <c r="AC421" s="15"/>
      <c r="AD421" s="15"/>
      <c r="AE421" s="15"/>
      <c r="AT421" s="278" t="s">
        <v>204</v>
      </c>
      <c r="AU421" s="278" t="s">
        <v>85</v>
      </c>
      <c r="AV421" s="15" t="s">
        <v>100</v>
      </c>
      <c r="AW421" s="15" t="s">
        <v>32</v>
      </c>
      <c r="AX421" s="15" t="s">
        <v>83</v>
      </c>
      <c r="AY421" s="278" t="s">
        <v>194</v>
      </c>
    </row>
    <row r="422" s="2" customFormat="1" ht="16.5" customHeight="1">
      <c r="A422" s="39"/>
      <c r="B422" s="40"/>
      <c r="C422" s="229" t="s">
        <v>640</v>
      </c>
      <c r="D422" s="229" t="s">
        <v>196</v>
      </c>
      <c r="E422" s="230" t="s">
        <v>641</v>
      </c>
      <c r="F422" s="231" t="s">
        <v>642</v>
      </c>
      <c r="G422" s="232" t="s">
        <v>210</v>
      </c>
      <c r="H422" s="233">
        <v>13.119999999999999</v>
      </c>
      <c r="I422" s="234"/>
      <c r="J422" s="235">
        <f>ROUND(I422*H422,2)</f>
        <v>0</v>
      </c>
      <c r="K422" s="231" t="s">
        <v>200</v>
      </c>
      <c r="L422" s="45"/>
      <c r="M422" s="236" t="s">
        <v>1</v>
      </c>
      <c r="N422" s="237" t="s">
        <v>41</v>
      </c>
      <c r="O422" s="92"/>
      <c r="P422" s="238">
        <f>O422*H422</f>
        <v>0</v>
      </c>
      <c r="Q422" s="238">
        <v>0.063</v>
      </c>
      <c r="R422" s="238">
        <f>Q422*H422</f>
        <v>0.82655999999999996</v>
      </c>
      <c r="S422" s="238">
        <v>0</v>
      </c>
      <c r="T422" s="239">
        <f>S422*H422</f>
        <v>0</v>
      </c>
      <c r="U422" s="39"/>
      <c r="V422" s="39"/>
      <c r="W422" s="39"/>
      <c r="X422" s="39"/>
      <c r="Y422" s="39"/>
      <c r="Z422" s="39"/>
      <c r="AA422" s="39"/>
      <c r="AB422" s="39"/>
      <c r="AC422" s="39"/>
      <c r="AD422" s="39"/>
      <c r="AE422" s="39"/>
      <c r="AR422" s="240" t="s">
        <v>100</v>
      </c>
      <c r="AT422" s="240" t="s">
        <v>196</v>
      </c>
      <c r="AU422" s="240" t="s">
        <v>85</v>
      </c>
      <c r="AY422" s="18" t="s">
        <v>194</v>
      </c>
      <c r="BE422" s="241">
        <f>IF(N422="základní",J422,0)</f>
        <v>0</v>
      </c>
      <c r="BF422" s="241">
        <f>IF(N422="snížená",J422,0)</f>
        <v>0</v>
      </c>
      <c r="BG422" s="241">
        <f>IF(N422="zákl. přenesená",J422,0)</f>
        <v>0</v>
      </c>
      <c r="BH422" s="241">
        <f>IF(N422="sníž. přenesená",J422,0)</f>
        <v>0</v>
      </c>
      <c r="BI422" s="241">
        <f>IF(N422="nulová",J422,0)</f>
        <v>0</v>
      </c>
      <c r="BJ422" s="18" t="s">
        <v>83</v>
      </c>
      <c r="BK422" s="241">
        <f>ROUND(I422*H422,2)</f>
        <v>0</v>
      </c>
      <c r="BL422" s="18" t="s">
        <v>100</v>
      </c>
      <c r="BM422" s="240" t="s">
        <v>643</v>
      </c>
    </row>
    <row r="423" s="2" customFormat="1">
      <c r="A423" s="39"/>
      <c r="B423" s="40"/>
      <c r="C423" s="41"/>
      <c r="D423" s="242" t="s">
        <v>202</v>
      </c>
      <c r="E423" s="41"/>
      <c r="F423" s="243" t="s">
        <v>644</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202</v>
      </c>
      <c r="AU423" s="18" t="s">
        <v>85</v>
      </c>
    </row>
    <row r="424" s="2" customFormat="1" ht="16.5" customHeight="1">
      <c r="A424" s="39"/>
      <c r="B424" s="40"/>
      <c r="C424" s="229" t="s">
        <v>645</v>
      </c>
      <c r="D424" s="229" t="s">
        <v>196</v>
      </c>
      <c r="E424" s="230" t="s">
        <v>646</v>
      </c>
      <c r="F424" s="231" t="s">
        <v>647</v>
      </c>
      <c r="G424" s="232" t="s">
        <v>210</v>
      </c>
      <c r="H424" s="233">
        <v>109.58</v>
      </c>
      <c r="I424" s="234"/>
      <c r="J424" s="235">
        <f>ROUND(I424*H424,2)</f>
        <v>0</v>
      </c>
      <c r="K424" s="231" t="s">
        <v>200</v>
      </c>
      <c r="L424" s="45"/>
      <c r="M424" s="236" t="s">
        <v>1</v>
      </c>
      <c r="N424" s="237" t="s">
        <v>41</v>
      </c>
      <c r="O424" s="92"/>
      <c r="P424" s="238">
        <f>O424*H424</f>
        <v>0</v>
      </c>
      <c r="Q424" s="238">
        <v>0.010200000000000001</v>
      </c>
      <c r="R424" s="238">
        <f>Q424*H424</f>
        <v>1.1177160000000002</v>
      </c>
      <c r="S424" s="238">
        <v>0</v>
      </c>
      <c r="T424" s="239">
        <f>S424*H424</f>
        <v>0</v>
      </c>
      <c r="U424" s="39"/>
      <c r="V424" s="39"/>
      <c r="W424" s="39"/>
      <c r="X424" s="39"/>
      <c r="Y424" s="39"/>
      <c r="Z424" s="39"/>
      <c r="AA424" s="39"/>
      <c r="AB424" s="39"/>
      <c r="AC424" s="39"/>
      <c r="AD424" s="39"/>
      <c r="AE424" s="39"/>
      <c r="AR424" s="240" t="s">
        <v>100</v>
      </c>
      <c r="AT424" s="240" t="s">
        <v>196</v>
      </c>
      <c r="AU424" s="240" t="s">
        <v>85</v>
      </c>
      <c r="AY424" s="18" t="s">
        <v>194</v>
      </c>
      <c r="BE424" s="241">
        <f>IF(N424="základní",J424,0)</f>
        <v>0</v>
      </c>
      <c r="BF424" s="241">
        <f>IF(N424="snížená",J424,0)</f>
        <v>0</v>
      </c>
      <c r="BG424" s="241">
        <f>IF(N424="zákl. přenesená",J424,0)</f>
        <v>0</v>
      </c>
      <c r="BH424" s="241">
        <f>IF(N424="sníž. přenesená",J424,0)</f>
        <v>0</v>
      </c>
      <c r="BI424" s="241">
        <f>IF(N424="nulová",J424,0)</f>
        <v>0</v>
      </c>
      <c r="BJ424" s="18" t="s">
        <v>83</v>
      </c>
      <c r="BK424" s="241">
        <f>ROUND(I424*H424,2)</f>
        <v>0</v>
      </c>
      <c r="BL424" s="18" t="s">
        <v>100</v>
      </c>
      <c r="BM424" s="240" t="s">
        <v>648</v>
      </c>
    </row>
    <row r="425" s="2" customFormat="1" ht="16.5" customHeight="1">
      <c r="A425" s="39"/>
      <c r="B425" s="40"/>
      <c r="C425" s="229" t="s">
        <v>649</v>
      </c>
      <c r="D425" s="229" t="s">
        <v>196</v>
      </c>
      <c r="E425" s="230" t="s">
        <v>646</v>
      </c>
      <c r="F425" s="231" t="s">
        <v>647</v>
      </c>
      <c r="G425" s="232" t="s">
        <v>210</v>
      </c>
      <c r="H425" s="233">
        <v>250.65000000000001</v>
      </c>
      <c r="I425" s="234"/>
      <c r="J425" s="235">
        <f>ROUND(I425*H425,2)</f>
        <v>0</v>
      </c>
      <c r="K425" s="231" t="s">
        <v>200</v>
      </c>
      <c r="L425" s="45"/>
      <c r="M425" s="236" t="s">
        <v>1</v>
      </c>
      <c r="N425" s="237" t="s">
        <v>41</v>
      </c>
      <c r="O425" s="92"/>
      <c r="P425" s="238">
        <f>O425*H425</f>
        <v>0</v>
      </c>
      <c r="Q425" s="238">
        <v>0.010200000000000001</v>
      </c>
      <c r="R425" s="238">
        <f>Q425*H425</f>
        <v>2.5566300000000002</v>
      </c>
      <c r="S425" s="238">
        <v>0</v>
      </c>
      <c r="T425" s="239">
        <f>S425*H425</f>
        <v>0</v>
      </c>
      <c r="U425" s="39"/>
      <c r="V425" s="39"/>
      <c r="W425" s="39"/>
      <c r="X425" s="39"/>
      <c r="Y425" s="39"/>
      <c r="Z425" s="39"/>
      <c r="AA425" s="39"/>
      <c r="AB425" s="39"/>
      <c r="AC425" s="39"/>
      <c r="AD425" s="39"/>
      <c r="AE425" s="39"/>
      <c r="AR425" s="240" t="s">
        <v>100</v>
      </c>
      <c r="AT425" s="240" t="s">
        <v>196</v>
      </c>
      <c r="AU425" s="240" t="s">
        <v>85</v>
      </c>
      <c r="AY425" s="18" t="s">
        <v>194</v>
      </c>
      <c r="BE425" s="241">
        <f>IF(N425="základní",J425,0)</f>
        <v>0</v>
      </c>
      <c r="BF425" s="241">
        <f>IF(N425="snížená",J425,0)</f>
        <v>0</v>
      </c>
      <c r="BG425" s="241">
        <f>IF(N425="zákl. přenesená",J425,0)</f>
        <v>0</v>
      </c>
      <c r="BH425" s="241">
        <f>IF(N425="sníž. přenesená",J425,0)</f>
        <v>0</v>
      </c>
      <c r="BI425" s="241">
        <f>IF(N425="nulová",J425,0)</f>
        <v>0</v>
      </c>
      <c r="BJ425" s="18" t="s">
        <v>83</v>
      </c>
      <c r="BK425" s="241">
        <f>ROUND(I425*H425,2)</f>
        <v>0</v>
      </c>
      <c r="BL425" s="18" t="s">
        <v>100</v>
      </c>
      <c r="BM425" s="240" t="s">
        <v>650</v>
      </c>
    </row>
    <row r="426" s="2" customFormat="1">
      <c r="A426" s="39"/>
      <c r="B426" s="40"/>
      <c r="C426" s="41"/>
      <c r="D426" s="242" t="s">
        <v>202</v>
      </c>
      <c r="E426" s="41"/>
      <c r="F426" s="243" t="s">
        <v>651</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202</v>
      </c>
      <c r="AU426" s="18" t="s">
        <v>85</v>
      </c>
    </row>
    <row r="427" s="2" customFormat="1" ht="16.5" customHeight="1">
      <c r="A427" s="39"/>
      <c r="B427" s="40"/>
      <c r="C427" s="229" t="s">
        <v>652</v>
      </c>
      <c r="D427" s="229" t="s">
        <v>196</v>
      </c>
      <c r="E427" s="230" t="s">
        <v>653</v>
      </c>
      <c r="F427" s="231" t="s">
        <v>654</v>
      </c>
      <c r="G427" s="232" t="s">
        <v>210</v>
      </c>
      <c r="H427" s="233">
        <v>57.219999999999999</v>
      </c>
      <c r="I427" s="234"/>
      <c r="J427" s="235">
        <f>ROUND(I427*H427,2)</f>
        <v>0</v>
      </c>
      <c r="K427" s="231" t="s">
        <v>200</v>
      </c>
      <c r="L427" s="45"/>
      <c r="M427" s="236" t="s">
        <v>1</v>
      </c>
      <c r="N427" s="237" t="s">
        <v>41</v>
      </c>
      <c r="O427" s="92"/>
      <c r="P427" s="238">
        <f>O427*H427</f>
        <v>0</v>
      </c>
      <c r="Q427" s="238">
        <v>0.11</v>
      </c>
      <c r="R427" s="238">
        <f>Q427*H427</f>
        <v>6.2942</v>
      </c>
      <c r="S427" s="238">
        <v>0</v>
      </c>
      <c r="T427" s="239">
        <f>S427*H427</f>
        <v>0</v>
      </c>
      <c r="U427" s="39"/>
      <c r="V427" s="39"/>
      <c r="W427" s="39"/>
      <c r="X427" s="39"/>
      <c r="Y427" s="39"/>
      <c r="Z427" s="39"/>
      <c r="AA427" s="39"/>
      <c r="AB427" s="39"/>
      <c r="AC427" s="39"/>
      <c r="AD427" s="39"/>
      <c r="AE427" s="39"/>
      <c r="AR427" s="240" t="s">
        <v>100</v>
      </c>
      <c r="AT427" s="240" t="s">
        <v>196</v>
      </c>
      <c r="AU427" s="240" t="s">
        <v>85</v>
      </c>
      <c r="AY427" s="18" t="s">
        <v>194</v>
      </c>
      <c r="BE427" s="241">
        <f>IF(N427="základní",J427,0)</f>
        <v>0</v>
      </c>
      <c r="BF427" s="241">
        <f>IF(N427="snížená",J427,0)</f>
        <v>0</v>
      </c>
      <c r="BG427" s="241">
        <f>IF(N427="zákl. přenesená",J427,0)</f>
        <v>0</v>
      </c>
      <c r="BH427" s="241">
        <f>IF(N427="sníž. přenesená",J427,0)</f>
        <v>0</v>
      </c>
      <c r="BI427" s="241">
        <f>IF(N427="nulová",J427,0)</f>
        <v>0</v>
      </c>
      <c r="BJ427" s="18" t="s">
        <v>83</v>
      </c>
      <c r="BK427" s="241">
        <f>ROUND(I427*H427,2)</f>
        <v>0</v>
      </c>
      <c r="BL427" s="18" t="s">
        <v>100</v>
      </c>
      <c r="BM427" s="240" t="s">
        <v>655</v>
      </c>
    </row>
    <row r="428" s="2" customFormat="1">
      <c r="A428" s="39"/>
      <c r="B428" s="40"/>
      <c r="C428" s="41"/>
      <c r="D428" s="242" t="s">
        <v>202</v>
      </c>
      <c r="E428" s="41"/>
      <c r="F428" s="243" t="s">
        <v>656</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202</v>
      </c>
      <c r="AU428" s="18" t="s">
        <v>85</v>
      </c>
    </row>
    <row r="429" s="14" customFormat="1">
      <c r="A429" s="14"/>
      <c r="B429" s="258"/>
      <c r="C429" s="259"/>
      <c r="D429" s="242" t="s">
        <v>204</v>
      </c>
      <c r="E429" s="260" t="s">
        <v>1</v>
      </c>
      <c r="F429" s="261" t="s">
        <v>350</v>
      </c>
      <c r="G429" s="259"/>
      <c r="H429" s="260" t="s">
        <v>1</v>
      </c>
      <c r="I429" s="262"/>
      <c r="J429" s="259"/>
      <c r="K429" s="259"/>
      <c r="L429" s="263"/>
      <c r="M429" s="264"/>
      <c r="N429" s="265"/>
      <c r="O429" s="265"/>
      <c r="P429" s="265"/>
      <c r="Q429" s="265"/>
      <c r="R429" s="265"/>
      <c r="S429" s="265"/>
      <c r="T429" s="266"/>
      <c r="U429" s="14"/>
      <c r="V429" s="14"/>
      <c r="W429" s="14"/>
      <c r="X429" s="14"/>
      <c r="Y429" s="14"/>
      <c r="Z429" s="14"/>
      <c r="AA429" s="14"/>
      <c r="AB429" s="14"/>
      <c r="AC429" s="14"/>
      <c r="AD429" s="14"/>
      <c r="AE429" s="14"/>
      <c r="AT429" s="267" t="s">
        <v>204</v>
      </c>
      <c r="AU429" s="267" t="s">
        <v>85</v>
      </c>
      <c r="AV429" s="14" t="s">
        <v>83</v>
      </c>
      <c r="AW429" s="14" t="s">
        <v>32</v>
      </c>
      <c r="AX429" s="14" t="s">
        <v>76</v>
      </c>
      <c r="AY429" s="267" t="s">
        <v>194</v>
      </c>
    </row>
    <row r="430" s="13" customFormat="1">
      <c r="A430" s="13"/>
      <c r="B430" s="247"/>
      <c r="C430" s="248"/>
      <c r="D430" s="242" t="s">
        <v>204</v>
      </c>
      <c r="E430" s="249" t="s">
        <v>1</v>
      </c>
      <c r="F430" s="250" t="s">
        <v>657</v>
      </c>
      <c r="G430" s="248"/>
      <c r="H430" s="251">
        <v>4.9699999999999998</v>
      </c>
      <c r="I430" s="252"/>
      <c r="J430" s="248"/>
      <c r="K430" s="248"/>
      <c r="L430" s="253"/>
      <c r="M430" s="254"/>
      <c r="N430" s="255"/>
      <c r="O430" s="255"/>
      <c r="P430" s="255"/>
      <c r="Q430" s="255"/>
      <c r="R430" s="255"/>
      <c r="S430" s="255"/>
      <c r="T430" s="256"/>
      <c r="U430" s="13"/>
      <c r="V430" s="13"/>
      <c r="W430" s="13"/>
      <c r="X430" s="13"/>
      <c r="Y430" s="13"/>
      <c r="Z430" s="13"/>
      <c r="AA430" s="13"/>
      <c r="AB430" s="13"/>
      <c r="AC430" s="13"/>
      <c r="AD430" s="13"/>
      <c r="AE430" s="13"/>
      <c r="AT430" s="257" t="s">
        <v>204</v>
      </c>
      <c r="AU430" s="257" t="s">
        <v>85</v>
      </c>
      <c r="AV430" s="13" t="s">
        <v>85</v>
      </c>
      <c r="AW430" s="13" t="s">
        <v>32</v>
      </c>
      <c r="AX430" s="13" t="s">
        <v>76</v>
      </c>
      <c r="AY430" s="257" t="s">
        <v>194</v>
      </c>
    </row>
    <row r="431" s="13" customFormat="1">
      <c r="A431" s="13"/>
      <c r="B431" s="247"/>
      <c r="C431" s="248"/>
      <c r="D431" s="242" t="s">
        <v>204</v>
      </c>
      <c r="E431" s="249" t="s">
        <v>1</v>
      </c>
      <c r="F431" s="250" t="s">
        <v>658</v>
      </c>
      <c r="G431" s="248"/>
      <c r="H431" s="251">
        <v>52.25</v>
      </c>
      <c r="I431" s="252"/>
      <c r="J431" s="248"/>
      <c r="K431" s="248"/>
      <c r="L431" s="253"/>
      <c r="M431" s="254"/>
      <c r="N431" s="255"/>
      <c r="O431" s="255"/>
      <c r="P431" s="255"/>
      <c r="Q431" s="255"/>
      <c r="R431" s="255"/>
      <c r="S431" s="255"/>
      <c r="T431" s="256"/>
      <c r="U431" s="13"/>
      <c r="V431" s="13"/>
      <c r="W431" s="13"/>
      <c r="X431" s="13"/>
      <c r="Y431" s="13"/>
      <c r="Z431" s="13"/>
      <c r="AA431" s="13"/>
      <c r="AB431" s="13"/>
      <c r="AC431" s="13"/>
      <c r="AD431" s="13"/>
      <c r="AE431" s="13"/>
      <c r="AT431" s="257" t="s">
        <v>204</v>
      </c>
      <c r="AU431" s="257" t="s">
        <v>85</v>
      </c>
      <c r="AV431" s="13" t="s">
        <v>85</v>
      </c>
      <c r="AW431" s="13" t="s">
        <v>32</v>
      </c>
      <c r="AX431" s="13" t="s">
        <v>76</v>
      </c>
      <c r="AY431" s="257" t="s">
        <v>194</v>
      </c>
    </row>
    <row r="432" s="15" customFormat="1">
      <c r="A432" s="15"/>
      <c r="B432" s="268"/>
      <c r="C432" s="269"/>
      <c r="D432" s="242" t="s">
        <v>204</v>
      </c>
      <c r="E432" s="270" t="s">
        <v>1</v>
      </c>
      <c r="F432" s="271" t="s">
        <v>207</v>
      </c>
      <c r="G432" s="269"/>
      <c r="H432" s="272">
        <v>57.219999999999999</v>
      </c>
      <c r="I432" s="273"/>
      <c r="J432" s="269"/>
      <c r="K432" s="269"/>
      <c r="L432" s="274"/>
      <c r="M432" s="275"/>
      <c r="N432" s="276"/>
      <c r="O432" s="276"/>
      <c r="P432" s="276"/>
      <c r="Q432" s="276"/>
      <c r="R432" s="276"/>
      <c r="S432" s="276"/>
      <c r="T432" s="277"/>
      <c r="U432" s="15"/>
      <c r="V432" s="15"/>
      <c r="W432" s="15"/>
      <c r="X432" s="15"/>
      <c r="Y432" s="15"/>
      <c r="Z432" s="15"/>
      <c r="AA432" s="15"/>
      <c r="AB432" s="15"/>
      <c r="AC432" s="15"/>
      <c r="AD432" s="15"/>
      <c r="AE432" s="15"/>
      <c r="AT432" s="278" t="s">
        <v>204</v>
      </c>
      <c r="AU432" s="278" t="s">
        <v>85</v>
      </c>
      <c r="AV432" s="15" t="s">
        <v>100</v>
      </c>
      <c r="AW432" s="15" t="s">
        <v>32</v>
      </c>
      <c r="AX432" s="15" t="s">
        <v>83</v>
      </c>
      <c r="AY432" s="278" t="s">
        <v>194</v>
      </c>
    </row>
    <row r="433" s="2" customFormat="1" ht="16.5" customHeight="1">
      <c r="A433" s="39"/>
      <c r="B433" s="40"/>
      <c r="C433" s="229" t="s">
        <v>659</v>
      </c>
      <c r="D433" s="229" t="s">
        <v>196</v>
      </c>
      <c r="E433" s="230" t="s">
        <v>660</v>
      </c>
      <c r="F433" s="231" t="s">
        <v>661</v>
      </c>
      <c r="G433" s="232" t="s">
        <v>210</v>
      </c>
      <c r="H433" s="233">
        <v>114.44</v>
      </c>
      <c r="I433" s="234"/>
      <c r="J433" s="235">
        <f>ROUND(I433*H433,2)</f>
        <v>0</v>
      </c>
      <c r="K433" s="231" t="s">
        <v>200</v>
      </c>
      <c r="L433" s="45"/>
      <c r="M433" s="236" t="s">
        <v>1</v>
      </c>
      <c r="N433" s="237" t="s">
        <v>41</v>
      </c>
      <c r="O433" s="92"/>
      <c r="P433" s="238">
        <f>O433*H433</f>
        <v>0</v>
      </c>
      <c r="Q433" s="238">
        <v>0.010999999999999999</v>
      </c>
      <c r="R433" s="238">
        <f>Q433*H433</f>
        <v>1.25884</v>
      </c>
      <c r="S433" s="238">
        <v>0</v>
      </c>
      <c r="T433" s="239">
        <f>S433*H433</f>
        <v>0</v>
      </c>
      <c r="U433" s="39"/>
      <c r="V433" s="39"/>
      <c r="W433" s="39"/>
      <c r="X433" s="39"/>
      <c r="Y433" s="39"/>
      <c r="Z433" s="39"/>
      <c r="AA433" s="39"/>
      <c r="AB433" s="39"/>
      <c r="AC433" s="39"/>
      <c r="AD433" s="39"/>
      <c r="AE433" s="39"/>
      <c r="AR433" s="240" t="s">
        <v>100</v>
      </c>
      <c r="AT433" s="240" t="s">
        <v>196</v>
      </c>
      <c r="AU433" s="240" t="s">
        <v>85</v>
      </c>
      <c r="AY433" s="18" t="s">
        <v>194</v>
      </c>
      <c r="BE433" s="241">
        <f>IF(N433="základní",J433,0)</f>
        <v>0</v>
      </c>
      <c r="BF433" s="241">
        <f>IF(N433="snížená",J433,0)</f>
        <v>0</v>
      </c>
      <c r="BG433" s="241">
        <f>IF(N433="zákl. přenesená",J433,0)</f>
        <v>0</v>
      </c>
      <c r="BH433" s="241">
        <f>IF(N433="sníž. přenesená",J433,0)</f>
        <v>0</v>
      </c>
      <c r="BI433" s="241">
        <f>IF(N433="nulová",J433,0)</f>
        <v>0</v>
      </c>
      <c r="BJ433" s="18" t="s">
        <v>83</v>
      </c>
      <c r="BK433" s="241">
        <f>ROUND(I433*H433,2)</f>
        <v>0</v>
      </c>
      <c r="BL433" s="18" t="s">
        <v>100</v>
      </c>
      <c r="BM433" s="240" t="s">
        <v>662</v>
      </c>
    </row>
    <row r="434" s="2" customFormat="1">
      <c r="A434" s="39"/>
      <c r="B434" s="40"/>
      <c r="C434" s="41"/>
      <c r="D434" s="242" t="s">
        <v>202</v>
      </c>
      <c r="E434" s="41"/>
      <c r="F434" s="243" t="s">
        <v>656</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202</v>
      </c>
      <c r="AU434" s="18" t="s">
        <v>85</v>
      </c>
    </row>
    <row r="435" s="14" customFormat="1">
      <c r="A435" s="14"/>
      <c r="B435" s="258"/>
      <c r="C435" s="259"/>
      <c r="D435" s="242" t="s">
        <v>204</v>
      </c>
      <c r="E435" s="260" t="s">
        <v>1</v>
      </c>
      <c r="F435" s="261" t="s">
        <v>350</v>
      </c>
      <c r="G435" s="259"/>
      <c r="H435" s="260" t="s">
        <v>1</v>
      </c>
      <c r="I435" s="262"/>
      <c r="J435" s="259"/>
      <c r="K435" s="259"/>
      <c r="L435" s="263"/>
      <c r="M435" s="264"/>
      <c r="N435" s="265"/>
      <c r="O435" s="265"/>
      <c r="P435" s="265"/>
      <c r="Q435" s="265"/>
      <c r="R435" s="265"/>
      <c r="S435" s="265"/>
      <c r="T435" s="266"/>
      <c r="U435" s="14"/>
      <c r="V435" s="14"/>
      <c r="W435" s="14"/>
      <c r="X435" s="14"/>
      <c r="Y435" s="14"/>
      <c r="Z435" s="14"/>
      <c r="AA435" s="14"/>
      <c r="AB435" s="14"/>
      <c r="AC435" s="14"/>
      <c r="AD435" s="14"/>
      <c r="AE435" s="14"/>
      <c r="AT435" s="267" t="s">
        <v>204</v>
      </c>
      <c r="AU435" s="267" t="s">
        <v>85</v>
      </c>
      <c r="AV435" s="14" t="s">
        <v>83</v>
      </c>
      <c r="AW435" s="14" t="s">
        <v>32</v>
      </c>
      <c r="AX435" s="14" t="s">
        <v>76</v>
      </c>
      <c r="AY435" s="267" t="s">
        <v>194</v>
      </c>
    </row>
    <row r="436" s="13" customFormat="1">
      <c r="A436" s="13"/>
      <c r="B436" s="247"/>
      <c r="C436" s="248"/>
      <c r="D436" s="242" t="s">
        <v>204</v>
      </c>
      <c r="E436" s="249" t="s">
        <v>1</v>
      </c>
      <c r="F436" s="250" t="s">
        <v>663</v>
      </c>
      <c r="G436" s="248"/>
      <c r="H436" s="251">
        <v>9.9399999999999995</v>
      </c>
      <c r="I436" s="252"/>
      <c r="J436" s="248"/>
      <c r="K436" s="248"/>
      <c r="L436" s="253"/>
      <c r="M436" s="254"/>
      <c r="N436" s="255"/>
      <c r="O436" s="255"/>
      <c r="P436" s="255"/>
      <c r="Q436" s="255"/>
      <c r="R436" s="255"/>
      <c r="S436" s="255"/>
      <c r="T436" s="256"/>
      <c r="U436" s="13"/>
      <c r="V436" s="13"/>
      <c r="W436" s="13"/>
      <c r="X436" s="13"/>
      <c r="Y436" s="13"/>
      <c r="Z436" s="13"/>
      <c r="AA436" s="13"/>
      <c r="AB436" s="13"/>
      <c r="AC436" s="13"/>
      <c r="AD436" s="13"/>
      <c r="AE436" s="13"/>
      <c r="AT436" s="257" t="s">
        <v>204</v>
      </c>
      <c r="AU436" s="257" t="s">
        <v>85</v>
      </c>
      <c r="AV436" s="13" t="s">
        <v>85</v>
      </c>
      <c r="AW436" s="13" t="s">
        <v>32</v>
      </c>
      <c r="AX436" s="13" t="s">
        <v>76</v>
      </c>
      <c r="AY436" s="257" t="s">
        <v>194</v>
      </c>
    </row>
    <row r="437" s="13" customFormat="1">
      <c r="A437" s="13"/>
      <c r="B437" s="247"/>
      <c r="C437" s="248"/>
      <c r="D437" s="242" t="s">
        <v>204</v>
      </c>
      <c r="E437" s="249" t="s">
        <v>1</v>
      </c>
      <c r="F437" s="250" t="s">
        <v>664</v>
      </c>
      <c r="G437" s="248"/>
      <c r="H437" s="251">
        <v>104.5</v>
      </c>
      <c r="I437" s="252"/>
      <c r="J437" s="248"/>
      <c r="K437" s="248"/>
      <c r="L437" s="253"/>
      <c r="M437" s="254"/>
      <c r="N437" s="255"/>
      <c r="O437" s="255"/>
      <c r="P437" s="255"/>
      <c r="Q437" s="255"/>
      <c r="R437" s="255"/>
      <c r="S437" s="255"/>
      <c r="T437" s="256"/>
      <c r="U437" s="13"/>
      <c r="V437" s="13"/>
      <c r="W437" s="13"/>
      <c r="X437" s="13"/>
      <c r="Y437" s="13"/>
      <c r="Z437" s="13"/>
      <c r="AA437" s="13"/>
      <c r="AB437" s="13"/>
      <c r="AC437" s="13"/>
      <c r="AD437" s="13"/>
      <c r="AE437" s="13"/>
      <c r="AT437" s="257" t="s">
        <v>204</v>
      </c>
      <c r="AU437" s="257" t="s">
        <v>85</v>
      </c>
      <c r="AV437" s="13" t="s">
        <v>85</v>
      </c>
      <c r="AW437" s="13" t="s">
        <v>32</v>
      </c>
      <c r="AX437" s="13" t="s">
        <v>76</v>
      </c>
      <c r="AY437" s="257" t="s">
        <v>194</v>
      </c>
    </row>
    <row r="438" s="15" customFormat="1">
      <c r="A438" s="15"/>
      <c r="B438" s="268"/>
      <c r="C438" s="269"/>
      <c r="D438" s="242" t="s">
        <v>204</v>
      </c>
      <c r="E438" s="270" t="s">
        <v>1</v>
      </c>
      <c r="F438" s="271" t="s">
        <v>207</v>
      </c>
      <c r="G438" s="269"/>
      <c r="H438" s="272">
        <v>114.44</v>
      </c>
      <c r="I438" s="273"/>
      <c r="J438" s="269"/>
      <c r="K438" s="269"/>
      <c r="L438" s="274"/>
      <c r="M438" s="275"/>
      <c r="N438" s="276"/>
      <c r="O438" s="276"/>
      <c r="P438" s="276"/>
      <c r="Q438" s="276"/>
      <c r="R438" s="276"/>
      <c r="S438" s="276"/>
      <c r="T438" s="277"/>
      <c r="U438" s="15"/>
      <c r="V438" s="15"/>
      <c r="W438" s="15"/>
      <c r="X438" s="15"/>
      <c r="Y438" s="15"/>
      <c r="Z438" s="15"/>
      <c r="AA438" s="15"/>
      <c r="AB438" s="15"/>
      <c r="AC438" s="15"/>
      <c r="AD438" s="15"/>
      <c r="AE438" s="15"/>
      <c r="AT438" s="278" t="s">
        <v>204</v>
      </c>
      <c r="AU438" s="278" t="s">
        <v>85</v>
      </c>
      <c r="AV438" s="15" t="s">
        <v>100</v>
      </c>
      <c r="AW438" s="15" t="s">
        <v>32</v>
      </c>
      <c r="AX438" s="15" t="s">
        <v>83</v>
      </c>
      <c r="AY438" s="278" t="s">
        <v>194</v>
      </c>
    </row>
    <row r="439" s="2" customFormat="1" ht="16.5" customHeight="1">
      <c r="A439" s="39"/>
      <c r="B439" s="40"/>
      <c r="C439" s="229" t="s">
        <v>665</v>
      </c>
      <c r="D439" s="229" t="s">
        <v>196</v>
      </c>
      <c r="E439" s="230" t="s">
        <v>666</v>
      </c>
      <c r="F439" s="231" t="s">
        <v>667</v>
      </c>
      <c r="G439" s="232" t="s">
        <v>210</v>
      </c>
      <c r="H439" s="233">
        <v>166.80000000000001</v>
      </c>
      <c r="I439" s="234"/>
      <c r="J439" s="235">
        <f>ROUND(I439*H439,2)</f>
        <v>0</v>
      </c>
      <c r="K439" s="231" t="s">
        <v>200</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100</v>
      </c>
      <c r="AT439" s="240" t="s">
        <v>196</v>
      </c>
      <c r="AU439" s="240" t="s">
        <v>85</v>
      </c>
      <c r="AY439" s="18" t="s">
        <v>194</v>
      </c>
      <c r="BE439" s="241">
        <f>IF(N439="základní",J439,0)</f>
        <v>0</v>
      </c>
      <c r="BF439" s="241">
        <f>IF(N439="snížená",J439,0)</f>
        <v>0</v>
      </c>
      <c r="BG439" s="241">
        <f>IF(N439="zákl. přenesená",J439,0)</f>
        <v>0</v>
      </c>
      <c r="BH439" s="241">
        <f>IF(N439="sníž. přenesená",J439,0)</f>
        <v>0</v>
      </c>
      <c r="BI439" s="241">
        <f>IF(N439="nulová",J439,0)</f>
        <v>0</v>
      </c>
      <c r="BJ439" s="18" t="s">
        <v>83</v>
      </c>
      <c r="BK439" s="241">
        <f>ROUND(I439*H439,2)</f>
        <v>0</v>
      </c>
      <c r="BL439" s="18" t="s">
        <v>100</v>
      </c>
      <c r="BM439" s="240" t="s">
        <v>668</v>
      </c>
    </row>
    <row r="440" s="2" customFormat="1" ht="16.5" customHeight="1">
      <c r="A440" s="39"/>
      <c r="B440" s="40"/>
      <c r="C440" s="229" t="s">
        <v>669</v>
      </c>
      <c r="D440" s="229" t="s">
        <v>196</v>
      </c>
      <c r="E440" s="230" t="s">
        <v>666</v>
      </c>
      <c r="F440" s="231" t="s">
        <v>667</v>
      </c>
      <c r="G440" s="232" t="s">
        <v>210</v>
      </c>
      <c r="H440" s="233">
        <v>250.65000000000001</v>
      </c>
      <c r="I440" s="234"/>
      <c r="J440" s="235">
        <f>ROUND(I440*H440,2)</f>
        <v>0</v>
      </c>
      <c r="K440" s="231" t="s">
        <v>200</v>
      </c>
      <c r="L440" s="45"/>
      <c r="M440" s="236" t="s">
        <v>1</v>
      </c>
      <c r="N440" s="237" t="s">
        <v>41</v>
      </c>
      <c r="O440" s="92"/>
      <c r="P440" s="238">
        <f>O440*H440</f>
        <v>0</v>
      </c>
      <c r="Q440" s="238">
        <v>0</v>
      </c>
      <c r="R440" s="238">
        <f>Q440*H440</f>
        <v>0</v>
      </c>
      <c r="S440" s="238">
        <v>0</v>
      </c>
      <c r="T440" s="239">
        <f>S440*H440</f>
        <v>0</v>
      </c>
      <c r="U440" s="39"/>
      <c r="V440" s="39"/>
      <c r="W440" s="39"/>
      <c r="X440" s="39"/>
      <c r="Y440" s="39"/>
      <c r="Z440" s="39"/>
      <c r="AA440" s="39"/>
      <c r="AB440" s="39"/>
      <c r="AC440" s="39"/>
      <c r="AD440" s="39"/>
      <c r="AE440" s="39"/>
      <c r="AR440" s="240" t="s">
        <v>100</v>
      </c>
      <c r="AT440" s="240" t="s">
        <v>196</v>
      </c>
      <c r="AU440" s="240" t="s">
        <v>85</v>
      </c>
      <c r="AY440" s="18" t="s">
        <v>194</v>
      </c>
      <c r="BE440" s="241">
        <f>IF(N440="základní",J440,0)</f>
        <v>0</v>
      </c>
      <c r="BF440" s="241">
        <f>IF(N440="snížená",J440,0)</f>
        <v>0</v>
      </c>
      <c r="BG440" s="241">
        <f>IF(N440="zákl. přenesená",J440,0)</f>
        <v>0</v>
      </c>
      <c r="BH440" s="241">
        <f>IF(N440="sníž. přenesená",J440,0)</f>
        <v>0</v>
      </c>
      <c r="BI440" s="241">
        <f>IF(N440="nulová",J440,0)</f>
        <v>0</v>
      </c>
      <c r="BJ440" s="18" t="s">
        <v>83</v>
      </c>
      <c r="BK440" s="241">
        <f>ROUND(I440*H440,2)</f>
        <v>0</v>
      </c>
      <c r="BL440" s="18" t="s">
        <v>100</v>
      </c>
      <c r="BM440" s="240" t="s">
        <v>670</v>
      </c>
    </row>
    <row r="441" s="14" customFormat="1">
      <c r="A441" s="14"/>
      <c r="B441" s="258"/>
      <c r="C441" s="259"/>
      <c r="D441" s="242" t="s">
        <v>204</v>
      </c>
      <c r="E441" s="260" t="s">
        <v>1</v>
      </c>
      <c r="F441" s="261" t="s">
        <v>218</v>
      </c>
      <c r="G441" s="259"/>
      <c r="H441" s="260" t="s">
        <v>1</v>
      </c>
      <c r="I441" s="262"/>
      <c r="J441" s="259"/>
      <c r="K441" s="259"/>
      <c r="L441" s="263"/>
      <c r="M441" s="264"/>
      <c r="N441" s="265"/>
      <c r="O441" s="265"/>
      <c r="P441" s="265"/>
      <c r="Q441" s="265"/>
      <c r="R441" s="265"/>
      <c r="S441" s="265"/>
      <c r="T441" s="266"/>
      <c r="U441" s="14"/>
      <c r="V441" s="14"/>
      <c r="W441" s="14"/>
      <c r="X441" s="14"/>
      <c r="Y441" s="14"/>
      <c r="Z441" s="14"/>
      <c r="AA441" s="14"/>
      <c r="AB441" s="14"/>
      <c r="AC441" s="14"/>
      <c r="AD441" s="14"/>
      <c r="AE441" s="14"/>
      <c r="AT441" s="267" t="s">
        <v>204</v>
      </c>
      <c r="AU441" s="267" t="s">
        <v>85</v>
      </c>
      <c r="AV441" s="14" t="s">
        <v>83</v>
      </c>
      <c r="AW441" s="14" t="s">
        <v>32</v>
      </c>
      <c r="AX441" s="14" t="s">
        <v>76</v>
      </c>
      <c r="AY441" s="267" t="s">
        <v>194</v>
      </c>
    </row>
    <row r="442" s="13" customFormat="1">
      <c r="A442" s="13"/>
      <c r="B442" s="247"/>
      <c r="C442" s="248"/>
      <c r="D442" s="242" t="s">
        <v>204</v>
      </c>
      <c r="E442" s="249" t="s">
        <v>1</v>
      </c>
      <c r="F442" s="250" t="s">
        <v>671</v>
      </c>
      <c r="G442" s="248"/>
      <c r="H442" s="251">
        <v>250.65000000000001</v>
      </c>
      <c r="I442" s="252"/>
      <c r="J442" s="248"/>
      <c r="K442" s="248"/>
      <c r="L442" s="253"/>
      <c r="M442" s="254"/>
      <c r="N442" s="255"/>
      <c r="O442" s="255"/>
      <c r="P442" s="255"/>
      <c r="Q442" s="255"/>
      <c r="R442" s="255"/>
      <c r="S442" s="255"/>
      <c r="T442" s="256"/>
      <c r="U442" s="13"/>
      <c r="V442" s="13"/>
      <c r="W442" s="13"/>
      <c r="X442" s="13"/>
      <c r="Y442" s="13"/>
      <c r="Z442" s="13"/>
      <c r="AA442" s="13"/>
      <c r="AB442" s="13"/>
      <c r="AC442" s="13"/>
      <c r="AD442" s="13"/>
      <c r="AE442" s="13"/>
      <c r="AT442" s="257" t="s">
        <v>204</v>
      </c>
      <c r="AU442" s="257" t="s">
        <v>85</v>
      </c>
      <c r="AV442" s="13" t="s">
        <v>85</v>
      </c>
      <c r="AW442" s="13" t="s">
        <v>32</v>
      </c>
      <c r="AX442" s="13" t="s">
        <v>76</v>
      </c>
      <c r="AY442" s="257" t="s">
        <v>194</v>
      </c>
    </row>
    <row r="443" s="15" customFormat="1">
      <c r="A443" s="15"/>
      <c r="B443" s="268"/>
      <c r="C443" s="269"/>
      <c r="D443" s="242" t="s">
        <v>204</v>
      </c>
      <c r="E443" s="270" t="s">
        <v>1</v>
      </c>
      <c r="F443" s="271" t="s">
        <v>207</v>
      </c>
      <c r="G443" s="269"/>
      <c r="H443" s="272">
        <v>250.65000000000001</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204</v>
      </c>
      <c r="AU443" s="278" t="s">
        <v>85</v>
      </c>
      <c r="AV443" s="15" t="s">
        <v>100</v>
      </c>
      <c r="AW443" s="15" t="s">
        <v>32</v>
      </c>
      <c r="AX443" s="15" t="s">
        <v>83</v>
      </c>
      <c r="AY443" s="278" t="s">
        <v>194</v>
      </c>
    </row>
    <row r="444" s="12" customFormat="1" ht="22.8" customHeight="1">
      <c r="A444" s="12"/>
      <c r="B444" s="213"/>
      <c r="C444" s="214"/>
      <c r="D444" s="215" t="s">
        <v>75</v>
      </c>
      <c r="E444" s="227" t="s">
        <v>243</v>
      </c>
      <c r="F444" s="227" t="s">
        <v>672</v>
      </c>
      <c r="G444" s="214"/>
      <c r="H444" s="214"/>
      <c r="I444" s="217"/>
      <c r="J444" s="228">
        <f>BK444</f>
        <v>0</v>
      </c>
      <c r="K444" s="214"/>
      <c r="L444" s="219"/>
      <c r="M444" s="220"/>
      <c r="N444" s="221"/>
      <c r="O444" s="221"/>
      <c r="P444" s="222">
        <f>P445+SUM(P446:P582)</f>
        <v>0</v>
      </c>
      <c r="Q444" s="221"/>
      <c r="R444" s="222">
        <f>R445+SUM(R446:R582)</f>
        <v>0.040851310000000002</v>
      </c>
      <c r="S444" s="221"/>
      <c r="T444" s="223">
        <f>T445+SUM(T446:T582)</f>
        <v>169.80098200000003</v>
      </c>
      <c r="U444" s="12"/>
      <c r="V444" s="12"/>
      <c r="W444" s="12"/>
      <c r="X444" s="12"/>
      <c r="Y444" s="12"/>
      <c r="Z444" s="12"/>
      <c r="AA444" s="12"/>
      <c r="AB444" s="12"/>
      <c r="AC444" s="12"/>
      <c r="AD444" s="12"/>
      <c r="AE444" s="12"/>
      <c r="AR444" s="224" t="s">
        <v>83</v>
      </c>
      <c r="AT444" s="225" t="s">
        <v>75</v>
      </c>
      <c r="AU444" s="225" t="s">
        <v>83</v>
      </c>
      <c r="AY444" s="224" t="s">
        <v>194</v>
      </c>
      <c r="BK444" s="226">
        <f>BK445+SUM(BK446:BK582)</f>
        <v>0</v>
      </c>
    </row>
    <row r="445" s="2" customFormat="1" ht="21.75" customHeight="1">
      <c r="A445" s="39"/>
      <c r="B445" s="40"/>
      <c r="C445" s="229" t="s">
        <v>673</v>
      </c>
      <c r="D445" s="229" t="s">
        <v>196</v>
      </c>
      <c r="E445" s="230" t="s">
        <v>674</v>
      </c>
      <c r="F445" s="231" t="s">
        <v>675</v>
      </c>
      <c r="G445" s="232" t="s">
        <v>210</v>
      </c>
      <c r="H445" s="233">
        <v>2469.683</v>
      </c>
      <c r="I445" s="234"/>
      <c r="J445" s="235">
        <f>ROUND(I445*H445,2)</f>
        <v>0</v>
      </c>
      <c r="K445" s="231" t="s">
        <v>200</v>
      </c>
      <c r="L445" s="45"/>
      <c r="M445" s="236" t="s">
        <v>1</v>
      </c>
      <c r="N445" s="237" t="s">
        <v>41</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100</v>
      </c>
      <c r="AT445" s="240" t="s">
        <v>196</v>
      </c>
      <c r="AU445" s="240" t="s">
        <v>85</v>
      </c>
      <c r="AY445" s="18" t="s">
        <v>194</v>
      </c>
      <c r="BE445" s="241">
        <f>IF(N445="základní",J445,0)</f>
        <v>0</v>
      </c>
      <c r="BF445" s="241">
        <f>IF(N445="snížená",J445,0)</f>
        <v>0</v>
      </c>
      <c r="BG445" s="241">
        <f>IF(N445="zákl. přenesená",J445,0)</f>
        <v>0</v>
      </c>
      <c r="BH445" s="241">
        <f>IF(N445="sníž. přenesená",J445,0)</f>
        <v>0</v>
      </c>
      <c r="BI445" s="241">
        <f>IF(N445="nulová",J445,0)</f>
        <v>0</v>
      </c>
      <c r="BJ445" s="18" t="s">
        <v>83</v>
      </c>
      <c r="BK445" s="241">
        <f>ROUND(I445*H445,2)</f>
        <v>0</v>
      </c>
      <c r="BL445" s="18" t="s">
        <v>100</v>
      </c>
      <c r="BM445" s="240" t="s">
        <v>676</v>
      </c>
    </row>
    <row r="446" s="14" customFormat="1">
      <c r="A446" s="14"/>
      <c r="B446" s="258"/>
      <c r="C446" s="259"/>
      <c r="D446" s="242" t="s">
        <v>204</v>
      </c>
      <c r="E446" s="260" t="s">
        <v>1</v>
      </c>
      <c r="F446" s="261" t="s">
        <v>521</v>
      </c>
      <c r="G446" s="259"/>
      <c r="H446" s="260" t="s">
        <v>1</v>
      </c>
      <c r="I446" s="262"/>
      <c r="J446" s="259"/>
      <c r="K446" s="259"/>
      <c r="L446" s="263"/>
      <c r="M446" s="264"/>
      <c r="N446" s="265"/>
      <c r="O446" s="265"/>
      <c r="P446" s="265"/>
      <c r="Q446" s="265"/>
      <c r="R446" s="265"/>
      <c r="S446" s="265"/>
      <c r="T446" s="266"/>
      <c r="U446" s="14"/>
      <c r="V446" s="14"/>
      <c r="W446" s="14"/>
      <c r="X446" s="14"/>
      <c r="Y446" s="14"/>
      <c r="Z446" s="14"/>
      <c r="AA446" s="14"/>
      <c r="AB446" s="14"/>
      <c r="AC446" s="14"/>
      <c r="AD446" s="14"/>
      <c r="AE446" s="14"/>
      <c r="AT446" s="267" t="s">
        <v>204</v>
      </c>
      <c r="AU446" s="267" t="s">
        <v>85</v>
      </c>
      <c r="AV446" s="14" t="s">
        <v>83</v>
      </c>
      <c r="AW446" s="14" t="s">
        <v>32</v>
      </c>
      <c r="AX446" s="14" t="s">
        <v>76</v>
      </c>
      <c r="AY446" s="267" t="s">
        <v>194</v>
      </c>
    </row>
    <row r="447" s="13" customFormat="1">
      <c r="A447" s="13"/>
      <c r="B447" s="247"/>
      <c r="C447" s="248"/>
      <c r="D447" s="242" t="s">
        <v>204</v>
      </c>
      <c r="E447" s="249" t="s">
        <v>1</v>
      </c>
      <c r="F447" s="250" t="s">
        <v>677</v>
      </c>
      <c r="G447" s="248"/>
      <c r="H447" s="251">
        <v>495</v>
      </c>
      <c r="I447" s="252"/>
      <c r="J447" s="248"/>
      <c r="K447" s="248"/>
      <c r="L447" s="253"/>
      <c r="M447" s="254"/>
      <c r="N447" s="255"/>
      <c r="O447" s="255"/>
      <c r="P447" s="255"/>
      <c r="Q447" s="255"/>
      <c r="R447" s="255"/>
      <c r="S447" s="255"/>
      <c r="T447" s="256"/>
      <c r="U447" s="13"/>
      <c r="V447" s="13"/>
      <c r="W447" s="13"/>
      <c r="X447" s="13"/>
      <c r="Y447" s="13"/>
      <c r="Z447" s="13"/>
      <c r="AA447" s="13"/>
      <c r="AB447" s="13"/>
      <c r="AC447" s="13"/>
      <c r="AD447" s="13"/>
      <c r="AE447" s="13"/>
      <c r="AT447" s="257" t="s">
        <v>204</v>
      </c>
      <c r="AU447" s="257" t="s">
        <v>85</v>
      </c>
      <c r="AV447" s="13" t="s">
        <v>85</v>
      </c>
      <c r="AW447" s="13" t="s">
        <v>32</v>
      </c>
      <c r="AX447" s="13" t="s">
        <v>76</v>
      </c>
      <c r="AY447" s="257" t="s">
        <v>194</v>
      </c>
    </row>
    <row r="448" s="16" customFormat="1">
      <c r="A448" s="16"/>
      <c r="B448" s="279"/>
      <c r="C448" s="280"/>
      <c r="D448" s="242" t="s">
        <v>204</v>
      </c>
      <c r="E448" s="281" t="s">
        <v>1</v>
      </c>
      <c r="F448" s="282" t="s">
        <v>223</v>
      </c>
      <c r="G448" s="280"/>
      <c r="H448" s="283">
        <v>495</v>
      </c>
      <c r="I448" s="284"/>
      <c r="J448" s="280"/>
      <c r="K448" s="280"/>
      <c r="L448" s="285"/>
      <c r="M448" s="286"/>
      <c r="N448" s="287"/>
      <c r="O448" s="287"/>
      <c r="P448" s="287"/>
      <c r="Q448" s="287"/>
      <c r="R448" s="287"/>
      <c r="S448" s="287"/>
      <c r="T448" s="288"/>
      <c r="U448" s="16"/>
      <c r="V448" s="16"/>
      <c r="W448" s="16"/>
      <c r="X448" s="16"/>
      <c r="Y448" s="16"/>
      <c r="Z448" s="16"/>
      <c r="AA448" s="16"/>
      <c r="AB448" s="16"/>
      <c r="AC448" s="16"/>
      <c r="AD448" s="16"/>
      <c r="AE448" s="16"/>
      <c r="AT448" s="289" t="s">
        <v>204</v>
      </c>
      <c r="AU448" s="289" t="s">
        <v>85</v>
      </c>
      <c r="AV448" s="16" t="s">
        <v>93</v>
      </c>
      <c r="AW448" s="16" t="s">
        <v>32</v>
      </c>
      <c r="AX448" s="16" t="s">
        <v>76</v>
      </c>
      <c r="AY448" s="289" t="s">
        <v>194</v>
      </c>
    </row>
    <row r="449" s="13" customFormat="1">
      <c r="A449" s="13"/>
      <c r="B449" s="247"/>
      <c r="C449" s="248"/>
      <c r="D449" s="242" t="s">
        <v>204</v>
      </c>
      <c r="E449" s="249" t="s">
        <v>1</v>
      </c>
      <c r="F449" s="250" t="s">
        <v>678</v>
      </c>
      <c r="G449" s="248"/>
      <c r="H449" s="251">
        <v>312.93299999999999</v>
      </c>
      <c r="I449" s="252"/>
      <c r="J449" s="248"/>
      <c r="K449" s="248"/>
      <c r="L449" s="253"/>
      <c r="M449" s="254"/>
      <c r="N449" s="255"/>
      <c r="O449" s="255"/>
      <c r="P449" s="255"/>
      <c r="Q449" s="255"/>
      <c r="R449" s="255"/>
      <c r="S449" s="255"/>
      <c r="T449" s="256"/>
      <c r="U449" s="13"/>
      <c r="V449" s="13"/>
      <c r="W449" s="13"/>
      <c r="X449" s="13"/>
      <c r="Y449" s="13"/>
      <c r="Z449" s="13"/>
      <c r="AA449" s="13"/>
      <c r="AB449" s="13"/>
      <c r="AC449" s="13"/>
      <c r="AD449" s="13"/>
      <c r="AE449" s="13"/>
      <c r="AT449" s="257" t="s">
        <v>204</v>
      </c>
      <c r="AU449" s="257" t="s">
        <v>85</v>
      </c>
      <c r="AV449" s="13" t="s">
        <v>85</v>
      </c>
      <c r="AW449" s="13" t="s">
        <v>32</v>
      </c>
      <c r="AX449" s="13" t="s">
        <v>76</v>
      </c>
      <c r="AY449" s="257" t="s">
        <v>194</v>
      </c>
    </row>
    <row r="450" s="16" customFormat="1">
      <c r="A450" s="16"/>
      <c r="B450" s="279"/>
      <c r="C450" s="280"/>
      <c r="D450" s="242" t="s">
        <v>204</v>
      </c>
      <c r="E450" s="281" t="s">
        <v>1</v>
      </c>
      <c r="F450" s="282" t="s">
        <v>223</v>
      </c>
      <c r="G450" s="280"/>
      <c r="H450" s="283">
        <v>312.93299999999999</v>
      </c>
      <c r="I450" s="284"/>
      <c r="J450" s="280"/>
      <c r="K450" s="280"/>
      <c r="L450" s="285"/>
      <c r="M450" s="286"/>
      <c r="N450" s="287"/>
      <c r="O450" s="287"/>
      <c r="P450" s="287"/>
      <c r="Q450" s="287"/>
      <c r="R450" s="287"/>
      <c r="S450" s="287"/>
      <c r="T450" s="288"/>
      <c r="U450" s="16"/>
      <c r="V450" s="16"/>
      <c r="W450" s="16"/>
      <c r="X450" s="16"/>
      <c r="Y450" s="16"/>
      <c r="Z450" s="16"/>
      <c r="AA450" s="16"/>
      <c r="AB450" s="16"/>
      <c r="AC450" s="16"/>
      <c r="AD450" s="16"/>
      <c r="AE450" s="16"/>
      <c r="AT450" s="289" t="s">
        <v>204</v>
      </c>
      <c r="AU450" s="289" t="s">
        <v>85</v>
      </c>
      <c r="AV450" s="16" t="s">
        <v>93</v>
      </c>
      <c r="AW450" s="16" t="s">
        <v>32</v>
      </c>
      <c r="AX450" s="16" t="s">
        <v>76</v>
      </c>
      <c r="AY450" s="289" t="s">
        <v>194</v>
      </c>
    </row>
    <row r="451" s="13" customFormat="1">
      <c r="A451" s="13"/>
      <c r="B451" s="247"/>
      <c r="C451" s="248"/>
      <c r="D451" s="242" t="s">
        <v>204</v>
      </c>
      <c r="E451" s="249" t="s">
        <v>1</v>
      </c>
      <c r="F451" s="250" t="s">
        <v>679</v>
      </c>
      <c r="G451" s="248"/>
      <c r="H451" s="251">
        <v>1661.75</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204</v>
      </c>
      <c r="AU451" s="257" t="s">
        <v>85</v>
      </c>
      <c r="AV451" s="13" t="s">
        <v>85</v>
      </c>
      <c r="AW451" s="13" t="s">
        <v>32</v>
      </c>
      <c r="AX451" s="13" t="s">
        <v>76</v>
      </c>
      <c r="AY451" s="257" t="s">
        <v>194</v>
      </c>
    </row>
    <row r="452" s="16" customFormat="1">
      <c r="A452" s="16"/>
      <c r="B452" s="279"/>
      <c r="C452" s="280"/>
      <c r="D452" s="242" t="s">
        <v>204</v>
      </c>
      <c r="E452" s="281" t="s">
        <v>1</v>
      </c>
      <c r="F452" s="282" t="s">
        <v>223</v>
      </c>
      <c r="G452" s="280"/>
      <c r="H452" s="283">
        <v>1661.75</v>
      </c>
      <c r="I452" s="284"/>
      <c r="J452" s="280"/>
      <c r="K452" s="280"/>
      <c r="L452" s="285"/>
      <c r="M452" s="286"/>
      <c r="N452" s="287"/>
      <c r="O452" s="287"/>
      <c r="P452" s="287"/>
      <c r="Q452" s="287"/>
      <c r="R452" s="287"/>
      <c r="S452" s="287"/>
      <c r="T452" s="288"/>
      <c r="U452" s="16"/>
      <c r="V452" s="16"/>
      <c r="W452" s="16"/>
      <c r="X452" s="16"/>
      <c r="Y452" s="16"/>
      <c r="Z452" s="16"/>
      <c r="AA452" s="16"/>
      <c r="AB452" s="16"/>
      <c r="AC452" s="16"/>
      <c r="AD452" s="16"/>
      <c r="AE452" s="16"/>
      <c r="AT452" s="289" t="s">
        <v>204</v>
      </c>
      <c r="AU452" s="289" t="s">
        <v>85</v>
      </c>
      <c r="AV452" s="16" t="s">
        <v>93</v>
      </c>
      <c r="AW452" s="16" t="s">
        <v>32</v>
      </c>
      <c r="AX452" s="16" t="s">
        <v>76</v>
      </c>
      <c r="AY452" s="289" t="s">
        <v>194</v>
      </c>
    </row>
    <row r="453" s="15" customFormat="1">
      <c r="A453" s="15"/>
      <c r="B453" s="268"/>
      <c r="C453" s="269"/>
      <c r="D453" s="242" t="s">
        <v>204</v>
      </c>
      <c r="E453" s="270" t="s">
        <v>1</v>
      </c>
      <c r="F453" s="271" t="s">
        <v>207</v>
      </c>
      <c r="G453" s="269"/>
      <c r="H453" s="272">
        <v>2469.683</v>
      </c>
      <c r="I453" s="273"/>
      <c r="J453" s="269"/>
      <c r="K453" s="269"/>
      <c r="L453" s="274"/>
      <c r="M453" s="275"/>
      <c r="N453" s="276"/>
      <c r="O453" s="276"/>
      <c r="P453" s="276"/>
      <c r="Q453" s="276"/>
      <c r="R453" s="276"/>
      <c r="S453" s="276"/>
      <c r="T453" s="277"/>
      <c r="U453" s="15"/>
      <c r="V453" s="15"/>
      <c r="W453" s="15"/>
      <c r="X453" s="15"/>
      <c r="Y453" s="15"/>
      <c r="Z453" s="15"/>
      <c r="AA453" s="15"/>
      <c r="AB453" s="15"/>
      <c r="AC453" s="15"/>
      <c r="AD453" s="15"/>
      <c r="AE453" s="15"/>
      <c r="AT453" s="278" t="s">
        <v>204</v>
      </c>
      <c r="AU453" s="278" t="s">
        <v>85</v>
      </c>
      <c r="AV453" s="15" t="s">
        <v>100</v>
      </c>
      <c r="AW453" s="15" t="s">
        <v>32</v>
      </c>
      <c r="AX453" s="15" t="s">
        <v>83</v>
      </c>
      <c r="AY453" s="278" t="s">
        <v>194</v>
      </c>
    </row>
    <row r="454" s="2" customFormat="1" ht="24.15" customHeight="1">
      <c r="A454" s="39"/>
      <c r="B454" s="40"/>
      <c r="C454" s="229" t="s">
        <v>680</v>
      </c>
      <c r="D454" s="229" t="s">
        <v>196</v>
      </c>
      <c r="E454" s="230" t="s">
        <v>681</v>
      </c>
      <c r="F454" s="231" t="s">
        <v>682</v>
      </c>
      <c r="G454" s="232" t="s">
        <v>210</v>
      </c>
      <c r="H454" s="233">
        <v>205458.45000000001</v>
      </c>
      <c r="I454" s="234"/>
      <c r="J454" s="235">
        <f>ROUND(I454*H454,2)</f>
        <v>0</v>
      </c>
      <c r="K454" s="231" t="s">
        <v>200</v>
      </c>
      <c r="L454" s="45"/>
      <c r="M454" s="236" t="s">
        <v>1</v>
      </c>
      <c r="N454" s="237" t="s">
        <v>41</v>
      </c>
      <c r="O454" s="92"/>
      <c r="P454" s="238">
        <f>O454*H454</f>
        <v>0</v>
      </c>
      <c r="Q454" s="238">
        <v>0</v>
      </c>
      <c r="R454" s="238">
        <f>Q454*H454</f>
        <v>0</v>
      </c>
      <c r="S454" s="238">
        <v>0</v>
      </c>
      <c r="T454" s="239">
        <f>S454*H454</f>
        <v>0</v>
      </c>
      <c r="U454" s="39"/>
      <c r="V454" s="39"/>
      <c r="W454" s="39"/>
      <c r="X454" s="39"/>
      <c r="Y454" s="39"/>
      <c r="Z454" s="39"/>
      <c r="AA454" s="39"/>
      <c r="AB454" s="39"/>
      <c r="AC454" s="39"/>
      <c r="AD454" s="39"/>
      <c r="AE454" s="39"/>
      <c r="AR454" s="240" t="s">
        <v>100</v>
      </c>
      <c r="AT454" s="240" t="s">
        <v>196</v>
      </c>
      <c r="AU454" s="240" t="s">
        <v>85</v>
      </c>
      <c r="AY454" s="18" t="s">
        <v>194</v>
      </c>
      <c r="BE454" s="241">
        <f>IF(N454="základní",J454,0)</f>
        <v>0</v>
      </c>
      <c r="BF454" s="241">
        <f>IF(N454="snížená",J454,0)</f>
        <v>0</v>
      </c>
      <c r="BG454" s="241">
        <f>IF(N454="zákl. přenesená",J454,0)</f>
        <v>0</v>
      </c>
      <c r="BH454" s="241">
        <f>IF(N454="sníž. přenesená",J454,0)</f>
        <v>0</v>
      </c>
      <c r="BI454" s="241">
        <f>IF(N454="nulová",J454,0)</f>
        <v>0</v>
      </c>
      <c r="BJ454" s="18" t="s">
        <v>83</v>
      </c>
      <c r="BK454" s="241">
        <f>ROUND(I454*H454,2)</f>
        <v>0</v>
      </c>
      <c r="BL454" s="18" t="s">
        <v>100</v>
      </c>
      <c r="BM454" s="240" t="s">
        <v>683</v>
      </c>
    </row>
    <row r="455" s="14" customFormat="1">
      <c r="A455" s="14"/>
      <c r="B455" s="258"/>
      <c r="C455" s="259"/>
      <c r="D455" s="242" t="s">
        <v>204</v>
      </c>
      <c r="E455" s="260" t="s">
        <v>1</v>
      </c>
      <c r="F455" s="261" t="s">
        <v>521</v>
      </c>
      <c r="G455" s="259"/>
      <c r="H455" s="260" t="s">
        <v>1</v>
      </c>
      <c r="I455" s="262"/>
      <c r="J455" s="259"/>
      <c r="K455" s="259"/>
      <c r="L455" s="263"/>
      <c r="M455" s="264"/>
      <c r="N455" s="265"/>
      <c r="O455" s="265"/>
      <c r="P455" s="265"/>
      <c r="Q455" s="265"/>
      <c r="R455" s="265"/>
      <c r="S455" s="265"/>
      <c r="T455" s="266"/>
      <c r="U455" s="14"/>
      <c r="V455" s="14"/>
      <c r="W455" s="14"/>
      <c r="X455" s="14"/>
      <c r="Y455" s="14"/>
      <c r="Z455" s="14"/>
      <c r="AA455" s="14"/>
      <c r="AB455" s="14"/>
      <c r="AC455" s="14"/>
      <c r="AD455" s="14"/>
      <c r="AE455" s="14"/>
      <c r="AT455" s="267" t="s">
        <v>204</v>
      </c>
      <c r="AU455" s="267" t="s">
        <v>85</v>
      </c>
      <c r="AV455" s="14" t="s">
        <v>83</v>
      </c>
      <c r="AW455" s="14" t="s">
        <v>32</v>
      </c>
      <c r="AX455" s="14" t="s">
        <v>76</v>
      </c>
      <c r="AY455" s="267" t="s">
        <v>194</v>
      </c>
    </row>
    <row r="456" s="13" customFormat="1">
      <c r="A456" s="13"/>
      <c r="B456" s="247"/>
      <c r="C456" s="248"/>
      <c r="D456" s="242" t="s">
        <v>204</v>
      </c>
      <c r="E456" s="249" t="s">
        <v>1</v>
      </c>
      <c r="F456" s="250" t="s">
        <v>684</v>
      </c>
      <c r="G456" s="248"/>
      <c r="H456" s="251">
        <v>37125</v>
      </c>
      <c r="I456" s="252"/>
      <c r="J456" s="248"/>
      <c r="K456" s="248"/>
      <c r="L456" s="253"/>
      <c r="M456" s="254"/>
      <c r="N456" s="255"/>
      <c r="O456" s="255"/>
      <c r="P456" s="255"/>
      <c r="Q456" s="255"/>
      <c r="R456" s="255"/>
      <c r="S456" s="255"/>
      <c r="T456" s="256"/>
      <c r="U456" s="13"/>
      <c r="V456" s="13"/>
      <c r="W456" s="13"/>
      <c r="X456" s="13"/>
      <c r="Y456" s="13"/>
      <c r="Z456" s="13"/>
      <c r="AA456" s="13"/>
      <c r="AB456" s="13"/>
      <c r="AC456" s="13"/>
      <c r="AD456" s="13"/>
      <c r="AE456" s="13"/>
      <c r="AT456" s="257" t="s">
        <v>204</v>
      </c>
      <c r="AU456" s="257" t="s">
        <v>85</v>
      </c>
      <c r="AV456" s="13" t="s">
        <v>85</v>
      </c>
      <c r="AW456" s="13" t="s">
        <v>32</v>
      </c>
      <c r="AX456" s="13" t="s">
        <v>76</v>
      </c>
      <c r="AY456" s="257" t="s">
        <v>194</v>
      </c>
    </row>
    <row r="457" s="16" customFormat="1">
      <c r="A457" s="16"/>
      <c r="B457" s="279"/>
      <c r="C457" s="280"/>
      <c r="D457" s="242" t="s">
        <v>204</v>
      </c>
      <c r="E457" s="281" t="s">
        <v>1</v>
      </c>
      <c r="F457" s="282" t="s">
        <v>223</v>
      </c>
      <c r="G457" s="280"/>
      <c r="H457" s="283">
        <v>37125</v>
      </c>
      <c r="I457" s="284"/>
      <c r="J457" s="280"/>
      <c r="K457" s="280"/>
      <c r="L457" s="285"/>
      <c r="M457" s="286"/>
      <c r="N457" s="287"/>
      <c r="O457" s="287"/>
      <c r="P457" s="287"/>
      <c r="Q457" s="287"/>
      <c r="R457" s="287"/>
      <c r="S457" s="287"/>
      <c r="T457" s="288"/>
      <c r="U457" s="16"/>
      <c r="V457" s="16"/>
      <c r="W457" s="16"/>
      <c r="X457" s="16"/>
      <c r="Y457" s="16"/>
      <c r="Z457" s="16"/>
      <c r="AA457" s="16"/>
      <c r="AB457" s="16"/>
      <c r="AC457" s="16"/>
      <c r="AD457" s="16"/>
      <c r="AE457" s="16"/>
      <c r="AT457" s="289" t="s">
        <v>204</v>
      </c>
      <c r="AU457" s="289" t="s">
        <v>85</v>
      </c>
      <c r="AV457" s="16" t="s">
        <v>93</v>
      </c>
      <c r="AW457" s="16" t="s">
        <v>32</v>
      </c>
      <c r="AX457" s="16" t="s">
        <v>76</v>
      </c>
      <c r="AY457" s="289" t="s">
        <v>194</v>
      </c>
    </row>
    <row r="458" s="13" customFormat="1">
      <c r="A458" s="13"/>
      <c r="B458" s="247"/>
      <c r="C458" s="248"/>
      <c r="D458" s="242" t="s">
        <v>204</v>
      </c>
      <c r="E458" s="249" t="s">
        <v>1</v>
      </c>
      <c r="F458" s="250" t="s">
        <v>685</v>
      </c>
      <c r="G458" s="248"/>
      <c r="H458" s="251">
        <v>18775.950000000001</v>
      </c>
      <c r="I458" s="252"/>
      <c r="J458" s="248"/>
      <c r="K458" s="248"/>
      <c r="L458" s="253"/>
      <c r="M458" s="254"/>
      <c r="N458" s="255"/>
      <c r="O458" s="255"/>
      <c r="P458" s="255"/>
      <c r="Q458" s="255"/>
      <c r="R458" s="255"/>
      <c r="S458" s="255"/>
      <c r="T458" s="256"/>
      <c r="U458" s="13"/>
      <c r="V458" s="13"/>
      <c r="W458" s="13"/>
      <c r="X458" s="13"/>
      <c r="Y458" s="13"/>
      <c r="Z458" s="13"/>
      <c r="AA458" s="13"/>
      <c r="AB458" s="13"/>
      <c r="AC458" s="13"/>
      <c r="AD458" s="13"/>
      <c r="AE458" s="13"/>
      <c r="AT458" s="257" t="s">
        <v>204</v>
      </c>
      <c r="AU458" s="257" t="s">
        <v>85</v>
      </c>
      <c r="AV458" s="13" t="s">
        <v>85</v>
      </c>
      <c r="AW458" s="13" t="s">
        <v>32</v>
      </c>
      <c r="AX458" s="13" t="s">
        <v>76</v>
      </c>
      <c r="AY458" s="257" t="s">
        <v>194</v>
      </c>
    </row>
    <row r="459" s="16" customFormat="1">
      <c r="A459" s="16"/>
      <c r="B459" s="279"/>
      <c r="C459" s="280"/>
      <c r="D459" s="242" t="s">
        <v>204</v>
      </c>
      <c r="E459" s="281" t="s">
        <v>1</v>
      </c>
      <c r="F459" s="282" t="s">
        <v>223</v>
      </c>
      <c r="G459" s="280"/>
      <c r="H459" s="283">
        <v>18775.950000000001</v>
      </c>
      <c r="I459" s="284"/>
      <c r="J459" s="280"/>
      <c r="K459" s="280"/>
      <c r="L459" s="285"/>
      <c r="M459" s="286"/>
      <c r="N459" s="287"/>
      <c r="O459" s="287"/>
      <c r="P459" s="287"/>
      <c r="Q459" s="287"/>
      <c r="R459" s="287"/>
      <c r="S459" s="287"/>
      <c r="T459" s="288"/>
      <c r="U459" s="16"/>
      <c r="V459" s="16"/>
      <c r="W459" s="16"/>
      <c r="X459" s="16"/>
      <c r="Y459" s="16"/>
      <c r="Z459" s="16"/>
      <c r="AA459" s="16"/>
      <c r="AB459" s="16"/>
      <c r="AC459" s="16"/>
      <c r="AD459" s="16"/>
      <c r="AE459" s="16"/>
      <c r="AT459" s="289" t="s">
        <v>204</v>
      </c>
      <c r="AU459" s="289" t="s">
        <v>85</v>
      </c>
      <c r="AV459" s="16" t="s">
        <v>93</v>
      </c>
      <c r="AW459" s="16" t="s">
        <v>32</v>
      </c>
      <c r="AX459" s="16" t="s">
        <v>76</v>
      </c>
      <c r="AY459" s="289" t="s">
        <v>194</v>
      </c>
    </row>
    <row r="460" s="13" customFormat="1">
      <c r="A460" s="13"/>
      <c r="B460" s="247"/>
      <c r="C460" s="248"/>
      <c r="D460" s="242" t="s">
        <v>204</v>
      </c>
      <c r="E460" s="249" t="s">
        <v>1</v>
      </c>
      <c r="F460" s="250" t="s">
        <v>686</v>
      </c>
      <c r="G460" s="248"/>
      <c r="H460" s="251">
        <v>149557.5</v>
      </c>
      <c r="I460" s="252"/>
      <c r="J460" s="248"/>
      <c r="K460" s="248"/>
      <c r="L460" s="253"/>
      <c r="M460" s="254"/>
      <c r="N460" s="255"/>
      <c r="O460" s="255"/>
      <c r="P460" s="255"/>
      <c r="Q460" s="255"/>
      <c r="R460" s="255"/>
      <c r="S460" s="255"/>
      <c r="T460" s="256"/>
      <c r="U460" s="13"/>
      <c r="V460" s="13"/>
      <c r="W460" s="13"/>
      <c r="X460" s="13"/>
      <c r="Y460" s="13"/>
      <c r="Z460" s="13"/>
      <c r="AA460" s="13"/>
      <c r="AB460" s="13"/>
      <c r="AC460" s="13"/>
      <c r="AD460" s="13"/>
      <c r="AE460" s="13"/>
      <c r="AT460" s="257" t="s">
        <v>204</v>
      </c>
      <c r="AU460" s="257" t="s">
        <v>85</v>
      </c>
      <c r="AV460" s="13" t="s">
        <v>85</v>
      </c>
      <c r="AW460" s="13" t="s">
        <v>32</v>
      </c>
      <c r="AX460" s="13" t="s">
        <v>76</v>
      </c>
      <c r="AY460" s="257" t="s">
        <v>194</v>
      </c>
    </row>
    <row r="461" s="16" customFormat="1">
      <c r="A461" s="16"/>
      <c r="B461" s="279"/>
      <c r="C461" s="280"/>
      <c r="D461" s="242" t="s">
        <v>204</v>
      </c>
      <c r="E461" s="281" t="s">
        <v>1</v>
      </c>
      <c r="F461" s="282" t="s">
        <v>223</v>
      </c>
      <c r="G461" s="280"/>
      <c r="H461" s="283">
        <v>149557.5</v>
      </c>
      <c r="I461" s="284"/>
      <c r="J461" s="280"/>
      <c r="K461" s="280"/>
      <c r="L461" s="285"/>
      <c r="M461" s="286"/>
      <c r="N461" s="287"/>
      <c r="O461" s="287"/>
      <c r="P461" s="287"/>
      <c r="Q461" s="287"/>
      <c r="R461" s="287"/>
      <c r="S461" s="287"/>
      <c r="T461" s="288"/>
      <c r="U461" s="16"/>
      <c r="V461" s="16"/>
      <c r="W461" s="16"/>
      <c r="X461" s="16"/>
      <c r="Y461" s="16"/>
      <c r="Z461" s="16"/>
      <c r="AA461" s="16"/>
      <c r="AB461" s="16"/>
      <c r="AC461" s="16"/>
      <c r="AD461" s="16"/>
      <c r="AE461" s="16"/>
      <c r="AT461" s="289" t="s">
        <v>204</v>
      </c>
      <c r="AU461" s="289" t="s">
        <v>85</v>
      </c>
      <c r="AV461" s="16" t="s">
        <v>93</v>
      </c>
      <c r="AW461" s="16" t="s">
        <v>32</v>
      </c>
      <c r="AX461" s="16" t="s">
        <v>76</v>
      </c>
      <c r="AY461" s="289" t="s">
        <v>194</v>
      </c>
    </row>
    <row r="462" s="15" customFormat="1">
      <c r="A462" s="15"/>
      <c r="B462" s="268"/>
      <c r="C462" s="269"/>
      <c r="D462" s="242" t="s">
        <v>204</v>
      </c>
      <c r="E462" s="270" t="s">
        <v>1</v>
      </c>
      <c r="F462" s="271" t="s">
        <v>207</v>
      </c>
      <c r="G462" s="269"/>
      <c r="H462" s="272">
        <v>205458.45000000001</v>
      </c>
      <c r="I462" s="273"/>
      <c r="J462" s="269"/>
      <c r="K462" s="269"/>
      <c r="L462" s="274"/>
      <c r="M462" s="275"/>
      <c r="N462" s="276"/>
      <c r="O462" s="276"/>
      <c r="P462" s="276"/>
      <c r="Q462" s="276"/>
      <c r="R462" s="276"/>
      <c r="S462" s="276"/>
      <c r="T462" s="277"/>
      <c r="U462" s="15"/>
      <c r="V462" s="15"/>
      <c r="W462" s="15"/>
      <c r="X462" s="15"/>
      <c r="Y462" s="15"/>
      <c r="Z462" s="15"/>
      <c r="AA462" s="15"/>
      <c r="AB462" s="15"/>
      <c r="AC462" s="15"/>
      <c r="AD462" s="15"/>
      <c r="AE462" s="15"/>
      <c r="AT462" s="278" t="s">
        <v>204</v>
      </c>
      <c r="AU462" s="278" t="s">
        <v>85</v>
      </c>
      <c r="AV462" s="15" t="s">
        <v>100</v>
      </c>
      <c r="AW462" s="15" t="s">
        <v>32</v>
      </c>
      <c r="AX462" s="15" t="s">
        <v>83</v>
      </c>
      <c r="AY462" s="278" t="s">
        <v>194</v>
      </c>
    </row>
    <row r="463" s="2" customFormat="1" ht="21.75" customHeight="1">
      <c r="A463" s="39"/>
      <c r="B463" s="40"/>
      <c r="C463" s="229" t="s">
        <v>687</v>
      </c>
      <c r="D463" s="229" t="s">
        <v>196</v>
      </c>
      <c r="E463" s="230" t="s">
        <v>688</v>
      </c>
      <c r="F463" s="231" t="s">
        <v>689</v>
      </c>
      <c r="G463" s="232" t="s">
        <v>210</v>
      </c>
      <c r="H463" s="233">
        <v>2469.683</v>
      </c>
      <c r="I463" s="234"/>
      <c r="J463" s="235">
        <f>ROUND(I463*H463,2)</f>
        <v>0</v>
      </c>
      <c r="K463" s="231" t="s">
        <v>200</v>
      </c>
      <c r="L463" s="45"/>
      <c r="M463" s="236" t="s">
        <v>1</v>
      </c>
      <c r="N463" s="237" t="s">
        <v>41</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100</v>
      </c>
      <c r="AT463" s="240" t="s">
        <v>196</v>
      </c>
      <c r="AU463" s="240" t="s">
        <v>85</v>
      </c>
      <c r="AY463" s="18" t="s">
        <v>194</v>
      </c>
      <c r="BE463" s="241">
        <f>IF(N463="základní",J463,0)</f>
        <v>0</v>
      </c>
      <c r="BF463" s="241">
        <f>IF(N463="snížená",J463,0)</f>
        <v>0</v>
      </c>
      <c r="BG463" s="241">
        <f>IF(N463="zákl. přenesená",J463,0)</f>
        <v>0</v>
      </c>
      <c r="BH463" s="241">
        <f>IF(N463="sníž. přenesená",J463,0)</f>
        <v>0</v>
      </c>
      <c r="BI463" s="241">
        <f>IF(N463="nulová",J463,0)</f>
        <v>0</v>
      </c>
      <c r="BJ463" s="18" t="s">
        <v>83</v>
      </c>
      <c r="BK463" s="241">
        <f>ROUND(I463*H463,2)</f>
        <v>0</v>
      </c>
      <c r="BL463" s="18" t="s">
        <v>100</v>
      </c>
      <c r="BM463" s="240" t="s">
        <v>690</v>
      </c>
    </row>
    <row r="464" s="14" customFormat="1">
      <c r="A464" s="14"/>
      <c r="B464" s="258"/>
      <c r="C464" s="259"/>
      <c r="D464" s="242" t="s">
        <v>204</v>
      </c>
      <c r="E464" s="260" t="s">
        <v>1</v>
      </c>
      <c r="F464" s="261" t="s">
        <v>521</v>
      </c>
      <c r="G464" s="259"/>
      <c r="H464" s="260" t="s">
        <v>1</v>
      </c>
      <c r="I464" s="262"/>
      <c r="J464" s="259"/>
      <c r="K464" s="259"/>
      <c r="L464" s="263"/>
      <c r="M464" s="264"/>
      <c r="N464" s="265"/>
      <c r="O464" s="265"/>
      <c r="P464" s="265"/>
      <c r="Q464" s="265"/>
      <c r="R464" s="265"/>
      <c r="S464" s="265"/>
      <c r="T464" s="266"/>
      <c r="U464" s="14"/>
      <c r="V464" s="14"/>
      <c r="W464" s="14"/>
      <c r="X464" s="14"/>
      <c r="Y464" s="14"/>
      <c r="Z464" s="14"/>
      <c r="AA464" s="14"/>
      <c r="AB464" s="14"/>
      <c r="AC464" s="14"/>
      <c r="AD464" s="14"/>
      <c r="AE464" s="14"/>
      <c r="AT464" s="267" t="s">
        <v>204</v>
      </c>
      <c r="AU464" s="267" t="s">
        <v>85</v>
      </c>
      <c r="AV464" s="14" t="s">
        <v>83</v>
      </c>
      <c r="AW464" s="14" t="s">
        <v>32</v>
      </c>
      <c r="AX464" s="14" t="s">
        <v>76</v>
      </c>
      <c r="AY464" s="267" t="s">
        <v>194</v>
      </c>
    </row>
    <row r="465" s="13" customFormat="1">
      <c r="A465" s="13"/>
      <c r="B465" s="247"/>
      <c r="C465" s="248"/>
      <c r="D465" s="242" t="s">
        <v>204</v>
      </c>
      <c r="E465" s="249" t="s">
        <v>1</v>
      </c>
      <c r="F465" s="250" t="s">
        <v>677</v>
      </c>
      <c r="G465" s="248"/>
      <c r="H465" s="251">
        <v>495</v>
      </c>
      <c r="I465" s="252"/>
      <c r="J465" s="248"/>
      <c r="K465" s="248"/>
      <c r="L465" s="253"/>
      <c r="M465" s="254"/>
      <c r="N465" s="255"/>
      <c r="O465" s="255"/>
      <c r="P465" s="255"/>
      <c r="Q465" s="255"/>
      <c r="R465" s="255"/>
      <c r="S465" s="255"/>
      <c r="T465" s="256"/>
      <c r="U465" s="13"/>
      <c r="V465" s="13"/>
      <c r="W465" s="13"/>
      <c r="X465" s="13"/>
      <c r="Y465" s="13"/>
      <c r="Z465" s="13"/>
      <c r="AA465" s="13"/>
      <c r="AB465" s="13"/>
      <c r="AC465" s="13"/>
      <c r="AD465" s="13"/>
      <c r="AE465" s="13"/>
      <c r="AT465" s="257" t="s">
        <v>204</v>
      </c>
      <c r="AU465" s="257" t="s">
        <v>85</v>
      </c>
      <c r="AV465" s="13" t="s">
        <v>85</v>
      </c>
      <c r="AW465" s="13" t="s">
        <v>32</v>
      </c>
      <c r="AX465" s="13" t="s">
        <v>76</v>
      </c>
      <c r="AY465" s="257" t="s">
        <v>194</v>
      </c>
    </row>
    <row r="466" s="16" customFormat="1">
      <c r="A466" s="16"/>
      <c r="B466" s="279"/>
      <c r="C466" s="280"/>
      <c r="D466" s="242" t="s">
        <v>204</v>
      </c>
      <c r="E466" s="281" t="s">
        <v>1</v>
      </c>
      <c r="F466" s="282" t="s">
        <v>223</v>
      </c>
      <c r="G466" s="280"/>
      <c r="H466" s="283">
        <v>495</v>
      </c>
      <c r="I466" s="284"/>
      <c r="J466" s="280"/>
      <c r="K466" s="280"/>
      <c r="L466" s="285"/>
      <c r="M466" s="286"/>
      <c r="N466" s="287"/>
      <c r="O466" s="287"/>
      <c r="P466" s="287"/>
      <c r="Q466" s="287"/>
      <c r="R466" s="287"/>
      <c r="S466" s="287"/>
      <c r="T466" s="288"/>
      <c r="U466" s="16"/>
      <c r="V466" s="16"/>
      <c r="W466" s="16"/>
      <c r="X466" s="16"/>
      <c r="Y466" s="16"/>
      <c r="Z466" s="16"/>
      <c r="AA466" s="16"/>
      <c r="AB466" s="16"/>
      <c r="AC466" s="16"/>
      <c r="AD466" s="16"/>
      <c r="AE466" s="16"/>
      <c r="AT466" s="289" t="s">
        <v>204</v>
      </c>
      <c r="AU466" s="289" t="s">
        <v>85</v>
      </c>
      <c r="AV466" s="16" t="s">
        <v>93</v>
      </c>
      <c r="AW466" s="16" t="s">
        <v>32</v>
      </c>
      <c r="AX466" s="16" t="s">
        <v>76</v>
      </c>
      <c r="AY466" s="289" t="s">
        <v>194</v>
      </c>
    </row>
    <row r="467" s="13" customFormat="1">
      <c r="A467" s="13"/>
      <c r="B467" s="247"/>
      <c r="C467" s="248"/>
      <c r="D467" s="242" t="s">
        <v>204</v>
      </c>
      <c r="E467" s="249" t="s">
        <v>1</v>
      </c>
      <c r="F467" s="250" t="s">
        <v>678</v>
      </c>
      <c r="G467" s="248"/>
      <c r="H467" s="251">
        <v>312.93299999999999</v>
      </c>
      <c r="I467" s="252"/>
      <c r="J467" s="248"/>
      <c r="K467" s="248"/>
      <c r="L467" s="253"/>
      <c r="M467" s="254"/>
      <c r="N467" s="255"/>
      <c r="O467" s="255"/>
      <c r="P467" s="255"/>
      <c r="Q467" s="255"/>
      <c r="R467" s="255"/>
      <c r="S467" s="255"/>
      <c r="T467" s="256"/>
      <c r="U467" s="13"/>
      <c r="V467" s="13"/>
      <c r="W467" s="13"/>
      <c r="X467" s="13"/>
      <c r="Y467" s="13"/>
      <c r="Z467" s="13"/>
      <c r="AA467" s="13"/>
      <c r="AB467" s="13"/>
      <c r="AC467" s="13"/>
      <c r="AD467" s="13"/>
      <c r="AE467" s="13"/>
      <c r="AT467" s="257" t="s">
        <v>204</v>
      </c>
      <c r="AU467" s="257" t="s">
        <v>85</v>
      </c>
      <c r="AV467" s="13" t="s">
        <v>85</v>
      </c>
      <c r="AW467" s="13" t="s">
        <v>32</v>
      </c>
      <c r="AX467" s="13" t="s">
        <v>76</v>
      </c>
      <c r="AY467" s="257" t="s">
        <v>194</v>
      </c>
    </row>
    <row r="468" s="16" customFormat="1">
      <c r="A468" s="16"/>
      <c r="B468" s="279"/>
      <c r="C468" s="280"/>
      <c r="D468" s="242" t="s">
        <v>204</v>
      </c>
      <c r="E468" s="281" t="s">
        <v>1</v>
      </c>
      <c r="F468" s="282" t="s">
        <v>223</v>
      </c>
      <c r="G468" s="280"/>
      <c r="H468" s="283">
        <v>312.93299999999999</v>
      </c>
      <c r="I468" s="284"/>
      <c r="J468" s="280"/>
      <c r="K468" s="280"/>
      <c r="L468" s="285"/>
      <c r="M468" s="286"/>
      <c r="N468" s="287"/>
      <c r="O468" s="287"/>
      <c r="P468" s="287"/>
      <c r="Q468" s="287"/>
      <c r="R468" s="287"/>
      <c r="S468" s="287"/>
      <c r="T468" s="288"/>
      <c r="U468" s="16"/>
      <c r="V468" s="16"/>
      <c r="W468" s="16"/>
      <c r="X468" s="16"/>
      <c r="Y468" s="16"/>
      <c r="Z468" s="16"/>
      <c r="AA468" s="16"/>
      <c r="AB468" s="16"/>
      <c r="AC468" s="16"/>
      <c r="AD468" s="16"/>
      <c r="AE468" s="16"/>
      <c r="AT468" s="289" t="s">
        <v>204</v>
      </c>
      <c r="AU468" s="289" t="s">
        <v>85</v>
      </c>
      <c r="AV468" s="16" t="s">
        <v>93</v>
      </c>
      <c r="AW468" s="16" t="s">
        <v>32</v>
      </c>
      <c r="AX468" s="16" t="s">
        <v>76</v>
      </c>
      <c r="AY468" s="289" t="s">
        <v>194</v>
      </c>
    </row>
    <row r="469" s="13" customFormat="1">
      <c r="A469" s="13"/>
      <c r="B469" s="247"/>
      <c r="C469" s="248"/>
      <c r="D469" s="242" t="s">
        <v>204</v>
      </c>
      <c r="E469" s="249" t="s">
        <v>1</v>
      </c>
      <c r="F469" s="250" t="s">
        <v>679</v>
      </c>
      <c r="G469" s="248"/>
      <c r="H469" s="251">
        <v>1661.75</v>
      </c>
      <c r="I469" s="252"/>
      <c r="J469" s="248"/>
      <c r="K469" s="248"/>
      <c r="L469" s="253"/>
      <c r="M469" s="254"/>
      <c r="N469" s="255"/>
      <c r="O469" s="255"/>
      <c r="P469" s="255"/>
      <c r="Q469" s="255"/>
      <c r="R469" s="255"/>
      <c r="S469" s="255"/>
      <c r="T469" s="256"/>
      <c r="U469" s="13"/>
      <c r="V469" s="13"/>
      <c r="W469" s="13"/>
      <c r="X469" s="13"/>
      <c r="Y469" s="13"/>
      <c r="Z469" s="13"/>
      <c r="AA469" s="13"/>
      <c r="AB469" s="13"/>
      <c r="AC469" s="13"/>
      <c r="AD469" s="13"/>
      <c r="AE469" s="13"/>
      <c r="AT469" s="257" t="s">
        <v>204</v>
      </c>
      <c r="AU469" s="257" t="s">
        <v>85</v>
      </c>
      <c r="AV469" s="13" t="s">
        <v>85</v>
      </c>
      <c r="AW469" s="13" t="s">
        <v>32</v>
      </c>
      <c r="AX469" s="13" t="s">
        <v>76</v>
      </c>
      <c r="AY469" s="257" t="s">
        <v>194</v>
      </c>
    </row>
    <row r="470" s="16" customFormat="1">
      <c r="A470" s="16"/>
      <c r="B470" s="279"/>
      <c r="C470" s="280"/>
      <c r="D470" s="242" t="s">
        <v>204</v>
      </c>
      <c r="E470" s="281" t="s">
        <v>1</v>
      </c>
      <c r="F470" s="282" t="s">
        <v>223</v>
      </c>
      <c r="G470" s="280"/>
      <c r="H470" s="283">
        <v>1661.75</v>
      </c>
      <c r="I470" s="284"/>
      <c r="J470" s="280"/>
      <c r="K470" s="280"/>
      <c r="L470" s="285"/>
      <c r="M470" s="286"/>
      <c r="N470" s="287"/>
      <c r="O470" s="287"/>
      <c r="P470" s="287"/>
      <c r="Q470" s="287"/>
      <c r="R470" s="287"/>
      <c r="S470" s="287"/>
      <c r="T470" s="288"/>
      <c r="U470" s="16"/>
      <c r="V470" s="16"/>
      <c r="W470" s="16"/>
      <c r="X470" s="16"/>
      <c r="Y470" s="16"/>
      <c r="Z470" s="16"/>
      <c r="AA470" s="16"/>
      <c r="AB470" s="16"/>
      <c r="AC470" s="16"/>
      <c r="AD470" s="16"/>
      <c r="AE470" s="16"/>
      <c r="AT470" s="289" t="s">
        <v>204</v>
      </c>
      <c r="AU470" s="289" t="s">
        <v>85</v>
      </c>
      <c r="AV470" s="16" t="s">
        <v>93</v>
      </c>
      <c r="AW470" s="16" t="s">
        <v>32</v>
      </c>
      <c r="AX470" s="16" t="s">
        <v>76</v>
      </c>
      <c r="AY470" s="289" t="s">
        <v>194</v>
      </c>
    </row>
    <row r="471" s="15" customFormat="1">
      <c r="A471" s="15"/>
      <c r="B471" s="268"/>
      <c r="C471" s="269"/>
      <c r="D471" s="242" t="s">
        <v>204</v>
      </c>
      <c r="E471" s="270" t="s">
        <v>1</v>
      </c>
      <c r="F471" s="271" t="s">
        <v>207</v>
      </c>
      <c r="G471" s="269"/>
      <c r="H471" s="272">
        <v>2469.683</v>
      </c>
      <c r="I471" s="273"/>
      <c r="J471" s="269"/>
      <c r="K471" s="269"/>
      <c r="L471" s="274"/>
      <c r="M471" s="275"/>
      <c r="N471" s="276"/>
      <c r="O471" s="276"/>
      <c r="P471" s="276"/>
      <c r="Q471" s="276"/>
      <c r="R471" s="276"/>
      <c r="S471" s="276"/>
      <c r="T471" s="277"/>
      <c r="U471" s="15"/>
      <c r="V471" s="15"/>
      <c r="W471" s="15"/>
      <c r="X471" s="15"/>
      <c r="Y471" s="15"/>
      <c r="Z471" s="15"/>
      <c r="AA471" s="15"/>
      <c r="AB471" s="15"/>
      <c r="AC471" s="15"/>
      <c r="AD471" s="15"/>
      <c r="AE471" s="15"/>
      <c r="AT471" s="278" t="s">
        <v>204</v>
      </c>
      <c r="AU471" s="278" t="s">
        <v>85</v>
      </c>
      <c r="AV471" s="15" t="s">
        <v>100</v>
      </c>
      <c r="AW471" s="15" t="s">
        <v>32</v>
      </c>
      <c r="AX471" s="15" t="s">
        <v>83</v>
      </c>
      <c r="AY471" s="278" t="s">
        <v>194</v>
      </c>
    </row>
    <row r="472" s="2" customFormat="1" ht="16.5" customHeight="1">
      <c r="A472" s="39"/>
      <c r="B472" s="40"/>
      <c r="C472" s="229" t="s">
        <v>691</v>
      </c>
      <c r="D472" s="229" t="s">
        <v>196</v>
      </c>
      <c r="E472" s="230" t="s">
        <v>692</v>
      </c>
      <c r="F472" s="231" t="s">
        <v>693</v>
      </c>
      <c r="G472" s="232" t="s">
        <v>210</v>
      </c>
      <c r="H472" s="233">
        <v>2469.683</v>
      </c>
      <c r="I472" s="234"/>
      <c r="J472" s="235">
        <f>ROUND(I472*H472,2)</f>
        <v>0</v>
      </c>
      <c r="K472" s="231" t="s">
        <v>200</v>
      </c>
      <c r="L472" s="45"/>
      <c r="M472" s="236" t="s">
        <v>1</v>
      </c>
      <c r="N472" s="237" t="s">
        <v>41</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100</v>
      </c>
      <c r="AT472" s="240" t="s">
        <v>196</v>
      </c>
      <c r="AU472" s="240" t="s">
        <v>85</v>
      </c>
      <c r="AY472" s="18" t="s">
        <v>194</v>
      </c>
      <c r="BE472" s="241">
        <f>IF(N472="základní",J472,0)</f>
        <v>0</v>
      </c>
      <c r="BF472" s="241">
        <f>IF(N472="snížená",J472,0)</f>
        <v>0</v>
      </c>
      <c r="BG472" s="241">
        <f>IF(N472="zákl. přenesená",J472,0)</f>
        <v>0</v>
      </c>
      <c r="BH472" s="241">
        <f>IF(N472="sníž. přenesená",J472,0)</f>
        <v>0</v>
      </c>
      <c r="BI472" s="241">
        <f>IF(N472="nulová",J472,0)</f>
        <v>0</v>
      </c>
      <c r="BJ472" s="18" t="s">
        <v>83</v>
      </c>
      <c r="BK472" s="241">
        <f>ROUND(I472*H472,2)</f>
        <v>0</v>
      </c>
      <c r="BL472" s="18" t="s">
        <v>100</v>
      </c>
      <c r="BM472" s="240" t="s">
        <v>694</v>
      </c>
    </row>
    <row r="473" s="14" customFormat="1">
      <c r="A473" s="14"/>
      <c r="B473" s="258"/>
      <c r="C473" s="259"/>
      <c r="D473" s="242" t="s">
        <v>204</v>
      </c>
      <c r="E473" s="260" t="s">
        <v>1</v>
      </c>
      <c r="F473" s="261" t="s">
        <v>521</v>
      </c>
      <c r="G473" s="259"/>
      <c r="H473" s="260" t="s">
        <v>1</v>
      </c>
      <c r="I473" s="262"/>
      <c r="J473" s="259"/>
      <c r="K473" s="259"/>
      <c r="L473" s="263"/>
      <c r="M473" s="264"/>
      <c r="N473" s="265"/>
      <c r="O473" s="265"/>
      <c r="P473" s="265"/>
      <c r="Q473" s="265"/>
      <c r="R473" s="265"/>
      <c r="S473" s="265"/>
      <c r="T473" s="266"/>
      <c r="U473" s="14"/>
      <c r="V473" s="14"/>
      <c r="W473" s="14"/>
      <c r="X473" s="14"/>
      <c r="Y473" s="14"/>
      <c r="Z473" s="14"/>
      <c r="AA473" s="14"/>
      <c r="AB473" s="14"/>
      <c r="AC473" s="14"/>
      <c r="AD473" s="14"/>
      <c r="AE473" s="14"/>
      <c r="AT473" s="267" t="s">
        <v>204</v>
      </c>
      <c r="AU473" s="267" t="s">
        <v>85</v>
      </c>
      <c r="AV473" s="14" t="s">
        <v>83</v>
      </c>
      <c r="AW473" s="14" t="s">
        <v>32</v>
      </c>
      <c r="AX473" s="14" t="s">
        <v>76</v>
      </c>
      <c r="AY473" s="267" t="s">
        <v>194</v>
      </c>
    </row>
    <row r="474" s="13" customFormat="1">
      <c r="A474" s="13"/>
      <c r="B474" s="247"/>
      <c r="C474" s="248"/>
      <c r="D474" s="242" t="s">
        <v>204</v>
      </c>
      <c r="E474" s="249" t="s">
        <v>1</v>
      </c>
      <c r="F474" s="250" t="s">
        <v>677</v>
      </c>
      <c r="G474" s="248"/>
      <c r="H474" s="251">
        <v>495</v>
      </c>
      <c r="I474" s="252"/>
      <c r="J474" s="248"/>
      <c r="K474" s="248"/>
      <c r="L474" s="253"/>
      <c r="M474" s="254"/>
      <c r="N474" s="255"/>
      <c r="O474" s="255"/>
      <c r="P474" s="255"/>
      <c r="Q474" s="255"/>
      <c r="R474" s="255"/>
      <c r="S474" s="255"/>
      <c r="T474" s="256"/>
      <c r="U474" s="13"/>
      <c r="V474" s="13"/>
      <c r="W474" s="13"/>
      <c r="X474" s="13"/>
      <c r="Y474" s="13"/>
      <c r="Z474" s="13"/>
      <c r="AA474" s="13"/>
      <c r="AB474" s="13"/>
      <c r="AC474" s="13"/>
      <c r="AD474" s="13"/>
      <c r="AE474" s="13"/>
      <c r="AT474" s="257" t="s">
        <v>204</v>
      </c>
      <c r="AU474" s="257" t="s">
        <v>85</v>
      </c>
      <c r="AV474" s="13" t="s">
        <v>85</v>
      </c>
      <c r="AW474" s="13" t="s">
        <v>32</v>
      </c>
      <c r="AX474" s="13" t="s">
        <v>76</v>
      </c>
      <c r="AY474" s="257" t="s">
        <v>194</v>
      </c>
    </row>
    <row r="475" s="16" customFormat="1">
      <c r="A475" s="16"/>
      <c r="B475" s="279"/>
      <c r="C475" s="280"/>
      <c r="D475" s="242" t="s">
        <v>204</v>
      </c>
      <c r="E475" s="281" t="s">
        <v>1</v>
      </c>
      <c r="F475" s="282" t="s">
        <v>223</v>
      </c>
      <c r="G475" s="280"/>
      <c r="H475" s="283">
        <v>495</v>
      </c>
      <c r="I475" s="284"/>
      <c r="J475" s="280"/>
      <c r="K475" s="280"/>
      <c r="L475" s="285"/>
      <c r="M475" s="286"/>
      <c r="N475" s="287"/>
      <c r="O475" s="287"/>
      <c r="P475" s="287"/>
      <c r="Q475" s="287"/>
      <c r="R475" s="287"/>
      <c r="S475" s="287"/>
      <c r="T475" s="288"/>
      <c r="U475" s="16"/>
      <c r="V475" s="16"/>
      <c r="W475" s="16"/>
      <c r="X475" s="16"/>
      <c r="Y475" s="16"/>
      <c r="Z475" s="16"/>
      <c r="AA475" s="16"/>
      <c r="AB475" s="16"/>
      <c r="AC475" s="16"/>
      <c r="AD475" s="16"/>
      <c r="AE475" s="16"/>
      <c r="AT475" s="289" t="s">
        <v>204</v>
      </c>
      <c r="AU475" s="289" t="s">
        <v>85</v>
      </c>
      <c r="AV475" s="16" t="s">
        <v>93</v>
      </c>
      <c r="AW475" s="16" t="s">
        <v>32</v>
      </c>
      <c r="AX475" s="16" t="s">
        <v>76</v>
      </c>
      <c r="AY475" s="289" t="s">
        <v>194</v>
      </c>
    </row>
    <row r="476" s="13" customFormat="1">
      <c r="A476" s="13"/>
      <c r="B476" s="247"/>
      <c r="C476" s="248"/>
      <c r="D476" s="242" t="s">
        <v>204</v>
      </c>
      <c r="E476" s="249" t="s">
        <v>1</v>
      </c>
      <c r="F476" s="250" t="s">
        <v>678</v>
      </c>
      <c r="G476" s="248"/>
      <c r="H476" s="251">
        <v>312.93299999999999</v>
      </c>
      <c r="I476" s="252"/>
      <c r="J476" s="248"/>
      <c r="K476" s="248"/>
      <c r="L476" s="253"/>
      <c r="M476" s="254"/>
      <c r="N476" s="255"/>
      <c r="O476" s="255"/>
      <c r="P476" s="255"/>
      <c r="Q476" s="255"/>
      <c r="R476" s="255"/>
      <c r="S476" s="255"/>
      <c r="T476" s="256"/>
      <c r="U476" s="13"/>
      <c r="V476" s="13"/>
      <c r="W476" s="13"/>
      <c r="X476" s="13"/>
      <c r="Y476" s="13"/>
      <c r="Z476" s="13"/>
      <c r="AA476" s="13"/>
      <c r="AB476" s="13"/>
      <c r="AC476" s="13"/>
      <c r="AD476" s="13"/>
      <c r="AE476" s="13"/>
      <c r="AT476" s="257" t="s">
        <v>204</v>
      </c>
      <c r="AU476" s="257" t="s">
        <v>85</v>
      </c>
      <c r="AV476" s="13" t="s">
        <v>85</v>
      </c>
      <c r="AW476" s="13" t="s">
        <v>32</v>
      </c>
      <c r="AX476" s="13" t="s">
        <v>76</v>
      </c>
      <c r="AY476" s="257" t="s">
        <v>194</v>
      </c>
    </row>
    <row r="477" s="16" customFormat="1">
      <c r="A477" s="16"/>
      <c r="B477" s="279"/>
      <c r="C477" s="280"/>
      <c r="D477" s="242" t="s">
        <v>204</v>
      </c>
      <c r="E477" s="281" t="s">
        <v>1</v>
      </c>
      <c r="F477" s="282" t="s">
        <v>223</v>
      </c>
      <c r="G477" s="280"/>
      <c r="H477" s="283">
        <v>312.93299999999999</v>
      </c>
      <c r="I477" s="284"/>
      <c r="J477" s="280"/>
      <c r="K477" s="280"/>
      <c r="L477" s="285"/>
      <c r="M477" s="286"/>
      <c r="N477" s="287"/>
      <c r="O477" s="287"/>
      <c r="P477" s="287"/>
      <c r="Q477" s="287"/>
      <c r="R477" s="287"/>
      <c r="S477" s="287"/>
      <c r="T477" s="288"/>
      <c r="U477" s="16"/>
      <c r="V477" s="16"/>
      <c r="W477" s="16"/>
      <c r="X477" s="16"/>
      <c r="Y477" s="16"/>
      <c r="Z477" s="16"/>
      <c r="AA477" s="16"/>
      <c r="AB477" s="16"/>
      <c r="AC477" s="16"/>
      <c r="AD477" s="16"/>
      <c r="AE477" s="16"/>
      <c r="AT477" s="289" t="s">
        <v>204</v>
      </c>
      <c r="AU477" s="289" t="s">
        <v>85</v>
      </c>
      <c r="AV477" s="16" t="s">
        <v>93</v>
      </c>
      <c r="AW477" s="16" t="s">
        <v>32</v>
      </c>
      <c r="AX477" s="16" t="s">
        <v>76</v>
      </c>
      <c r="AY477" s="289" t="s">
        <v>194</v>
      </c>
    </row>
    <row r="478" s="13" customFormat="1">
      <c r="A478" s="13"/>
      <c r="B478" s="247"/>
      <c r="C478" s="248"/>
      <c r="D478" s="242" t="s">
        <v>204</v>
      </c>
      <c r="E478" s="249" t="s">
        <v>1</v>
      </c>
      <c r="F478" s="250" t="s">
        <v>679</v>
      </c>
      <c r="G478" s="248"/>
      <c r="H478" s="251">
        <v>1661.75</v>
      </c>
      <c r="I478" s="252"/>
      <c r="J478" s="248"/>
      <c r="K478" s="248"/>
      <c r="L478" s="253"/>
      <c r="M478" s="254"/>
      <c r="N478" s="255"/>
      <c r="O478" s="255"/>
      <c r="P478" s="255"/>
      <c r="Q478" s="255"/>
      <c r="R478" s="255"/>
      <c r="S478" s="255"/>
      <c r="T478" s="256"/>
      <c r="U478" s="13"/>
      <c r="V478" s="13"/>
      <c r="W478" s="13"/>
      <c r="X478" s="13"/>
      <c r="Y478" s="13"/>
      <c r="Z478" s="13"/>
      <c r="AA478" s="13"/>
      <c r="AB478" s="13"/>
      <c r="AC478" s="13"/>
      <c r="AD478" s="13"/>
      <c r="AE478" s="13"/>
      <c r="AT478" s="257" t="s">
        <v>204</v>
      </c>
      <c r="AU478" s="257" t="s">
        <v>85</v>
      </c>
      <c r="AV478" s="13" t="s">
        <v>85</v>
      </c>
      <c r="AW478" s="13" t="s">
        <v>32</v>
      </c>
      <c r="AX478" s="13" t="s">
        <v>76</v>
      </c>
      <c r="AY478" s="257" t="s">
        <v>194</v>
      </c>
    </row>
    <row r="479" s="16" customFormat="1">
      <c r="A479" s="16"/>
      <c r="B479" s="279"/>
      <c r="C479" s="280"/>
      <c r="D479" s="242" t="s">
        <v>204</v>
      </c>
      <c r="E479" s="281" t="s">
        <v>1</v>
      </c>
      <c r="F479" s="282" t="s">
        <v>223</v>
      </c>
      <c r="G479" s="280"/>
      <c r="H479" s="283">
        <v>1661.75</v>
      </c>
      <c r="I479" s="284"/>
      <c r="J479" s="280"/>
      <c r="K479" s="280"/>
      <c r="L479" s="285"/>
      <c r="M479" s="286"/>
      <c r="N479" s="287"/>
      <c r="O479" s="287"/>
      <c r="P479" s="287"/>
      <c r="Q479" s="287"/>
      <c r="R479" s="287"/>
      <c r="S479" s="287"/>
      <c r="T479" s="288"/>
      <c r="U479" s="16"/>
      <c r="V479" s="16"/>
      <c r="W479" s="16"/>
      <c r="X479" s="16"/>
      <c r="Y479" s="16"/>
      <c r="Z479" s="16"/>
      <c r="AA479" s="16"/>
      <c r="AB479" s="16"/>
      <c r="AC479" s="16"/>
      <c r="AD479" s="16"/>
      <c r="AE479" s="16"/>
      <c r="AT479" s="289" t="s">
        <v>204</v>
      </c>
      <c r="AU479" s="289" t="s">
        <v>85</v>
      </c>
      <c r="AV479" s="16" t="s">
        <v>93</v>
      </c>
      <c r="AW479" s="16" t="s">
        <v>32</v>
      </c>
      <c r="AX479" s="16" t="s">
        <v>76</v>
      </c>
      <c r="AY479" s="289" t="s">
        <v>194</v>
      </c>
    </row>
    <row r="480" s="15" customFormat="1">
      <c r="A480" s="15"/>
      <c r="B480" s="268"/>
      <c r="C480" s="269"/>
      <c r="D480" s="242" t="s">
        <v>204</v>
      </c>
      <c r="E480" s="270" t="s">
        <v>1</v>
      </c>
      <c r="F480" s="271" t="s">
        <v>207</v>
      </c>
      <c r="G480" s="269"/>
      <c r="H480" s="272">
        <v>2469.683</v>
      </c>
      <c r="I480" s="273"/>
      <c r="J480" s="269"/>
      <c r="K480" s="269"/>
      <c r="L480" s="274"/>
      <c r="M480" s="275"/>
      <c r="N480" s="276"/>
      <c r="O480" s="276"/>
      <c r="P480" s="276"/>
      <c r="Q480" s="276"/>
      <c r="R480" s="276"/>
      <c r="S480" s="276"/>
      <c r="T480" s="277"/>
      <c r="U480" s="15"/>
      <c r="V480" s="15"/>
      <c r="W480" s="15"/>
      <c r="X480" s="15"/>
      <c r="Y480" s="15"/>
      <c r="Z480" s="15"/>
      <c r="AA480" s="15"/>
      <c r="AB480" s="15"/>
      <c r="AC480" s="15"/>
      <c r="AD480" s="15"/>
      <c r="AE480" s="15"/>
      <c r="AT480" s="278" t="s">
        <v>204</v>
      </c>
      <c r="AU480" s="278" t="s">
        <v>85</v>
      </c>
      <c r="AV480" s="15" t="s">
        <v>100</v>
      </c>
      <c r="AW480" s="15" t="s">
        <v>32</v>
      </c>
      <c r="AX480" s="15" t="s">
        <v>83</v>
      </c>
      <c r="AY480" s="278" t="s">
        <v>194</v>
      </c>
    </row>
    <row r="481" s="2" customFormat="1" ht="16.5" customHeight="1">
      <c r="A481" s="39"/>
      <c r="B481" s="40"/>
      <c r="C481" s="229" t="s">
        <v>695</v>
      </c>
      <c r="D481" s="229" t="s">
        <v>196</v>
      </c>
      <c r="E481" s="230" t="s">
        <v>696</v>
      </c>
      <c r="F481" s="231" t="s">
        <v>697</v>
      </c>
      <c r="G481" s="232" t="s">
        <v>210</v>
      </c>
      <c r="H481" s="233">
        <v>205458.45000000001</v>
      </c>
      <c r="I481" s="234"/>
      <c r="J481" s="235">
        <f>ROUND(I481*H481,2)</f>
        <v>0</v>
      </c>
      <c r="K481" s="231" t="s">
        <v>200</v>
      </c>
      <c r="L481" s="45"/>
      <c r="M481" s="236" t="s">
        <v>1</v>
      </c>
      <c r="N481" s="237" t="s">
        <v>41</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100</v>
      </c>
      <c r="AT481" s="240" t="s">
        <v>196</v>
      </c>
      <c r="AU481" s="240" t="s">
        <v>85</v>
      </c>
      <c r="AY481" s="18" t="s">
        <v>194</v>
      </c>
      <c r="BE481" s="241">
        <f>IF(N481="základní",J481,0)</f>
        <v>0</v>
      </c>
      <c r="BF481" s="241">
        <f>IF(N481="snížená",J481,0)</f>
        <v>0</v>
      </c>
      <c r="BG481" s="241">
        <f>IF(N481="zákl. přenesená",J481,0)</f>
        <v>0</v>
      </c>
      <c r="BH481" s="241">
        <f>IF(N481="sníž. přenesená",J481,0)</f>
        <v>0</v>
      </c>
      <c r="BI481" s="241">
        <f>IF(N481="nulová",J481,0)</f>
        <v>0</v>
      </c>
      <c r="BJ481" s="18" t="s">
        <v>83</v>
      </c>
      <c r="BK481" s="241">
        <f>ROUND(I481*H481,2)</f>
        <v>0</v>
      </c>
      <c r="BL481" s="18" t="s">
        <v>100</v>
      </c>
      <c r="BM481" s="240" t="s">
        <v>698</v>
      </c>
    </row>
    <row r="482" s="14" customFormat="1">
      <c r="A482" s="14"/>
      <c r="B482" s="258"/>
      <c r="C482" s="259"/>
      <c r="D482" s="242" t="s">
        <v>204</v>
      </c>
      <c r="E482" s="260" t="s">
        <v>1</v>
      </c>
      <c r="F482" s="261" t="s">
        <v>521</v>
      </c>
      <c r="G482" s="259"/>
      <c r="H482" s="260" t="s">
        <v>1</v>
      </c>
      <c r="I482" s="262"/>
      <c r="J482" s="259"/>
      <c r="K482" s="259"/>
      <c r="L482" s="263"/>
      <c r="M482" s="264"/>
      <c r="N482" s="265"/>
      <c r="O482" s="265"/>
      <c r="P482" s="265"/>
      <c r="Q482" s="265"/>
      <c r="R482" s="265"/>
      <c r="S482" s="265"/>
      <c r="T482" s="266"/>
      <c r="U482" s="14"/>
      <c r="V482" s="14"/>
      <c r="W482" s="14"/>
      <c r="X482" s="14"/>
      <c r="Y482" s="14"/>
      <c r="Z482" s="14"/>
      <c r="AA482" s="14"/>
      <c r="AB482" s="14"/>
      <c r="AC482" s="14"/>
      <c r="AD482" s="14"/>
      <c r="AE482" s="14"/>
      <c r="AT482" s="267" t="s">
        <v>204</v>
      </c>
      <c r="AU482" s="267" t="s">
        <v>85</v>
      </c>
      <c r="AV482" s="14" t="s">
        <v>83</v>
      </c>
      <c r="AW482" s="14" t="s">
        <v>32</v>
      </c>
      <c r="AX482" s="14" t="s">
        <v>76</v>
      </c>
      <c r="AY482" s="267" t="s">
        <v>194</v>
      </c>
    </row>
    <row r="483" s="13" customFormat="1">
      <c r="A483" s="13"/>
      <c r="B483" s="247"/>
      <c r="C483" s="248"/>
      <c r="D483" s="242" t="s">
        <v>204</v>
      </c>
      <c r="E483" s="249" t="s">
        <v>1</v>
      </c>
      <c r="F483" s="250" t="s">
        <v>684</v>
      </c>
      <c r="G483" s="248"/>
      <c r="H483" s="251">
        <v>37125</v>
      </c>
      <c r="I483" s="252"/>
      <c r="J483" s="248"/>
      <c r="K483" s="248"/>
      <c r="L483" s="253"/>
      <c r="M483" s="254"/>
      <c r="N483" s="255"/>
      <c r="O483" s="255"/>
      <c r="P483" s="255"/>
      <c r="Q483" s="255"/>
      <c r="R483" s="255"/>
      <c r="S483" s="255"/>
      <c r="T483" s="256"/>
      <c r="U483" s="13"/>
      <c r="V483" s="13"/>
      <c r="W483" s="13"/>
      <c r="X483" s="13"/>
      <c r="Y483" s="13"/>
      <c r="Z483" s="13"/>
      <c r="AA483" s="13"/>
      <c r="AB483" s="13"/>
      <c r="AC483" s="13"/>
      <c r="AD483" s="13"/>
      <c r="AE483" s="13"/>
      <c r="AT483" s="257" t="s">
        <v>204</v>
      </c>
      <c r="AU483" s="257" t="s">
        <v>85</v>
      </c>
      <c r="AV483" s="13" t="s">
        <v>85</v>
      </c>
      <c r="AW483" s="13" t="s">
        <v>32</v>
      </c>
      <c r="AX483" s="13" t="s">
        <v>76</v>
      </c>
      <c r="AY483" s="257" t="s">
        <v>194</v>
      </c>
    </row>
    <row r="484" s="16" customFormat="1">
      <c r="A484" s="16"/>
      <c r="B484" s="279"/>
      <c r="C484" s="280"/>
      <c r="D484" s="242" t="s">
        <v>204</v>
      </c>
      <c r="E484" s="281" t="s">
        <v>1</v>
      </c>
      <c r="F484" s="282" t="s">
        <v>223</v>
      </c>
      <c r="G484" s="280"/>
      <c r="H484" s="283">
        <v>37125</v>
      </c>
      <c r="I484" s="284"/>
      <c r="J484" s="280"/>
      <c r="K484" s="280"/>
      <c r="L484" s="285"/>
      <c r="M484" s="286"/>
      <c r="N484" s="287"/>
      <c r="O484" s="287"/>
      <c r="P484" s="287"/>
      <c r="Q484" s="287"/>
      <c r="R484" s="287"/>
      <c r="S484" s="287"/>
      <c r="T484" s="288"/>
      <c r="U484" s="16"/>
      <c r="V484" s="16"/>
      <c r="W484" s="16"/>
      <c r="X484" s="16"/>
      <c r="Y484" s="16"/>
      <c r="Z484" s="16"/>
      <c r="AA484" s="16"/>
      <c r="AB484" s="16"/>
      <c r="AC484" s="16"/>
      <c r="AD484" s="16"/>
      <c r="AE484" s="16"/>
      <c r="AT484" s="289" t="s">
        <v>204</v>
      </c>
      <c r="AU484" s="289" t="s">
        <v>85</v>
      </c>
      <c r="AV484" s="16" t="s">
        <v>93</v>
      </c>
      <c r="AW484" s="16" t="s">
        <v>32</v>
      </c>
      <c r="AX484" s="16" t="s">
        <v>76</v>
      </c>
      <c r="AY484" s="289" t="s">
        <v>194</v>
      </c>
    </row>
    <row r="485" s="13" customFormat="1">
      <c r="A485" s="13"/>
      <c r="B485" s="247"/>
      <c r="C485" s="248"/>
      <c r="D485" s="242" t="s">
        <v>204</v>
      </c>
      <c r="E485" s="249" t="s">
        <v>1</v>
      </c>
      <c r="F485" s="250" t="s">
        <v>685</v>
      </c>
      <c r="G485" s="248"/>
      <c r="H485" s="251">
        <v>18775.950000000001</v>
      </c>
      <c r="I485" s="252"/>
      <c r="J485" s="248"/>
      <c r="K485" s="248"/>
      <c r="L485" s="253"/>
      <c r="M485" s="254"/>
      <c r="N485" s="255"/>
      <c r="O485" s="255"/>
      <c r="P485" s="255"/>
      <c r="Q485" s="255"/>
      <c r="R485" s="255"/>
      <c r="S485" s="255"/>
      <c r="T485" s="256"/>
      <c r="U485" s="13"/>
      <c r="V485" s="13"/>
      <c r="W485" s="13"/>
      <c r="X485" s="13"/>
      <c r="Y485" s="13"/>
      <c r="Z485" s="13"/>
      <c r="AA485" s="13"/>
      <c r="AB485" s="13"/>
      <c r="AC485" s="13"/>
      <c r="AD485" s="13"/>
      <c r="AE485" s="13"/>
      <c r="AT485" s="257" t="s">
        <v>204</v>
      </c>
      <c r="AU485" s="257" t="s">
        <v>85</v>
      </c>
      <c r="AV485" s="13" t="s">
        <v>85</v>
      </c>
      <c r="AW485" s="13" t="s">
        <v>32</v>
      </c>
      <c r="AX485" s="13" t="s">
        <v>76</v>
      </c>
      <c r="AY485" s="257" t="s">
        <v>194</v>
      </c>
    </row>
    <row r="486" s="16" customFormat="1">
      <c r="A486" s="16"/>
      <c r="B486" s="279"/>
      <c r="C486" s="280"/>
      <c r="D486" s="242" t="s">
        <v>204</v>
      </c>
      <c r="E486" s="281" t="s">
        <v>1</v>
      </c>
      <c r="F486" s="282" t="s">
        <v>223</v>
      </c>
      <c r="G486" s="280"/>
      <c r="H486" s="283">
        <v>18775.950000000001</v>
      </c>
      <c r="I486" s="284"/>
      <c r="J486" s="280"/>
      <c r="K486" s="280"/>
      <c r="L486" s="285"/>
      <c r="M486" s="286"/>
      <c r="N486" s="287"/>
      <c r="O486" s="287"/>
      <c r="P486" s="287"/>
      <c r="Q486" s="287"/>
      <c r="R486" s="287"/>
      <c r="S486" s="287"/>
      <c r="T486" s="288"/>
      <c r="U486" s="16"/>
      <c r="V486" s="16"/>
      <c r="W486" s="16"/>
      <c r="X486" s="16"/>
      <c r="Y486" s="16"/>
      <c r="Z486" s="16"/>
      <c r="AA486" s="16"/>
      <c r="AB486" s="16"/>
      <c r="AC486" s="16"/>
      <c r="AD486" s="16"/>
      <c r="AE486" s="16"/>
      <c r="AT486" s="289" t="s">
        <v>204</v>
      </c>
      <c r="AU486" s="289" t="s">
        <v>85</v>
      </c>
      <c r="AV486" s="16" t="s">
        <v>93</v>
      </c>
      <c r="AW486" s="16" t="s">
        <v>32</v>
      </c>
      <c r="AX486" s="16" t="s">
        <v>76</v>
      </c>
      <c r="AY486" s="289" t="s">
        <v>194</v>
      </c>
    </row>
    <row r="487" s="13" customFormat="1">
      <c r="A487" s="13"/>
      <c r="B487" s="247"/>
      <c r="C487" s="248"/>
      <c r="D487" s="242" t="s">
        <v>204</v>
      </c>
      <c r="E487" s="249" t="s">
        <v>1</v>
      </c>
      <c r="F487" s="250" t="s">
        <v>686</v>
      </c>
      <c r="G487" s="248"/>
      <c r="H487" s="251">
        <v>149557.5</v>
      </c>
      <c r="I487" s="252"/>
      <c r="J487" s="248"/>
      <c r="K487" s="248"/>
      <c r="L487" s="253"/>
      <c r="M487" s="254"/>
      <c r="N487" s="255"/>
      <c r="O487" s="255"/>
      <c r="P487" s="255"/>
      <c r="Q487" s="255"/>
      <c r="R487" s="255"/>
      <c r="S487" s="255"/>
      <c r="T487" s="256"/>
      <c r="U487" s="13"/>
      <c r="V487" s="13"/>
      <c r="W487" s="13"/>
      <c r="X487" s="13"/>
      <c r="Y487" s="13"/>
      <c r="Z487" s="13"/>
      <c r="AA487" s="13"/>
      <c r="AB487" s="13"/>
      <c r="AC487" s="13"/>
      <c r="AD487" s="13"/>
      <c r="AE487" s="13"/>
      <c r="AT487" s="257" t="s">
        <v>204</v>
      </c>
      <c r="AU487" s="257" t="s">
        <v>85</v>
      </c>
      <c r="AV487" s="13" t="s">
        <v>85</v>
      </c>
      <c r="AW487" s="13" t="s">
        <v>32</v>
      </c>
      <c r="AX487" s="13" t="s">
        <v>76</v>
      </c>
      <c r="AY487" s="257" t="s">
        <v>194</v>
      </c>
    </row>
    <row r="488" s="16" customFormat="1">
      <c r="A488" s="16"/>
      <c r="B488" s="279"/>
      <c r="C488" s="280"/>
      <c r="D488" s="242" t="s">
        <v>204</v>
      </c>
      <c r="E488" s="281" t="s">
        <v>1</v>
      </c>
      <c r="F488" s="282" t="s">
        <v>223</v>
      </c>
      <c r="G488" s="280"/>
      <c r="H488" s="283">
        <v>149557.5</v>
      </c>
      <c r="I488" s="284"/>
      <c r="J488" s="280"/>
      <c r="K488" s="280"/>
      <c r="L488" s="285"/>
      <c r="M488" s="286"/>
      <c r="N488" s="287"/>
      <c r="O488" s="287"/>
      <c r="P488" s="287"/>
      <c r="Q488" s="287"/>
      <c r="R488" s="287"/>
      <c r="S488" s="287"/>
      <c r="T488" s="288"/>
      <c r="U488" s="16"/>
      <c r="V488" s="16"/>
      <c r="W488" s="16"/>
      <c r="X488" s="16"/>
      <c r="Y488" s="16"/>
      <c r="Z488" s="16"/>
      <c r="AA488" s="16"/>
      <c r="AB488" s="16"/>
      <c r="AC488" s="16"/>
      <c r="AD488" s="16"/>
      <c r="AE488" s="16"/>
      <c r="AT488" s="289" t="s">
        <v>204</v>
      </c>
      <c r="AU488" s="289" t="s">
        <v>85</v>
      </c>
      <c r="AV488" s="16" t="s">
        <v>93</v>
      </c>
      <c r="AW488" s="16" t="s">
        <v>32</v>
      </c>
      <c r="AX488" s="16" t="s">
        <v>76</v>
      </c>
      <c r="AY488" s="289" t="s">
        <v>194</v>
      </c>
    </row>
    <row r="489" s="15" customFormat="1">
      <c r="A489" s="15"/>
      <c r="B489" s="268"/>
      <c r="C489" s="269"/>
      <c r="D489" s="242" t="s">
        <v>204</v>
      </c>
      <c r="E489" s="270" t="s">
        <v>1</v>
      </c>
      <c r="F489" s="271" t="s">
        <v>207</v>
      </c>
      <c r="G489" s="269"/>
      <c r="H489" s="272">
        <v>205458.45000000001</v>
      </c>
      <c r="I489" s="273"/>
      <c r="J489" s="269"/>
      <c r="K489" s="269"/>
      <c r="L489" s="274"/>
      <c r="M489" s="275"/>
      <c r="N489" s="276"/>
      <c r="O489" s="276"/>
      <c r="P489" s="276"/>
      <c r="Q489" s="276"/>
      <c r="R489" s="276"/>
      <c r="S489" s="276"/>
      <c r="T489" s="277"/>
      <c r="U489" s="15"/>
      <c r="V489" s="15"/>
      <c r="W489" s="15"/>
      <c r="X489" s="15"/>
      <c r="Y489" s="15"/>
      <c r="Z489" s="15"/>
      <c r="AA489" s="15"/>
      <c r="AB489" s="15"/>
      <c r="AC489" s="15"/>
      <c r="AD489" s="15"/>
      <c r="AE489" s="15"/>
      <c r="AT489" s="278" t="s">
        <v>204</v>
      </c>
      <c r="AU489" s="278" t="s">
        <v>85</v>
      </c>
      <c r="AV489" s="15" t="s">
        <v>100</v>
      </c>
      <c r="AW489" s="15" t="s">
        <v>32</v>
      </c>
      <c r="AX489" s="15" t="s">
        <v>83</v>
      </c>
      <c r="AY489" s="278" t="s">
        <v>194</v>
      </c>
    </row>
    <row r="490" s="2" customFormat="1" ht="16.5" customHeight="1">
      <c r="A490" s="39"/>
      <c r="B490" s="40"/>
      <c r="C490" s="229" t="s">
        <v>699</v>
      </c>
      <c r="D490" s="229" t="s">
        <v>196</v>
      </c>
      <c r="E490" s="230" t="s">
        <v>700</v>
      </c>
      <c r="F490" s="231" t="s">
        <v>701</v>
      </c>
      <c r="G490" s="232" t="s">
        <v>210</v>
      </c>
      <c r="H490" s="233">
        <v>2469.683</v>
      </c>
      <c r="I490" s="234"/>
      <c r="J490" s="235">
        <f>ROUND(I490*H490,2)</f>
        <v>0</v>
      </c>
      <c r="K490" s="231" t="s">
        <v>200</v>
      </c>
      <c r="L490" s="45"/>
      <c r="M490" s="236" t="s">
        <v>1</v>
      </c>
      <c r="N490" s="237" t="s">
        <v>41</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100</v>
      </c>
      <c r="AT490" s="240" t="s">
        <v>196</v>
      </c>
      <c r="AU490" s="240" t="s">
        <v>85</v>
      </c>
      <c r="AY490" s="18" t="s">
        <v>194</v>
      </c>
      <c r="BE490" s="241">
        <f>IF(N490="základní",J490,0)</f>
        <v>0</v>
      </c>
      <c r="BF490" s="241">
        <f>IF(N490="snížená",J490,0)</f>
        <v>0</v>
      </c>
      <c r="BG490" s="241">
        <f>IF(N490="zákl. přenesená",J490,0)</f>
        <v>0</v>
      </c>
      <c r="BH490" s="241">
        <f>IF(N490="sníž. přenesená",J490,0)</f>
        <v>0</v>
      </c>
      <c r="BI490" s="241">
        <f>IF(N490="nulová",J490,0)</f>
        <v>0</v>
      </c>
      <c r="BJ490" s="18" t="s">
        <v>83</v>
      </c>
      <c r="BK490" s="241">
        <f>ROUND(I490*H490,2)</f>
        <v>0</v>
      </c>
      <c r="BL490" s="18" t="s">
        <v>100</v>
      </c>
      <c r="BM490" s="240" t="s">
        <v>702</v>
      </c>
    </row>
    <row r="491" s="14" customFormat="1">
      <c r="A491" s="14"/>
      <c r="B491" s="258"/>
      <c r="C491" s="259"/>
      <c r="D491" s="242" t="s">
        <v>204</v>
      </c>
      <c r="E491" s="260" t="s">
        <v>1</v>
      </c>
      <c r="F491" s="261" t="s">
        <v>521</v>
      </c>
      <c r="G491" s="259"/>
      <c r="H491" s="260" t="s">
        <v>1</v>
      </c>
      <c r="I491" s="262"/>
      <c r="J491" s="259"/>
      <c r="K491" s="259"/>
      <c r="L491" s="263"/>
      <c r="M491" s="264"/>
      <c r="N491" s="265"/>
      <c r="O491" s="265"/>
      <c r="P491" s="265"/>
      <c r="Q491" s="265"/>
      <c r="R491" s="265"/>
      <c r="S491" s="265"/>
      <c r="T491" s="266"/>
      <c r="U491" s="14"/>
      <c r="V491" s="14"/>
      <c r="W491" s="14"/>
      <c r="X491" s="14"/>
      <c r="Y491" s="14"/>
      <c r="Z491" s="14"/>
      <c r="AA491" s="14"/>
      <c r="AB491" s="14"/>
      <c r="AC491" s="14"/>
      <c r="AD491" s="14"/>
      <c r="AE491" s="14"/>
      <c r="AT491" s="267" t="s">
        <v>204</v>
      </c>
      <c r="AU491" s="267" t="s">
        <v>85</v>
      </c>
      <c r="AV491" s="14" t="s">
        <v>83</v>
      </c>
      <c r="AW491" s="14" t="s">
        <v>32</v>
      </c>
      <c r="AX491" s="14" t="s">
        <v>76</v>
      </c>
      <c r="AY491" s="267" t="s">
        <v>194</v>
      </c>
    </row>
    <row r="492" s="13" customFormat="1">
      <c r="A492" s="13"/>
      <c r="B492" s="247"/>
      <c r="C492" s="248"/>
      <c r="D492" s="242" t="s">
        <v>204</v>
      </c>
      <c r="E492" s="249" t="s">
        <v>1</v>
      </c>
      <c r="F492" s="250" t="s">
        <v>677</v>
      </c>
      <c r="G492" s="248"/>
      <c r="H492" s="251">
        <v>495</v>
      </c>
      <c r="I492" s="252"/>
      <c r="J492" s="248"/>
      <c r="K492" s="248"/>
      <c r="L492" s="253"/>
      <c r="M492" s="254"/>
      <c r="N492" s="255"/>
      <c r="O492" s="255"/>
      <c r="P492" s="255"/>
      <c r="Q492" s="255"/>
      <c r="R492" s="255"/>
      <c r="S492" s="255"/>
      <c r="T492" s="256"/>
      <c r="U492" s="13"/>
      <c r="V492" s="13"/>
      <c r="W492" s="13"/>
      <c r="X492" s="13"/>
      <c r="Y492" s="13"/>
      <c r="Z492" s="13"/>
      <c r="AA492" s="13"/>
      <c r="AB492" s="13"/>
      <c r="AC492" s="13"/>
      <c r="AD492" s="13"/>
      <c r="AE492" s="13"/>
      <c r="AT492" s="257" t="s">
        <v>204</v>
      </c>
      <c r="AU492" s="257" t="s">
        <v>85</v>
      </c>
      <c r="AV492" s="13" t="s">
        <v>85</v>
      </c>
      <c r="AW492" s="13" t="s">
        <v>32</v>
      </c>
      <c r="AX492" s="13" t="s">
        <v>76</v>
      </c>
      <c r="AY492" s="257" t="s">
        <v>194</v>
      </c>
    </row>
    <row r="493" s="16" customFormat="1">
      <c r="A493" s="16"/>
      <c r="B493" s="279"/>
      <c r="C493" s="280"/>
      <c r="D493" s="242" t="s">
        <v>204</v>
      </c>
      <c r="E493" s="281" t="s">
        <v>1</v>
      </c>
      <c r="F493" s="282" t="s">
        <v>223</v>
      </c>
      <c r="G493" s="280"/>
      <c r="H493" s="283">
        <v>495</v>
      </c>
      <c r="I493" s="284"/>
      <c r="J493" s="280"/>
      <c r="K493" s="280"/>
      <c r="L493" s="285"/>
      <c r="M493" s="286"/>
      <c r="N493" s="287"/>
      <c r="O493" s="287"/>
      <c r="P493" s="287"/>
      <c r="Q493" s="287"/>
      <c r="R493" s="287"/>
      <c r="S493" s="287"/>
      <c r="T493" s="288"/>
      <c r="U493" s="16"/>
      <c r="V493" s="16"/>
      <c r="W493" s="16"/>
      <c r="X493" s="16"/>
      <c r="Y493" s="16"/>
      <c r="Z493" s="16"/>
      <c r="AA493" s="16"/>
      <c r="AB493" s="16"/>
      <c r="AC493" s="16"/>
      <c r="AD493" s="16"/>
      <c r="AE493" s="16"/>
      <c r="AT493" s="289" t="s">
        <v>204</v>
      </c>
      <c r="AU493" s="289" t="s">
        <v>85</v>
      </c>
      <c r="AV493" s="16" t="s">
        <v>93</v>
      </c>
      <c r="AW493" s="16" t="s">
        <v>32</v>
      </c>
      <c r="AX493" s="16" t="s">
        <v>76</v>
      </c>
      <c r="AY493" s="289" t="s">
        <v>194</v>
      </c>
    </row>
    <row r="494" s="13" customFormat="1">
      <c r="A494" s="13"/>
      <c r="B494" s="247"/>
      <c r="C494" s="248"/>
      <c r="D494" s="242" t="s">
        <v>204</v>
      </c>
      <c r="E494" s="249" t="s">
        <v>1</v>
      </c>
      <c r="F494" s="250" t="s">
        <v>678</v>
      </c>
      <c r="G494" s="248"/>
      <c r="H494" s="251">
        <v>312.93299999999999</v>
      </c>
      <c r="I494" s="252"/>
      <c r="J494" s="248"/>
      <c r="K494" s="248"/>
      <c r="L494" s="253"/>
      <c r="M494" s="254"/>
      <c r="N494" s="255"/>
      <c r="O494" s="255"/>
      <c r="P494" s="255"/>
      <c r="Q494" s="255"/>
      <c r="R494" s="255"/>
      <c r="S494" s="255"/>
      <c r="T494" s="256"/>
      <c r="U494" s="13"/>
      <c r="V494" s="13"/>
      <c r="W494" s="13"/>
      <c r="X494" s="13"/>
      <c r="Y494" s="13"/>
      <c r="Z494" s="13"/>
      <c r="AA494" s="13"/>
      <c r="AB494" s="13"/>
      <c r="AC494" s="13"/>
      <c r="AD494" s="13"/>
      <c r="AE494" s="13"/>
      <c r="AT494" s="257" t="s">
        <v>204</v>
      </c>
      <c r="AU494" s="257" t="s">
        <v>85</v>
      </c>
      <c r="AV494" s="13" t="s">
        <v>85</v>
      </c>
      <c r="AW494" s="13" t="s">
        <v>32</v>
      </c>
      <c r="AX494" s="13" t="s">
        <v>76</v>
      </c>
      <c r="AY494" s="257" t="s">
        <v>194</v>
      </c>
    </row>
    <row r="495" s="16" customFormat="1">
      <c r="A495" s="16"/>
      <c r="B495" s="279"/>
      <c r="C495" s="280"/>
      <c r="D495" s="242" t="s">
        <v>204</v>
      </c>
      <c r="E495" s="281" t="s">
        <v>1</v>
      </c>
      <c r="F495" s="282" t="s">
        <v>223</v>
      </c>
      <c r="G495" s="280"/>
      <c r="H495" s="283">
        <v>312.93299999999999</v>
      </c>
      <c r="I495" s="284"/>
      <c r="J495" s="280"/>
      <c r="K495" s="280"/>
      <c r="L495" s="285"/>
      <c r="M495" s="286"/>
      <c r="N495" s="287"/>
      <c r="O495" s="287"/>
      <c r="P495" s="287"/>
      <c r="Q495" s="287"/>
      <c r="R495" s="287"/>
      <c r="S495" s="287"/>
      <c r="T495" s="288"/>
      <c r="U495" s="16"/>
      <c r="V495" s="16"/>
      <c r="W495" s="16"/>
      <c r="X495" s="16"/>
      <c r="Y495" s="16"/>
      <c r="Z495" s="16"/>
      <c r="AA495" s="16"/>
      <c r="AB495" s="16"/>
      <c r="AC495" s="16"/>
      <c r="AD495" s="16"/>
      <c r="AE495" s="16"/>
      <c r="AT495" s="289" t="s">
        <v>204</v>
      </c>
      <c r="AU495" s="289" t="s">
        <v>85</v>
      </c>
      <c r="AV495" s="16" t="s">
        <v>93</v>
      </c>
      <c r="AW495" s="16" t="s">
        <v>32</v>
      </c>
      <c r="AX495" s="16" t="s">
        <v>76</v>
      </c>
      <c r="AY495" s="289" t="s">
        <v>194</v>
      </c>
    </row>
    <row r="496" s="13" customFormat="1">
      <c r="A496" s="13"/>
      <c r="B496" s="247"/>
      <c r="C496" s="248"/>
      <c r="D496" s="242" t="s">
        <v>204</v>
      </c>
      <c r="E496" s="249" t="s">
        <v>1</v>
      </c>
      <c r="F496" s="250" t="s">
        <v>679</v>
      </c>
      <c r="G496" s="248"/>
      <c r="H496" s="251">
        <v>1661.75</v>
      </c>
      <c r="I496" s="252"/>
      <c r="J496" s="248"/>
      <c r="K496" s="248"/>
      <c r="L496" s="253"/>
      <c r="M496" s="254"/>
      <c r="N496" s="255"/>
      <c r="O496" s="255"/>
      <c r="P496" s="255"/>
      <c r="Q496" s="255"/>
      <c r="R496" s="255"/>
      <c r="S496" s="255"/>
      <c r="T496" s="256"/>
      <c r="U496" s="13"/>
      <c r="V496" s="13"/>
      <c r="W496" s="13"/>
      <c r="X496" s="13"/>
      <c r="Y496" s="13"/>
      <c r="Z496" s="13"/>
      <c r="AA496" s="13"/>
      <c r="AB496" s="13"/>
      <c r="AC496" s="13"/>
      <c r="AD496" s="13"/>
      <c r="AE496" s="13"/>
      <c r="AT496" s="257" t="s">
        <v>204</v>
      </c>
      <c r="AU496" s="257" t="s">
        <v>85</v>
      </c>
      <c r="AV496" s="13" t="s">
        <v>85</v>
      </c>
      <c r="AW496" s="13" t="s">
        <v>32</v>
      </c>
      <c r="AX496" s="13" t="s">
        <v>76</v>
      </c>
      <c r="AY496" s="257" t="s">
        <v>194</v>
      </c>
    </row>
    <row r="497" s="16" customFormat="1">
      <c r="A497" s="16"/>
      <c r="B497" s="279"/>
      <c r="C497" s="280"/>
      <c r="D497" s="242" t="s">
        <v>204</v>
      </c>
      <c r="E497" s="281" t="s">
        <v>1</v>
      </c>
      <c r="F497" s="282" t="s">
        <v>223</v>
      </c>
      <c r="G497" s="280"/>
      <c r="H497" s="283">
        <v>1661.75</v>
      </c>
      <c r="I497" s="284"/>
      <c r="J497" s="280"/>
      <c r="K497" s="280"/>
      <c r="L497" s="285"/>
      <c r="M497" s="286"/>
      <c r="N497" s="287"/>
      <c r="O497" s="287"/>
      <c r="P497" s="287"/>
      <c r="Q497" s="287"/>
      <c r="R497" s="287"/>
      <c r="S497" s="287"/>
      <c r="T497" s="288"/>
      <c r="U497" s="16"/>
      <c r="V497" s="16"/>
      <c r="W497" s="16"/>
      <c r="X497" s="16"/>
      <c r="Y497" s="16"/>
      <c r="Z497" s="16"/>
      <c r="AA497" s="16"/>
      <c r="AB497" s="16"/>
      <c r="AC497" s="16"/>
      <c r="AD497" s="16"/>
      <c r="AE497" s="16"/>
      <c r="AT497" s="289" t="s">
        <v>204</v>
      </c>
      <c r="AU497" s="289" t="s">
        <v>85</v>
      </c>
      <c r="AV497" s="16" t="s">
        <v>93</v>
      </c>
      <c r="AW497" s="16" t="s">
        <v>32</v>
      </c>
      <c r="AX497" s="16" t="s">
        <v>76</v>
      </c>
      <c r="AY497" s="289" t="s">
        <v>194</v>
      </c>
    </row>
    <row r="498" s="15" customFormat="1">
      <c r="A498" s="15"/>
      <c r="B498" s="268"/>
      <c r="C498" s="269"/>
      <c r="D498" s="242" t="s">
        <v>204</v>
      </c>
      <c r="E498" s="270" t="s">
        <v>1</v>
      </c>
      <c r="F498" s="271" t="s">
        <v>207</v>
      </c>
      <c r="G498" s="269"/>
      <c r="H498" s="272">
        <v>2469.683</v>
      </c>
      <c r="I498" s="273"/>
      <c r="J498" s="269"/>
      <c r="K498" s="269"/>
      <c r="L498" s="274"/>
      <c r="M498" s="275"/>
      <c r="N498" s="276"/>
      <c r="O498" s="276"/>
      <c r="P498" s="276"/>
      <c r="Q498" s="276"/>
      <c r="R498" s="276"/>
      <c r="S498" s="276"/>
      <c r="T498" s="277"/>
      <c r="U498" s="15"/>
      <c r="V498" s="15"/>
      <c r="W498" s="15"/>
      <c r="X498" s="15"/>
      <c r="Y498" s="15"/>
      <c r="Z498" s="15"/>
      <c r="AA498" s="15"/>
      <c r="AB498" s="15"/>
      <c r="AC498" s="15"/>
      <c r="AD498" s="15"/>
      <c r="AE498" s="15"/>
      <c r="AT498" s="278" t="s">
        <v>204</v>
      </c>
      <c r="AU498" s="278" t="s">
        <v>85</v>
      </c>
      <c r="AV498" s="15" t="s">
        <v>100</v>
      </c>
      <c r="AW498" s="15" t="s">
        <v>32</v>
      </c>
      <c r="AX498" s="15" t="s">
        <v>83</v>
      </c>
      <c r="AY498" s="278" t="s">
        <v>194</v>
      </c>
    </row>
    <row r="499" s="2" customFormat="1" ht="21.75" customHeight="1">
      <c r="A499" s="39"/>
      <c r="B499" s="40"/>
      <c r="C499" s="229" t="s">
        <v>703</v>
      </c>
      <c r="D499" s="229" t="s">
        <v>196</v>
      </c>
      <c r="E499" s="230" t="s">
        <v>704</v>
      </c>
      <c r="F499" s="231" t="s">
        <v>705</v>
      </c>
      <c r="G499" s="232" t="s">
        <v>210</v>
      </c>
      <c r="H499" s="233">
        <v>57.271000000000001</v>
      </c>
      <c r="I499" s="234"/>
      <c r="J499" s="235">
        <f>ROUND(I499*H499,2)</f>
        <v>0</v>
      </c>
      <c r="K499" s="231" t="s">
        <v>200</v>
      </c>
      <c r="L499" s="45"/>
      <c r="M499" s="236" t="s">
        <v>1</v>
      </c>
      <c r="N499" s="237" t="s">
        <v>41</v>
      </c>
      <c r="O499" s="92"/>
      <c r="P499" s="238">
        <f>O499*H499</f>
        <v>0</v>
      </c>
      <c r="Q499" s="238">
        <v>0.00012999999999999999</v>
      </c>
      <c r="R499" s="238">
        <f>Q499*H499</f>
        <v>0.0074452299999999997</v>
      </c>
      <c r="S499" s="238">
        <v>0</v>
      </c>
      <c r="T499" s="239">
        <f>S499*H499</f>
        <v>0</v>
      </c>
      <c r="U499" s="39"/>
      <c r="V499" s="39"/>
      <c r="W499" s="39"/>
      <c r="X499" s="39"/>
      <c r="Y499" s="39"/>
      <c r="Z499" s="39"/>
      <c r="AA499" s="39"/>
      <c r="AB499" s="39"/>
      <c r="AC499" s="39"/>
      <c r="AD499" s="39"/>
      <c r="AE499" s="39"/>
      <c r="AR499" s="240" t="s">
        <v>100</v>
      </c>
      <c r="AT499" s="240" t="s">
        <v>196</v>
      </c>
      <c r="AU499" s="240" t="s">
        <v>85</v>
      </c>
      <c r="AY499" s="18" t="s">
        <v>194</v>
      </c>
      <c r="BE499" s="241">
        <f>IF(N499="základní",J499,0)</f>
        <v>0</v>
      </c>
      <c r="BF499" s="241">
        <f>IF(N499="snížená",J499,0)</f>
        <v>0</v>
      </c>
      <c r="BG499" s="241">
        <f>IF(N499="zákl. přenesená",J499,0)</f>
        <v>0</v>
      </c>
      <c r="BH499" s="241">
        <f>IF(N499="sníž. přenesená",J499,0)</f>
        <v>0</v>
      </c>
      <c r="BI499" s="241">
        <f>IF(N499="nulová",J499,0)</f>
        <v>0</v>
      </c>
      <c r="BJ499" s="18" t="s">
        <v>83</v>
      </c>
      <c r="BK499" s="241">
        <f>ROUND(I499*H499,2)</f>
        <v>0</v>
      </c>
      <c r="BL499" s="18" t="s">
        <v>100</v>
      </c>
      <c r="BM499" s="240" t="s">
        <v>706</v>
      </c>
    </row>
    <row r="500" s="14" customFormat="1">
      <c r="A500" s="14"/>
      <c r="B500" s="258"/>
      <c r="C500" s="259"/>
      <c r="D500" s="242" t="s">
        <v>204</v>
      </c>
      <c r="E500" s="260" t="s">
        <v>1</v>
      </c>
      <c r="F500" s="261" t="s">
        <v>521</v>
      </c>
      <c r="G500" s="259"/>
      <c r="H500" s="260" t="s">
        <v>1</v>
      </c>
      <c r="I500" s="262"/>
      <c r="J500" s="259"/>
      <c r="K500" s="259"/>
      <c r="L500" s="263"/>
      <c r="M500" s="264"/>
      <c r="N500" s="265"/>
      <c r="O500" s="265"/>
      <c r="P500" s="265"/>
      <c r="Q500" s="265"/>
      <c r="R500" s="265"/>
      <c r="S500" s="265"/>
      <c r="T500" s="266"/>
      <c r="U500" s="14"/>
      <c r="V500" s="14"/>
      <c r="W500" s="14"/>
      <c r="X500" s="14"/>
      <c r="Y500" s="14"/>
      <c r="Z500" s="14"/>
      <c r="AA500" s="14"/>
      <c r="AB500" s="14"/>
      <c r="AC500" s="14"/>
      <c r="AD500" s="14"/>
      <c r="AE500" s="14"/>
      <c r="AT500" s="267" t="s">
        <v>204</v>
      </c>
      <c r="AU500" s="267" t="s">
        <v>85</v>
      </c>
      <c r="AV500" s="14" t="s">
        <v>83</v>
      </c>
      <c r="AW500" s="14" t="s">
        <v>32</v>
      </c>
      <c r="AX500" s="14" t="s">
        <v>76</v>
      </c>
      <c r="AY500" s="267" t="s">
        <v>194</v>
      </c>
    </row>
    <row r="501" s="13" customFormat="1">
      <c r="A501" s="13"/>
      <c r="B501" s="247"/>
      <c r="C501" s="248"/>
      <c r="D501" s="242" t="s">
        <v>204</v>
      </c>
      <c r="E501" s="249" t="s">
        <v>1</v>
      </c>
      <c r="F501" s="250" t="s">
        <v>707</v>
      </c>
      <c r="G501" s="248"/>
      <c r="H501" s="251">
        <v>57.271000000000001</v>
      </c>
      <c r="I501" s="252"/>
      <c r="J501" s="248"/>
      <c r="K501" s="248"/>
      <c r="L501" s="253"/>
      <c r="M501" s="254"/>
      <c r="N501" s="255"/>
      <c r="O501" s="255"/>
      <c r="P501" s="255"/>
      <c r="Q501" s="255"/>
      <c r="R501" s="255"/>
      <c r="S501" s="255"/>
      <c r="T501" s="256"/>
      <c r="U501" s="13"/>
      <c r="V501" s="13"/>
      <c r="W501" s="13"/>
      <c r="X501" s="13"/>
      <c r="Y501" s="13"/>
      <c r="Z501" s="13"/>
      <c r="AA501" s="13"/>
      <c r="AB501" s="13"/>
      <c r="AC501" s="13"/>
      <c r="AD501" s="13"/>
      <c r="AE501" s="13"/>
      <c r="AT501" s="257" t="s">
        <v>204</v>
      </c>
      <c r="AU501" s="257" t="s">
        <v>85</v>
      </c>
      <c r="AV501" s="13" t="s">
        <v>85</v>
      </c>
      <c r="AW501" s="13" t="s">
        <v>32</v>
      </c>
      <c r="AX501" s="13" t="s">
        <v>76</v>
      </c>
      <c r="AY501" s="257" t="s">
        <v>194</v>
      </c>
    </row>
    <row r="502" s="15" customFormat="1">
      <c r="A502" s="15"/>
      <c r="B502" s="268"/>
      <c r="C502" s="269"/>
      <c r="D502" s="242" t="s">
        <v>204</v>
      </c>
      <c r="E502" s="270" t="s">
        <v>1</v>
      </c>
      <c r="F502" s="271" t="s">
        <v>207</v>
      </c>
      <c r="G502" s="269"/>
      <c r="H502" s="272">
        <v>57.271000000000001</v>
      </c>
      <c r="I502" s="273"/>
      <c r="J502" s="269"/>
      <c r="K502" s="269"/>
      <c r="L502" s="274"/>
      <c r="M502" s="275"/>
      <c r="N502" s="276"/>
      <c r="O502" s="276"/>
      <c r="P502" s="276"/>
      <c r="Q502" s="276"/>
      <c r="R502" s="276"/>
      <c r="S502" s="276"/>
      <c r="T502" s="277"/>
      <c r="U502" s="15"/>
      <c r="V502" s="15"/>
      <c r="W502" s="15"/>
      <c r="X502" s="15"/>
      <c r="Y502" s="15"/>
      <c r="Z502" s="15"/>
      <c r="AA502" s="15"/>
      <c r="AB502" s="15"/>
      <c r="AC502" s="15"/>
      <c r="AD502" s="15"/>
      <c r="AE502" s="15"/>
      <c r="AT502" s="278" t="s">
        <v>204</v>
      </c>
      <c r="AU502" s="278" t="s">
        <v>85</v>
      </c>
      <c r="AV502" s="15" t="s">
        <v>100</v>
      </c>
      <c r="AW502" s="15" t="s">
        <v>32</v>
      </c>
      <c r="AX502" s="15" t="s">
        <v>83</v>
      </c>
      <c r="AY502" s="278" t="s">
        <v>194</v>
      </c>
    </row>
    <row r="503" s="2" customFormat="1" ht="21.75" customHeight="1">
      <c r="A503" s="39"/>
      <c r="B503" s="40"/>
      <c r="C503" s="229" t="s">
        <v>708</v>
      </c>
      <c r="D503" s="229" t="s">
        <v>196</v>
      </c>
      <c r="E503" s="230" t="s">
        <v>704</v>
      </c>
      <c r="F503" s="231" t="s">
        <v>705</v>
      </c>
      <c r="G503" s="232" t="s">
        <v>210</v>
      </c>
      <c r="H503" s="233">
        <v>107.976</v>
      </c>
      <c r="I503" s="234"/>
      <c r="J503" s="235">
        <f>ROUND(I503*H503,2)</f>
        <v>0</v>
      </c>
      <c r="K503" s="231" t="s">
        <v>200</v>
      </c>
      <c r="L503" s="45"/>
      <c r="M503" s="236" t="s">
        <v>1</v>
      </c>
      <c r="N503" s="237" t="s">
        <v>41</v>
      </c>
      <c r="O503" s="92"/>
      <c r="P503" s="238">
        <f>O503*H503</f>
        <v>0</v>
      </c>
      <c r="Q503" s="238">
        <v>0.00012999999999999999</v>
      </c>
      <c r="R503" s="238">
        <f>Q503*H503</f>
        <v>0.014036879999999998</v>
      </c>
      <c r="S503" s="238">
        <v>0</v>
      </c>
      <c r="T503" s="239">
        <f>S503*H503</f>
        <v>0</v>
      </c>
      <c r="U503" s="39"/>
      <c r="V503" s="39"/>
      <c r="W503" s="39"/>
      <c r="X503" s="39"/>
      <c r="Y503" s="39"/>
      <c r="Z503" s="39"/>
      <c r="AA503" s="39"/>
      <c r="AB503" s="39"/>
      <c r="AC503" s="39"/>
      <c r="AD503" s="39"/>
      <c r="AE503" s="39"/>
      <c r="AR503" s="240" t="s">
        <v>100</v>
      </c>
      <c r="AT503" s="240" t="s">
        <v>196</v>
      </c>
      <c r="AU503" s="240" t="s">
        <v>85</v>
      </c>
      <c r="AY503" s="18" t="s">
        <v>194</v>
      </c>
      <c r="BE503" s="241">
        <f>IF(N503="základní",J503,0)</f>
        <v>0</v>
      </c>
      <c r="BF503" s="241">
        <f>IF(N503="snížená",J503,0)</f>
        <v>0</v>
      </c>
      <c r="BG503" s="241">
        <f>IF(N503="zákl. přenesená",J503,0)</f>
        <v>0</v>
      </c>
      <c r="BH503" s="241">
        <f>IF(N503="sníž. přenesená",J503,0)</f>
        <v>0</v>
      </c>
      <c r="BI503" s="241">
        <f>IF(N503="nulová",J503,0)</f>
        <v>0</v>
      </c>
      <c r="BJ503" s="18" t="s">
        <v>83</v>
      </c>
      <c r="BK503" s="241">
        <f>ROUND(I503*H503,2)</f>
        <v>0</v>
      </c>
      <c r="BL503" s="18" t="s">
        <v>100</v>
      </c>
      <c r="BM503" s="240" t="s">
        <v>709</v>
      </c>
    </row>
    <row r="504" s="14" customFormat="1">
      <c r="A504" s="14"/>
      <c r="B504" s="258"/>
      <c r="C504" s="259"/>
      <c r="D504" s="242" t="s">
        <v>204</v>
      </c>
      <c r="E504" s="260" t="s">
        <v>1</v>
      </c>
      <c r="F504" s="261" t="s">
        <v>350</v>
      </c>
      <c r="G504" s="259"/>
      <c r="H504" s="260" t="s">
        <v>1</v>
      </c>
      <c r="I504" s="262"/>
      <c r="J504" s="259"/>
      <c r="K504" s="259"/>
      <c r="L504" s="263"/>
      <c r="M504" s="264"/>
      <c r="N504" s="265"/>
      <c r="O504" s="265"/>
      <c r="P504" s="265"/>
      <c r="Q504" s="265"/>
      <c r="R504" s="265"/>
      <c r="S504" s="265"/>
      <c r="T504" s="266"/>
      <c r="U504" s="14"/>
      <c r="V504" s="14"/>
      <c r="W504" s="14"/>
      <c r="X504" s="14"/>
      <c r="Y504" s="14"/>
      <c r="Z504" s="14"/>
      <c r="AA504" s="14"/>
      <c r="AB504" s="14"/>
      <c r="AC504" s="14"/>
      <c r="AD504" s="14"/>
      <c r="AE504" s="14"/>
      <c r="AT504" s="267" t="s">
        <v>204</v>
      </c>
      <c r="AU504" s="267" t="s">
        <v>85</v>
      </c>
      <c r="AV504" s="14" t="s">
        <v>83</v>
      </c>
      <c r="AW504" s="14" t="s">
        <v>32</v>
      </c>
      <c r="AX504" s="14" t="s">
        <v>76</v>
      </c>
      <c r="AY504" s="267" t="s">
        <v>194</v>
      </c>
    </row>
    <row r="505" s="13" customFormat="1">
      <c r="A505" s="13"/>
      <c r="B505" s="247"/>
      <c r="C505" s="248"/>
      <c r="D505" s="242" t="s">
        <v>204</v>
      </c>
      <c r="E505" s="249" t="s">
        <v>1</v>
      </c>
      <c r="F505" s="250" t="s">
        <v>710</v>
      </c>
      <c r="G505" s="248"/>
      <c r="H505" s="251">
        <v>3.3660000000000001</v>
      </c>
      <c r="I505" s="252"/>
      <c r="J505" s="248"/>
      <c r="K505" s="248"/>
      <c r="L505" s="253"/>
      <c r="M505" s="254"/>
      <c r="N505" s="255"/>
      <c r="O505" s="255"/>
      <c r="P505" s="255"/>
      <c r="Q505" s="255"/>
      <c r="R505" s="255"/>
      <c r="S505" s="255"/>
      <c r="T505" s="256"/>
      <c r="U505" s="13"/>
      <c r="V505" s="13"/>
      <c r="W505" s="13"/>
      <c r="X505" s="13"/>
      <c r="Y505" s="13"/>
      <c r="Z505" s="13"/>
      <c r="AA505" s="13"/>
      <c r="AB505" s="13"/>
      <c r="AC505" s="13"/>
      <c r="AD505" s="13"/>
      <c r="AE505" s="13"/>
      <c r="AT505" s="257" t="s">
        <v>204</v>
      </c>
      <c r="AU505" s="257" t="s">
        <v>85</v>
      </c>
      <c r="AV505" s="13" t="s">
        <v>85</v>
      </c>
      <c r="AW505" s="13" t="s">
        <v>32</v>
      </c>
      <c r="AX505" s="13" t="s">
        <v>76</v>
      </c>
      <c r="AY505" s="257" t="s">
        <v>194</v>
      </c>
    </row>
    <row r="506" s="13" customFormat="1">
      <c r="A506" s="13"/>
      <c r="B506" s="247"/>
      <c r="C506" s="248"/>
      <c r="D506" s="242" t="s">
        <v>204</v>
      </c>
      <c r="E506" s="249" t="s">
        <v>1</v>
      </c>
      <c r="F506" s="250" t="s">
        <v>711</v>
      </c>
      <c r="G506" s="248"/>
      <c r="H506" s="251">
        <v>104.61</v>
      </c>
      <c r="I506" s="252"/>
      <c r="J506" s="248"/>
      <c r="K506" s="248"/>
      <c r="L506" s="253"/>
      <c r="M506" s="254"/>
      <c r="N506" s="255"/>
      <c r="O506" s="255"/>
      <c r="P506" s="255"/>
      <c r="Q506" s="255"/>
      <c r="R506" s="255"/>
      <c r="S506" s="255"/>
      <c r="T506" s="256"/>
      <c r="U506" s="13"/>
      <c r="V506" s="13"/>
      <c r="W506" s="13"/>
      <c r="X506" s="13"/>
      <c r="Y506" s="13"/>
      <c r="Z506" s="13"/>
      <c r="AA506" s="13"/>
      <c r="AB506" s="13"/>
      <c r="AC506" s="13"/>
      <c r="AD506" s="13"/>
      <c r="AE506" s="13"/>
      <c r="AT506" s="257" t="s">
        <v>204</v>
      </c>
      <c r="AU506" s="257" t="s">
        <v>85</v>
      </c>
      <c r="AV506" s="13" t="s">
        <v>85</v>
      </c>
      <c r="AW506" s="13" t="s">
        <v>32</v>
      </c>
      <c r="AX506" s="13" t="s">
        <v>76</v>
      </c>
      <c r="AY506" s="257" t="s">
        <v>194</v>
      </c>
    </row>
    <row r="507" s="15" customFormat="1">
      <c r="A507" s="15"/>
      <c r="B507" s="268"/>
      <c r="C507" s="269"/>
      <c r="D507" s="242" t="s">
        <v>204</v>
      </c>
      <c r="E507" s="270" t="s">
        <v>1</v>
      </c>
      <c r="F507" s="271" t="s">
        <v>207</v>
      </c>
      <c r="G507" s="269"/>
      <c r="H507" s="272">
        <v>107.976</v>
      </c>
      <c r="I507" s="273"/>
      <c r="J507" s="269"/>
      <c r="K507" s="269"/>
      <c r="L507" s="274"/>
      <c r="M507" s="275"/>
      <c r="N507" s="276"/>
      <c r="O507" s="276"/>
      <c r="P507" s="276"/>
      <c r="Q507" s="276"/>
      <c r="R507" s="276"/>
      <c r="S507" s="276"/>
      <c r="T507" s="277"/>
      <c r="U507" s="15"/>
      <c r="V507" s="15"/>
      <c r="W507" s="15"/>
      <c r="X507" s="15"/>
      <c r="Y507" s="15"/>
      <c r="Z507" s="15"/>
      <c r="AA507" s="15"/>
      <c r="AB507" s="15"/>
      <c r="AC507" s="15"/>
      <c r="AD507" s="15"/>
      <c r="AE507" s="15"/>
      <c r="AT507" s="278" t="s">
        <v>204</v>
      </c>
      <c r="AU507" s="278" t="s">
        <v>85</v>
      </c>
      <c r="AV507" s="15" t="s">
        <v>100</v>
      </c>
      <c r="AW507" s="15" t="s">
        <v>32</v>
      </c>
      <c r="AX507" s="15" t="s">
        <v>83</v>
      </c>
      <c r="AY507" s="278" t="s">
        <v>194</v>
      </c>
    </row>
    <row r="508" s="2" customFormat="1" ht="16.5" customHeight="1">
      <c r="A508" s="39"/>
      <c r="B508" s="40"/>
      <c r="C508" s="229" t="s">
        <v>712</v>
      </c>
      <c r="D508" s="229" t="s">
        <v>196</v>
      </c>
      <c r="E508" s="230" t="s">
        <v>713</v>
      </c>
      <c r="F508" s="231" t="s">
        <v>714</v>
      </c>
      <c r="G508" s="232" t="s">
        <v>210</v>
      </c>
      <c r="H508" s="233">
        <v>159.10499999999999</v>
      </c>
      <c r="I508" s="234"/>
      <c r="J508" s="235">
        <f>ROUND(I508*H508,2)</f>
        <v>0</v>
      </c>
      <c r="K508" s="231" t="s">
        <v>200</v>
      </c>
      <c r="L508" s="45"/>
      <c r="M508" s="236" t="s">
        <v>1</v>
      </c>
      <c r="N508" s="237" t="s">
        <v>41</v>
      </c>
      <c r="O508" s="92"/>
      <c r="P508" s="238">
        <f>O508*H508</f>
        <v>0</v>
      </c>
      <c r="Q508" s="238">
        <v>4.0000000000000003E-05</v>
      </c>
      <c r="R508" s="238">
        <f>Q508*H508</f>
        <v>0.0063642000000000004</v>
      </c>
      <c r="S508" s="238">
        <v>0</v>
      </c>
      <c r="T508" s="239">
        <f>S508*H508</f>
        <v>0</v>
      </c>
      <c r="U508" s="39"/>
      <c r="V508" s="39"/>
      <c r="W508" s="39"/>
      <c r="X508" s="39"/>
      <c r="Y508" s="39"/>
      <c r="Z508" s="39"/>
      <c r="AA508" s="39"/>
      <c r="AB508" s="39"/>
      <c r="AC508" s="39"/>
      <c r="AD508" s="39"/>
      <c r="AE508" s="39"/>
      <c r="AR508" s="240" t="s">
        <v>100</v>
      </c>
      <c r="AT508" s="240" t="s">
        <v>196</v>
      </c>
      <c r="AU508" s="240" t="s">
        <v>85</v>
      </c>
      <c r="AY508" s="18" t="s">
        <v>194</v>
      </c>
      <c r="BE508" s="241">
        <f>IF(N508="základní",J508,0)</f>
        <v>0</v>
      </c>
      <c r="BF508" s="241">
        <f>IF(N508="snížená",J508,0)</f>
        <v>0</v>
      </c>
      <c r="BG508" s="241">
        <f>IF(N508="zákl. přenesená",J508,0)</f>
        <v>0</v>
      </c>
      <c r="BH508" s="241">
        <f>IF(N508="sníž. přenesená",J508,0)</f>
        <v>0</v>
      </c>
      <c r="BI508" s="241">
        <f>IF(N508="nulová",J508,0)</f>
        <v>0</v>
      </c>
      <c r="BJ508" s="18" t="s">
        <v>83</v>
      </c>
      <c r="BK508" s="241">
        <f>ROUND(I508*H508,2)</f>
        <v>0</v>
      </c>
      <c r="BL508" s="18" t="s">
        <v>100</v>
      </c>
      <c r="BM508" s="240" t="s">
        <v>715</v>
      </c>
    </row>
    <row r="509" s="2" customFormat="1" ht="16.5" customHeight="1">
      <c r="A509" s="39"/>
      <c r="B509" s="40"/>
      <c r="C509" s="229" t="s">
        <v>716</v>
      </c>
      <c r="D509" s="229" t="s">
        <v>196</v>
      </c>
      <c r="E509" s="230" t="s">
        <v>713</v>
      </c>
      <c r="F509" s="231" t="s">
        <v>714</v>
      </c>
      <c r="G509" s="232" t="s">
        <v>210</v>
      </c>
      <c r="H509" s="233">
        <v>280</v>
      </c>
      <c r="I509" s="234"/>
      <c r="J509" s="235">
        <f>ROUND(I509*H509,2)</f>
        <v>0</v>
      </c>
      <c r="K509" s="231" t="s">
        <v>200</v>
      </c>
      <c r="L509" s="45"/>
      <c r="M509" s="236" t="s">
        <v>1</v>
      </c>
      <c r="N509" s="237" t="s">
        <v>41</v>
      </c>
      <c r="O509" s="92"/>
      <c r="P509" s="238">
        <f>O509*H509</f>
        <v>0</v>
      </c>
      <c r="Q509" s="238">
        <v>4.0000000000000003E-05</v>
      </c>
      <c r="R509" s="238">
        <f>Q509*H509</f>
        <v>0.011200000000000002</v>
      </c>
      <c r="S509" s="238">
        <v>0</v>
      </c>
      <c r="T509" s="239">
        <f>S509*H509</f>
        <v>0</v>
      </c>
      <c r="U509" s="39"/>
      <c r="V509" s="39"/>
      <c r="W509" s="39"/>
      <c r="X509" s="39"/>
      <c r="Y509" s="39"/>
      <c r="Z509" s="39"/>
      <c r="AA509" s="39"/>
      <c r="AB509" s="39"/>
      <c r="AC509" s="39"/>
      <c r="AD509" s="39"/>
      <c r="AE509" s="39"/>
      <c r="AR509" s="240" t="s">
        <v>100</v>
      </c>
      <c r="AT509" s="240" t="s">
        <v>196</v>
      </c>
      <c r="AU509" s="240" t="s">
        <v>85</v>
      </c>
      <c r="AY509" s="18" t="s">
        <v>194</v>
      </c>
      <c r="BE509" s="241">
        <f>IF(N509="základní",J509,0)</f>
        <v>0</v>
      </c>
      <c r="BF509" s="241">
        <f>IF(N509="snížená",J509,0)</f>
        <v>0</v>
      </c>
      <c r="BG509" s="241">
        <f>IF(N509="zákl. přenesená",J509,0)</f>
        <v>0</v>
      </c>
      <c r="BH509" s="241">
        <f>IF(N509="sníž. přenesená",J509,0)</f>
        <v>0</v>
      </c>
      <c r="BI509" s="241">
        <f>IF(N509="nulová",J509,0)</f>
        <v>0</v>
      </c>
      <c r="BJ509" s="18" t="s">
        <v>83</v>
      </c>
      <c r="BK509" s="241">
        <f>ROUND(I509*H509,2)</f>
        <v>0</v>
      </c>
      <c r="BL509" s="18" t="s">
        <v>100</v>
      </c>
      <c r="BM509" s="240" t="s">
        <v>717</v>
      </c>
    </row>
    <row r="510" s="13" customFormat="1">
      <c r="A510" s="13"/>
      <c r="B510" s="247"/>
      <c r="C510" s="248"/>
      <c r="D510" s="242" t="s">
        <v>204</v>
      </c>
      <c r="E510" s="249" t="s">
        <v>1</v>
      </c>
      <c r="F510" s="250" t="s">
        <v>718</v>
      </c>
      <c r="G510" s="248"/>
      <c r="H510" s="251">
        <v>280</v>
      </c>
      <c r="I510" s="252"/>
      <c r="J510" s="248"/>
      <c r="K510" s="248"/>
      <c r="L510" s="253"/>
      <c r="M510" s="254"/>
      <c r="N510" s="255"/>
      <c r="O510" s="255"/>
      <c r="P510" s="255"/>
      <c r="Q510" s="255"/>
      <c r="R510" s="255"/>
      <c r="S510" s="255"/>
      <c r="T510" s="256"/>
      <c r="U510" s="13"/>
      <c r="V510" s="13"/>
      <c r="W510" s="13"/>
      <c r="X510" s="13"/>
      <c r="Y510" s="13"/>
      <c r="Z510" s="13"/>
      <c r="AA510" s="13"/>
      <c r="AB510" s="13"/>
      <c r="AC510" s="13"/>
      <c r="AD510" s="13"/>
      <c r="AE510" s="13"/>
      <c r="AT510" s="257" t="s">
        <v>204</v>
      </c>
      <c r="AU510" s="257" t="s">
        <v>85</v>
      </c>
      <c r="AV510" s="13" t="s">
        <v>85</v>
      </c>
      <c r="AW510" s="13" t="s">
        <v>32</v>
      </c>
      <c r="AX510" s="13" t="s">
        <v>76</v>
      </c>
      <c r="AY510" s="257" t="s">
        <v>194</v>
      </c>
    </row>
    <row r="511" s="15" customFormat="1">
      <c r="A511" s="15"/>
      <c r="B511" s="268"/>
      <c r="C511" s="269"/>
      <c r="D511" s="242" t="s">
        <v>204</v>
      </c>
      <c r="E511" s="270" t="s">
        <v>1</v>
      </c>
      <c r="F511" s="271" t="s">
        <v>207</v>
      </c>
      <c r="G511" s="269"/>
      <c r="H511" s="272">
        <v>280</v>
      </c>
      <c r="I511" s="273"/>
      <c r="J511" s="269"/>
      <c r="K511" s="269"/>
      <c r="L511" s="274"/>
      <c r="M511" s="275"/>
      <c r="N511" s="276"/>
      <c r="O511" s="276"/>
      <c r="P511" s="276"/>
      <c r="Q511" s="276"/>
      <c r="R511" s="276"/>
      <c r="S511" s="276"/>
      <c r="T511" s="277"/>
      <c r="U511" s="15"/>
      <c r="V511" s="15"/>
      <c r="W511" s="15"/>
      <c r="X511" s="15"/>
      <c r="Y511" s="15"/>
      <c r="Z511" s="15"/>
      <c r="AA511" s="15"/>
      <c r="AB511" s="15"/>
      <c r="AC511" s="15"/>
      <c r="AD511" s="15"/>
      <c r="AE511" s="15"/>
      <c r="AT511" s="278" t="s">
        <v>204</v>
      </c>
      <c r="AU511" s="278" t="s">
        <v>85</v>
      </c>
      <c r="AV511" s="15" t="s">
        <v>100</v>
      </c>
      <c r="AW511" s="15" t="s">
        <v>32</v>
      </c>
      <c r="AX511" s="15" t="s">
        <v>83</v>
      </c>
      <c r="AY511" s="278" t="s">
        <v>194</v>
      </c>
    </row>
    <row r="512" s="2" customFormat="1" ht="16.5" customHeight="1">
      <c r="A512" s="39"/>
      <c r="B512" s="40"/>
      <c r="C512" s="229" t="s">
        <v>719</v>
      </c>
      <c r="D512" s="229" t="s">
        <v>196</v>
      </c>
      <c r="E512" s="230" t="s">
        <v>720</v>
      </c>
      <c r="F512" s="231" t="s">
        <v>721</v>
      </c>
      <c r="G512" s="232" t="s">
        <v>210</v>
      </c>
      <c r="H512" s="233">
        <v>122.7</v>
      </c>
      <c r="I512" s="234"/>
      <c r="J512" s="235">
        <f>ROUND(I512*H512,2)</f>
        <v>0</v>
      </c>
      <c r="K512" s="231" t="s">
        <v>200</v>
      </c>
      <c r="L512" s="45"/>
      <c r="M512" s="236" t="s">
        <v>1</v>
      </c>
      <c r="N512" s="237" t="s">
        <v>41</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100</v>
      </c>
      <c r="AT512" s="240" t="s">
        <v>196</v>
      </c>
      <c r="AU512" s="240" t="s">
        <v>85</v>
      </c>
      <c r="AY512" s="18" t="s">
        <v>194</v>
      </c>
      <c r="BE512" s="241">
        <f>IF(N512="základní",J512,0)</f>
        <v>0</v>
      </c>
      <c r="BF512" s="241">
        <f>IF(N512="snížená",J512,0)</f>
        <v>0</v>
      </c>
      <c r="BG512" s="241">
        <f>IF(N512="zákl. přenesená",J512,0)</f>
        <v>0</v>
      </c>
      <c r="BH512" s="241">
        <f>IF(N512="sníž. přenesená",J512,0)</f>
        <v>0</v>
      </c>
      <c r="BI512" s="241">
        <f>IF(N512="nulová",J512,0)</f>
        <v>0</v>
      </c>
      <c r="BJ512" s="18" t="s">
        <v>83</v>
      </c>
      <c r="BK512" s="241">
        <f>ROUND(I512*H512,2)</f>
        <v>0</v>
      </c>
      <c r="BL512" s="18" t="s">
        <v>100</v>
      </c>
      <c r="BM512" s="240" t="s">
        <v>722</v>
      </c>
    </row>
    <row r="513" s="14" customFormat="1">
      <c r="A513" s="14"/>
      <c r="B513" s="258"/>
      <c r="C513" s="259"/>
      <c r="D513" s="242" t="s">
        <v>204</v>
      </c>
      <c r="E513" s="260" t="s">
        <v>1</v>
      </c>
      <c r="F513" s="261" t="s">
        <v>350</v>
      </c>
      <c r="G513" s="259"/>
      <c r="H513" s="260" t="s">
        <v>1</v>
      </c>
      <c r="I513" s="262"/>
      <c r="J513" s="259"/>
      <c r="K513" s="259"/>
      <c r="L513" s="263"/>
      <c r="M513" s="264"/>
      <c r="N513" s="265"/>
      <c r="O513" s="265"/>
      <c r="P513" s="265"/>
      <c r="Q513" s="265"/>
      <c r="R513" s="265"/>
      <c r="S513" s="265"/>
      <c r="T513" s="266"/>
      <c r="U513" s="14"/>
      <c r="V513" s="14"/>
      <c r="W513" s="14"/>
      <c r="X513" s="14"/>
      <c r="Y513" s="14"/>
      <c r="Z513" s="14"/>
      <c r="AA513" s="14"/>
      <c r="AB513" s="14"/>
      <c r="AC513" s="14"/>
      <c r="AD513" s="14"/>
      <c r="AE513" s="14"/>
      <c r="AT513" s="267" t="s">
        <v>204</v>
      </c>
      <c r="AU513" s="267" t="s">
        <v>85</v>
      </c>
      <c r="AV513" s="14" t="s">
        <v>83</v>
      </c>
      <c r="AW513" s="14" t="s">
        <v>32</v>
      </c>
      <c r="AX513" s="14" t="s">
        <v>76</v>
      </c>
      <c r="AY513" s="267" t="s">
        <v>194</v>
      </c>
    </row>
    <row r="514" s="13" customFormat="1">
      <c r="A514" s="13"/>
      <c r="B514" s="247"/>
      <c r="C514" s="248"/>
      <c r="D514" s="242" t="s">
        <v>204</v>
      </c>
      <c r="E514" s="249" t="s">
        <v>1</v>
      </c>
      <c r="F514" s="250" t="s">
        <v>723</v>
      </c>
      <c r="G514" s="248"/>
      <c r="H514" s="251">
        <v>13.119999999999999</v>
      </c>
      <c r="I514" s="252"/>
      <c r="J514" s="248"/>
      <c r="K514" s="248"/>
      <c r="L514" s="253"/>
      <c r="M514" s="254"/>
      <c r="N514" s="255"/>
      <c r="O514" s="255"/>
      <c r="P514" s="255"/>
      <c r="Q514" s="255"/>
      <c r="R514" s="255"/>
      <c r="S514" s="255"/>
      <c r="T514" s="256"/>
      <c r="U514" s="13"/>
      <c r="V514" s="13"/>
      <c r="W514" s="13"/>
      <c r="X514" s="13"/>
      <c r="Y514" s="13"/>
      <c r="Z514" s="13"/>
      <c r="AA514" s="13"/>
      <c r="AB514" s="13"/>
      <c r="AC514" s="13"/>
      <c r="AD514" s="13"/>
      <c r="AE514" s="13"/>
      <c r="AT514" s="257" t="s">
        <v>204</v>
      </c>
      <c r="AU514" s="257" t="s">
        <v>85</v>
      </c>
      <c r="AV514" s="13" t="s">
        <v>85</v>
      </c>
      <c r="AW514" s="13" t="s">
        <v>32</v>
      </c>
      <c r="AX514" s="13" t="s">
        <v>76</v>
      </c>
      <c r="AY514" s="257" t="s">
        <v>194</v>
      </c>
    </row>
    <row r="515" s="13" customFormat="1">
      <c r="A515" s="13"/>
      <c r="B515" s="247"/>
      <c r="C515" s="248"/>
      <c r="D515" s="242" t="s">
        <v>204</v>
      </c>
      <c r="E515" s="249" t="s">
        <v>1</v>
      </c>
      <c r="F515" s="250" t="s">
        <v>657</v>
      </c>
      <c r="G515" s="248"/>
      <c r="H515" s="251">
        <v>4.9699999999999998</v>
      </c>
      <c r="I515" s="252"/>
      <c r="J515" s="248"/>
      <c r="K515" s="248"/>
      <c r="L515" s="253"/>
      <c r="M515" s="254"/>
      <c r="N515" s="255"/>
      <c r="O515" s="255"/>
      <c r="P515" s="255"/>
      <c r="Q515" s="255"/>
      <c r="R515" s="255"/>
      <c r="S515" s="255"/>
      <c r="T515" s="256"/>
      <c r="U515" s="13"/>
      <c r="V515" s="13"/>
      <c r="W515" s="13"/>
      <c r="X515" s="13"/>
      <c r="Y515" s="13"/>
      <c r="Z515" s="13"/>
      <c r="AA515" s="13"/>
      <c r="AB515" s="13"/>
      <c r="AC515" s="13"/>
      <c r="AD515" s="13"/>
      <c r="AE515" s="13"/>
      <c r="AT515" s="257" t="s">
        <v>204</v>
      </c>
      <c r="AU515" s="257" t="s">
        <v>85</v>
      </c>
      <c r="AV515" s="13" t="s">
        <v>85</v>
      </c>
      <c r="AW515" s="13" t="s">
        <v>32</v>
      </c>
      <c r="AX515" s="13" t="s">
        <v>76</v>
      </c>
      <c r="AY515" s="257" t="s">
        <v>194</v>
      </c>
    </row>
    <row r="516" s="13" customFormat="1">
      <c r="A516" s="13"/>
      <c r="B516" s="247"/>
      <c r="C516" s="248"/>
      <c r="D516" s="242" t="s">
        <v>204</v>
      </c>
      <c r="E516" s="249" t="s">
        <v>1</v>
      </c>
      <c r="F516" s="250" t="s">
        <v>724</v>
      </c>
      <c r="G516" s="248"/>
      <c r="H516" s="251">
        <v>52.359999999999999</v>
      </c>
      <c r="I516" s="252"/>
      <c r="J516" s="248"/>
      <c r="K516" s="248"/>
      <c r="L516" s="253"/>
      <c r="M516" s="254"/>
      <c r="N516" s="255"/>
      <c r="O516" s="255"/>
      <c r="P516" s="255"/>
      <c r="Q516" s="255"/>
      <c r="R516" s="255"/>
      <c r="S516" s="255"/>
      <c r="T516" s="256"/>
      <c r="U516" s="13"/>
      <c r="V516" s="13"/>
      <c r="W516" s="13"/>
      <c r="X516" s="13"/>
      <c r="Y516" s="13"/>
      <c r="Z516" s="13"/>
      <c r="AA516" s="13"/>
      <c r="AB516" s="13"/>
      <c r="AC516" s="13"/>
      <c r="AD516" s="13"/>
      <c r="AE516" s="13"/>
      <c r="AT516" s="257" t="s">
        <v>204</v>
      </c>
      <c r="AU516" s="257" t="s">
        <v>85</v>
      </c>
      <c r="AV516" s="13" t="s">
        <v>85</v>
      </c>
      <c r="AW516" s="13" t="s">
        <v>32</v>
      </c>
      <c r="AX516" s="13" t="s">
        <v>76</v>
      </c>
      <c r="AY516" s="257" t="s">
        <v>194</v>
      </c>
    </row>
    <row r="517" s="13" customFormat="1">
      <c r="A517" s="13"/>
      <c r="B517" s="247"/>
      <c r="C517" s="248"/>
      <c r="D517" s="242" t="s">
        <v>204</v>
      </c>
      <c r="E517" s="249" t="s">
        <v>1</v>
      </c>
      <c r="F517" s="250" t="s">
        <v>658</v>
      </c>
      <c r="G517" s="248"/>
      <c r="H517" s="251">
        <v>52.25</v>
      </c>
      <c r="I517" s="252"/>
      <c r="J517" s="248"/>
      <c r="K517" s="248"/>
      <c r="L517" s="253"/>
      <c r="M517" s="254"/>
      <c r="N517" s="255"/>
      <c r="O517" s="255"/>
      <c r="P517" s="255"/>
      <c r="Q517" s="255"/>
      <c r="R517" s="255"/>
      <c r="S517" s="255"/>
      <c r="T517" s="256"/>
      <c r="U517" s="13"/>
      <c r="V517" s="13"/>
      <c r="W517" s="13"/>
      <c r="X517" s="13"/>
      <c r="Y517" s="13"/>
      <c r="Z517" s="13"/>
      <c r="AA517" s="13"/>
      <c r="AB517" s="13"/>
      <c r="AC517" s="13"/>
      <c r="AD517" s="13"/>
      <c r="AE517" s="13"/>
      <c r="AT517" s="257" t="s">
        <v>204</v>
      </c>
      <c r="AU517" s="257" t="s">
        <v>85</v>
      </c>
      <c r="AV517" s="13" t="s">
        <v>85</v>
      </c>
      <c r="AW517" s="13" t="s">
        <v>32</v>
      </c>
      <c r="AX517" s="13" t="s">
        <v>76</v>
      </c>
      <c r="AY517" s="257" t="s">
        <v>194</v>
      </c>
    </row>
    <row r="518" s="15" customFormat="1">
      <c r="A518" s="15"/>
      <c r="B518" s="268"/>
      <c r="C518" s="269"/>
      <c r="D518" s="242" t="s">
        <v>204</v>
      </c>
      <c r="E518" s="270" t="s">
        <v>1</v>
      </c>
      <c r="F518" s="271" t="s">
        <v>207</v>
      </c>
      <c r="G518" s="269"/>
      <c r="H518" s="272">
        <v>122.7</v>
      </c>
      <c r="I518" s="273"/>
      <c r="J518" s="269"/>
      <c r="K518" s="269"/>
      <c r="L518" s="274"/>
      <c r="M518" s="275"/>
      <c r="N518" s="276"/>
      <c r="O518" s="276"/>
      <c r="P518" s="276"/>
      <c r="Q518" s="276"/>
      <c r="R518" s="276"/>
      <c r="S518" s="276"/>
      <c r="T518" s="277"/>
      <c r="U518" s="15"/>
      <c r="V518" s="15"/>
      <c r="W518" s="15"/>
      <c r="X518" s="15"/>
      <c r="Y518" s="15"/>
      <c r="Z518" s="15"/>
      <c r="AA518" s="15"/>
      <c r="AB518" s="15"/>
      <c r="AC518" s="15"/>
      <c r="AD518" s="15"/>
      <c r="AE518" s="15"/>
      <c r="AT518" s="278" t="s">
        <v>204</v>
      </c>
      <c r="AU518" s="278" t="s">
        <v>85</v>
      </c>
      <c r="AV518" s="15" t="s">
        <v>100</v>
      </c>
      <c r="AW518" s="15" t="s">
        <v>32</v>
      </c>
      <c r="AX518" s="15" t="s">
        <v>83</v>
      </c>
      <c r="AY518" s="278" t="s">
        <v>194</v>
      </c>
    </row>
    <row r="519" s="2" customFormat="1" ht="16.5" customHeight="1">
      <c r="A519" s="39"/>
      <c r="B519" s="40"/>
      <c r="C519" s="229" t="s">
        <v>725</v>
      </c>
      <c r="D519" s="229" t="s">
        <v>196</v>
      </c>
      <c r="E519" s="230" t="s">
        <v>726</v>
      </c>
      <c r="F519" s="231" t="s">
        <v>727</v>
      </c>
      <c r="G519" s="232" t="s">
        <v>210</v>
      </c>
      <c r="H519" s="233">
        <v>0.80000000000000004</v>
      </c>
      <c r="I519" s="234"/>
      <c r="J519" s="235">
        <f>ROUND(I519*H519,2)</f>
        <v>0</v>
      </c>
      <c r="K519" s="231" t="s">
        <v>200</v>
      </c>
      <c r="L519" s="45"/>
      <c r="M519" s="236" t="s">
        <v>1</v>
      </c>
      <c r="N519" s="237" t="s">
        <v>41</v>
      </c>
      <c r="O519" s="92"/>
      <c r="P519" s="238">
        <f>O519*H519</f>
        <v>0</v>
      </c>
      <c r="Q519" s="238">
        <v>0</v>
      </c>
      <c r="R519" s="238">
        <f>Q519*H519</f>
        <v>0</v>
      </c>
      <c r="S519" s="238">
        <v>0.26100000000000001</v>
      </c>
      <c r="T519" s="239">
        <f>S519*H519</f>
        <v>0.20880000000000001</v>
      </c>
      <c r="U519" s="39"/>
      <c r="V519" s="39"/>
      <c r="W519" s="39"/>
      <c r="X519" s="39"/>
      <c r="Y519" s="39"/>
      <c r="Z519" s="39"/>
      <c r="AA519" s="39"/>
      <c r="AB519" s="39"/>
      <c r="AC519" s="39"/>
      <c r="AD519" s="39"/>
      <c r="AE519" s="39"/>
      <c r="AR519" s="240" t="s">
        <v>100</v>
      </c>
      <c r="AT519" s="240" t="s">
        <v>196</v>
      </c>
      <c r="AU519" s="240" t="s">
        <v>85</v>
      </c>
      <c r="AY519" s="18" t="s">
        <v>194</v>
      </c>
      <c r="BE519" s="241">
        <f>IF(N519="základní",J519,0)</f>
        <v>0</v>
      </c>
      <c r="BF519" s="241">
        <f>IF(N519="snížená",J519,0)</f>
        <v>0</v>
      </c>
      <c r="BG519" s="241">
        <f>IF(N519="zákl. přenesená",J519,0)</f>
        <v>0</v>
      </c>
      <c r="BH519" s="241">
        <f>IF(N519="sníž. přenesená",J519,0)</f>
        <v>0</v>
      </c>
      <c r="BI519" s="241">
        <f>IF(N519="nulová",J519,0)</f>
        <v>0</v>
      </c>
      <c r="BJ519" s="18" t="s">
        <v>83</v>
      </c>
      <c r="BK519" s="241">
        <f>ROUND(I519*H519,2)</f>
        <v>0</v>
      </c>
      <c r="BL519" s="18" t="s">
        <v>100</v>
      </c>
      <c r="BM519" s="240" t="s">
        <v>728</v>
      </c>
    </row>
    <row r="520" s="14" customFormat="1">
      <c r="A520" s="14"/>
      <c r="B520" s="258"/>
      <c r="C520" s="259"/>
      <c r="D520" s="242" t="s">
        <v>204</v>
      </c>
      <c r="E520" s="260" t="s">
        <v>1</v>
      </c>
      <c r="F520" s="261" t="s">
        <v>521</v>
      </c>
      <c r="G520" s="259"/>
      <c r="H520" s="260" t="s">
        <v>1</v>
      </c>
      <c r="I520" s="262"/>
      <c r="J520" s="259"/>
      <c r="K520" s="259"/>
      <c r="L520" s="263"/>
      <c r="M520" s="264"/>
      <c r="N520" s="265"/>
      <c r="O520" s="265"/>
      <c r="P520" s="265"/>
      <c r="Q520" s="265"/>
      <c r="R520" s="265"/>
      <c r="S520" s="265"/>
      <c r="T520" s="266"/>
      <c r="U520" s="14"/>
      <c r="V520" s="14"/>
      <c r="W520" s="14"/>
      <c r="X520" s="14"/>
      <c r="Y520" s="14"/>
      <c r="Z520" s="14"/>
      <c r="AA520" s="14"/>
      <c r="AB520" s="14"/>
      <c r="AC520" s="14"/>
      <c r="AD520" s="14"/>
      <c r="AE520" s="14"/>
      <c r="AT520" s="267" t="s">
        <v>204</v>
      </c>
      <c r="AU520" s="267" t="s">
        <v>85</v>
      </c>
      <c r="AV520" s="14" t="s">
        <v>83</v>
      </c>
      <c r="AW520" s="14" t="s">
        <v>32</v>
      </c>
      <c r="AX520" s="14" t="s">
        <v>76</v>
      </c>
      <c r="AY520" s="267" t="s">
        <v>194</v>
      </c>
    </row>
    <row r="521" s="13" customFormat="1">
      <c r="A521" s="13"/>
      <c r="B521" s="247"/>
      <c r="C521" s="248"/>
      <c r="D521" s="242" t="s">
        <v>204</v>
      </c>
      <c r="E521" s="249" t="s">
        <v>1</v>
      </c>
      <c r="F521" s="250" t="s">
        <v>729</v>
      </c>
      <c r="G521" s="248"/>
      <c r="H521" s="251">
        <v>0.80000000000000004</v>
      </c>
      <c r="I521" s="252"/>
      <c r="J521" s="248"/>
      <c r="K521" s="248"/>
      <c r="L521" s="253"/>
      <c r="M521" s="254"/>
      <c r="N521" s="255"/>
      <c r="O521" s="255"/>
      <c r="P521" s="255"/>
      <c r="Q521" s="255"/>
      <c r="R521" s="255"/>
      <c r="S521" s="255"/>
      <c r="T521" s="256"/>
      <c r="U521" s="13"/>
      <c r="V521" s="13"/>
      <c r="W521" s="13"/>
      <c r="X521" s="13"/>
      <c r="Y521" s="13"/>
      <c r="Z521" s="13"/>
      <c r="AA521" s="13"/>
      <c r="AB521" s="13"/>
      <c r="AC521" s="13"/>
      <c r="AD521" s="13"/>
      <c r="AE521" s="13"/>
      <c r="AT521" s="257" t="s">
        <v>204</v>
      </c>
      <c r="AU521" s="257" t="s">
        <v>85</v>
      </c>
      <c r="AV521" s="13" t="s">
        <v>85</v>
      </c>
      <c r="AW521" s="13" t="s">
        <v>32</v>
      </c>
      <c r="AX521" s="13" t="s">
        <v>76</v>
      </c>
      <c r="AY521" s="257" t="s">
        <v>194</v>
      </c>
    </row>
    <row r="522" s="15" customFormat="1">
      <c r="A522" s="15"/>
      <c r="B522" s="268"/>
      <c r="C522" s="269"/>
      <c r="D522" s="242" t="s">
        <v>204</v>
      </c>
      <c r="E522" s="270" t="s">
        <v>1</v>
      </c>
      <c r="F522" s="271" t="s">
        <v>207</v>
      </c>
      <c r="G522" s="269"/>
      <c r="H522" s="272">
        <v>0.80000000000000004</v>
      </c>
      <c r="I522" s="273"/>
      <c r="J522" s="269"/>
      <c r="K522" s="269"/>
      <c r="L522" s="274"/>
      <c r="M522" s="275"/>
      <c r="N522" s="276"/>
      <c r="O522" s="276"/>
      <c r="P522" s="276"/>
      <c r="Q522" s="276"/>
      <c r="R522" s="276"/>
      <c r="S522" s="276"/>
      <c r="T522" s="277"/>
      <c r="U522" s="15"/>
      <c r="V522" s="15"/>
      <c r="W522" s="15"/>
      <c r="X522" s="15"/>
      <c r="Y522" s="15"/>
      <c r="Z522" s="15"/>
      <c r="AA522" s="15"/>
      <c r="AB522" s="15"/>
      <c r="AC522" s="15"/>
      <c r="AD522" s="15"/>
      <c r="AE522" s="15"/>
      <c r="AT522" s="278" t="s">
        <v>204</v>
      </c>
      <c r="AU522" s="278" t="s">
        <v>85</v>
      </c>
      <c r="AV522" s="15" t="s">
        <v>100</v>
      </c>
      <c r="AW522" s="15" t="s">
        <v>32</v>
      </c>
      <c r="AX522" s="15" t="s">
        <v>83</v>
      </c>
      <c r="AY522" s="278" t="s">
        <v>194</v>
      </c>
    </row>
    <row r="523" s="2" customFormat="1" ht="16.5" customHeight="1">
      <c r="A523" s="39"/>
      <c r="B523" s="40"/>
      <c r="C523" s="229" t="s">
        <v>730</v>
      </c>
      <c r="D523" s="229" t="s">
        <v>196</v>
      </c>
      <c r="E523" s="230" t="s">
        <v>731</v>
      </c>
      <c r="F523" s="231" t="s">
        <v>732</v>
      </c>
      <c r="G523" s="232" t="s">
        <v>215</v>
      </c>
      <c r="H523" s="233">
        <v>7.976</v>
      </c>
      <c r="I523" s="234"/>
      <c r="J523" s="235">
        <f>ROUND(I523*H523,2)</f>
        <v>0</v>
      </c>
      <c r="K523" s="231" t="s">
        <v>200</v>
      </c>
      <c r="L523" s="45"/>
      <c r="M523" s="236" t="s">
        <v>1</v>
      </c>
      <c r="N523" s="237" t="s">
        <v>41</v>
      </c>
      <c r="O523" s="92"/>
      <c r="P523" s="238">
        <f>O523*H523</f>
        <v>0</v>
      </c>
      <c r="Q523" s="238">
        <v>0</v>
      </c>
      <c r="R523" s="238">
        <f>Q523*H523</f>
        <v>0</v>
      </c>
      <c r="S523" s="238">
        <v>1.8</v>
      </c>
      <c r="T523" s="239">
        <f>S523*H523</f>
        <v>14.3568</v>
      </c>
      <c r="U523" s="39"/>
      <c r="V523" s="39"/>
      <c r="W523" s="39"/>
      <c r="X523" s="39"/>
      <c r="Y523" s="39"/>
      <c r="Z523" s="39"/>
      <c r="AA523" s="39"/>
      <c r="AB523" s="39"/>
      <c r="AC523" s="39"/>
      <c r="AD523" s="39"/>
      <c r="AE523" s="39"/>
      <c r="AR523" s="240" t="s">
        <v>100</v>
      </c>
      <c r="AT523" s="240" t="s">
        <v>196</v>
      </c>
      <c r="AU523" s="240" t="s">
        <v>85</v>
      </c>
      <c r="AY523" s="18" t="s">
        <v>194</v>
      </c>
      <c r="BE523" s="241">
        <f>IF(N523="základní",J523,0)</f>
        <v>0</v>
      </c>
      <c r="BF523" s="241">
        <f>IF(N523="snížená",J523,0)</f>
        <v>0</v>
      </c>
      <c r="BG523" s="241">
        <f>IF(N523="zákl. přenesená",J523,0)</f>
        <v>0</v>
      </c>
      <c r="BH523" s="241">
        <f>IF(N523="sníž. přenesená",J523,0)</f>
        <v>0</v>
      </c>
      <c r="BI523" s="241">
        <f>IF(N523="nulová",J523,0)</f>
        <v>0</v>
      </c>
      <c r="BJ523" s="18" t="s">
        <v>83</v>
      </c>
      <c r="BK523" s="241">
        <f>ROUND(I523*H523,2)</f>
        <v>0</v>
      </c>
      <c r="BL523" s="18" t="s">
        <v>100</v>
      </c>
      <c r="BM523" s="240" t="s">
        <v>733</v>
      </c>
    </row>
    <row r="524" s="14" customFormat="1">
      <c r="A524" s="14"/>
      <c r="B524" s="258"/>
      <c r="C524" s="259"/>
      <c r="D524" s="242" t="s">
        <v>204</v>
      </c>
      <c r="E524" s="260" t="s">
        <v>1</v>
      </c>
      <c r="F524" s="261" t="s">
        <v>521</v>
      </c>
      <c r="G524" s="259"/>
      <c r="H524" s="260" t="s">
        <v>1</v>
      </c>
      <c r="I524" s="262"/>
      <c r="J524" s="259"/>
      <c r="K524" s="259"/>
      <c r="L524" s="263"/>
      <c r="M524" s="264"/>
      <c r="N524" s="265"/>
      <c r="O524" s="265"/>
      <c r="P524" s="265"/>
      <c r="Q524" s="265"/>
      <c r="R524" s="265"/>
      <c r="S524" s="265"/>
      <c r="T524" s="266"/>
      <c r="U524" s="14"/>
      <c r="V524" s="14"/>
      <c r="W524" s="14"/>
      <c r="X524" s="14"/>
      <c r="Y524" s="14"/>
      <c r="Z524" s="14"/>
      <c r="AA524" s="14"/>
      <c r="AB524" s="14"/>
      <c r="AC524" s="14"/>
      <c r="AD524" s="14"/>
      <c r="AE524" s="14"/>
      <c r="AT524" s="267" t="s">
        <v>204</v>
      </c>
      <c r="AU524" s="267" t="s">
        <v>85</v>
      </c>
      <c r="AV524" s="14" t="s">
        <v>83</v>
      </c>
      <c r="AW524" s="14" t="s">
        <v>32</v>
      </c>
      <c r="AX524" s="14" t="s">
        <v>76</v>
      </c>
      <c r="AY524" s="267" t="s">
        <v>194</v>
      </c>
    </row>
    <row r="525" s="13" customFormat="1">
      <c r="A525" s="13"/>
      <c r="B525" s="247"/>
      <c r="C525" s="248"/>
      <c r="D525" s="242" t="s">
        <v>204</v>
      </c>
      <c r="E525" s="249" t="s">
        <v>1</v>
      </c>
      <c r="F525" s="250" t="s">
        <v>734</v>
      </c>
      <c r="G525" s="248"/>
      <c r="H525" s="251">
        <v>0.91300000000000003</v>
      </c>
      <c r="I525" s="252"/>
      <c r="J525" s="248"/>
      <c r="K525" s="248"/>
      <c r="L525" s="253"/>
      <c r="M525" s="254"/>
      <c r="N525" s="255"/>
      <c r="O525" s="255"/>
      <c r="P525" s="255"/>
      <c r="Q525" s="255"/>
      <c r="R525" s="255"/>
      <c r="S525" s="255"/>
      <c r="T525" s="256"/>
      <c r="U525" s="13"/>
      <c r="V525" s="13"/>
      <c r="W525" s="13"/>
      <c r="X525" s="13"/>
      <c r="Y525" s="13"/>
      <c r="Z525" s="13"/>
      <c r="AA525" s="13"/>
      <c r="AB525" s="13"/>
      <c r="AC525" s="13"/>
      <c r="AD525" s="13"/>
      <c r="AE525" s="13"/>
      <c r="AT525" s="257" t="s">
        <v>204</v>
      </c>
      <c r="AU525" s="257" t="s">
        <v>85</v>
      </c>
      <c r="AV525" s="13" t="s">
        <v>85</v>
      </c>
      <c r="AW525" s="13" t="s">
        <v>32</v>
      </c>
      <c r="AX525" s="13" t="s">
        <v>76</v>
      </c>
      <c r="AY525" s="257" t="s">
        <v>194</v>
      </c>
    </row>
    <row r="526" s="13" customFormat="1">
      <c r="A526" s="13"/>
      <c r="B526" s="247"/>
      <c r="C526" s="248"/>
      <c r="D526" s="242" t="s">
        <v>204</v>
      </c>
      <c r="E526" s="249" t="s">
        <v>1</v>
      </c>
      <c r="F526" s="250" t="s">
        <v>735</v>
      </c>
      <c r="G526" s="248"/>
      <c r="H526" s="251">
        <v>4.7249999999999996</v>
      </c>
      <c r="I526" s="252"/>
      <c r="J526" s="248"/>
      <c r="K526" s="248"/>
      <c r="L526" s="253"/>
      <c r="M526" s="254"/>
      <c r="N526" s="255"/>
      <c r="O526" s="255"/>
      <c r="P526" s="255"/>
      <c r="Q526" s="255"/>
      <c r="R526" s="255"/>
      <c r="S526" s="255"/>
      <c r="T526" s="256"/>
      <c r="U526" s="13"/>
      <c r="V526" s="13"/>
      <c r="W526" s="13"/>
      <c r="X526" s="13"/>
      <c r="Y526" s="13"/>
      <c r="Z526" s="13"/>
      <c r="AA526" s="13"/>
      <c r="AB526" s="13"/>
      <c r="AC526" s="13"/>
      <c r="AD526" s="13"/>
      <c r="AE526" s="13"/>
      <c r="AT526" s="257" t="s">
        <v>204</v>
      </c>
      <c r="AU526" s="257" t="s">
        <v>85</v>
      </c>
      <c r="AV526" s="13" t="s">
        <v>85</v>
      </c>
      <c r="AW526" s="13" t="s">
        <v>32</v>
      </c>
      <c r="AX526" s="13" t="s">
        <v>76</v>
      </c>
      <c r="AY526" s="257" t="s">
        <v>194</v>
      </c>
    </row>
    <row r="527" s="13" customFormat="1">
      <c r="A527" s="13"/>
      <c r="B527" s="247"/>
      <c r="C527" s="248"/>
      <c r="D527" s="242" t="s">
        <v>204</v>
      </c>
      <c r="E527" s="249" t="s">
        <v>1</v>
      </c>
      <c r="F527" s="250" t="s">
        <v>736</v>
      </c>
      <c r="G527" s="248"/>
      <c r="H527" s="251">
        <v>0.74299999999999999</v>
      </c>
      <c r="I527" s="252"/>
      <c r="J527" s="248"/>
      <c r="K527" s="248"/>
      <c r="L527" s="253"/>
      <c r="M527" s="254"/>
      <c r="N527" s="255"/>
      <c r="O527" s="255"/>
      <c r="P527" s="255"/>
      <c r="Q527" s="255"/>
      <c r="R527" s="255"/>
      <c r="S527" s="255"/>
      <c r="T527" s="256"/>
      <c r="U527" s="13"/>
      <c r="V527" s="13"/>
      <c r="W527" s="13"/>
      <c r="X527" s="13"/>
      <c r="Y527" s="13"/>
      <c r="Z527" s="13"/>
      <c r="AA527" s="13"/>
      <c r="AB527" s="13"/>
      <c r="AC527" s="13"/>
      <c r="AD527" s="13"/>
      <c r="AE527" s="13"/>
      <c r="AT527" s="257" t="s">
        <v>204</v>
      </c>
      <c r="AU527" s="257" t="s">
        <v>85</v>
      </c>
      <c r="AV527" s="13" t="s">
        <v>85</v>
      </c>
      <c r="AW527" s="13" t="s">
        <v>32</v>
      </c>
      <c r="AX527" s="13" t="s">
        <v>76</v>
      </c>
      <c r="AY527" s="257" t="s">
        <v>194</v>
      </c>
    </row>
    <row r="528" s="16" customFormat="1">
      <c r="A528" s="16"/>
      <c r="B528" s="279"/>
      <c r="C528" s="280"/>
      <c r="D528" s="242" t="s">
        <v>204</v>
      </c>
      <c r="E528" s="281" t="s">
        <v>1</v>
      </c>
      <c r="F528" s="282" t="s">
        <v>223</v>
      </c>
      <c r="G528" s="280"/>
      <c r="H528" s="283">
        <v>6.3810000000000002</v>
      </c>
      <c r="I528" s="284"/>
      <c r="J528" s="280"/>
      <c r="K528" s="280"/>
      <c r="L528" s="285"/>
      <c r="M528" s="286"/>
      <c r="N528" s="287"/>
      <c r="O528" s="287"/>
      <c r="P528" s="287"/>
      <c r="Q528" s="287"/>
      <c r="R528" s="287"/>
      <c r="S528" s="287"/>
      <c r="T528" s="288"/>
      <c r="U528" s="16"/>
      <c r="V528" s="16"/>
      <c r="W528" s="16"/>
      <c r="X528" s="16"/>
      <c r="Y528" s="16"/>
      <c r="Z528" s="16"/>
      <c r="AA528" s="16"/>
      <c r="AB528" s="16"/>
      <c r="AC528" s="16"/>
      <c r="AD528" s="16"/>
      <c r="AE528" s="16"/>
      <c r="AT528" s="289" t="s">
        <v>204</v>
      </c>
      <c r="AU528" s="289" t="s">
        <v>85</v>
      </c>
      <c r="AV528" s="16" t="s">
        <v>93</v>
      </c>
      <c r="AW528" s="16" t="s">
        <v>32</v>
      </c>
      <c r="AX528" s="16" t="s">
        <v>76</v>
      </c>
      <c r="AY528" s="289" t="s">
        <v>194</v>
      </c>
    </row>
    <row r="529" s="13" customFormat="1">
      <c r="A529" s="13"/>
      <c r="B529" s="247"/>
      <c r="C529" s="248"/>
      <c r="D529" s="242" t="s">
        <v>204</v>
      </c>
      <c r="E529" s="249" t="s">
        <v>1</v>
      </c>
      <c r="F529" s="250" t="s">
        <v>737</v>
      </c>
      <c r="G529" s="248"/>
      <c r="H529" s="251">
        <v>1.595</v>
      </c>
      <c r="I529" s="252"/>
      <c r="J529" s="248"/>
      <c r="K529" s="248"/>
      <c r="L529" s="253"/>
      <c r="M529" s="254"/>
      <c r="N529" s="255"/>
      <c r="O529" s="255"/>
      <c r="P529" s="255"/>
      <c r="Q529" s="255"/>
      <c r="R529" s="255"/>
      <c r="S529" s="255"/>
      <c r="T529" s="256"/>
      <c r="U529" s="13"/>
      <c r="V529" s="13"/>
      <c r="W529" s="13"/>
      <c r="X529" s="13"/>
      <c r="Y529" s="13"/>
      <c r="Z529" s="13"/>
      <c r="AA529" s="13"/>
      <c r="AB529" s="13"/>
      <c r="AC529" s="13"/>
      <c r="AD529" s="13"/>
      <c r="AE529" s="13"/>
      <c r="AT529" s="257" t="s">
        <v>204</v>
      </c>
      <c r="AU529" s="257" t="s">
        <v>85</v>
      </c>
      <c r="AV529" s="13" t="s">
        <v>85</v>
      </c>
      <c r="AW529" s="13" t="s">
        <v>32</v>
      </c>
      <c r="AX529" s="13" t="s">
        <v>76</v>
      </c>
      <c r="AY529" s="257" t="s">
        <v>194</v>
      </c>
    </row>
    <row r="530" s="15" customFormat="1">
      <c r="A530" s="15"/>
      <c r="B530" s="268"/>
      <c r="C530" s="269"/>
      <c r="D530" s="242" t="s">
        <v>204</v>
      </c>
      <c r="E530" s="270" t="s">
        <v>1</v>
      </c>
      <c r="F530" s="271" t="s">
        <v>207</v>
      </c>
      <c r="G530" s="269"/>
      <c r="H530" s="272">
        <v>7.976</v>
      </c>
      <c r="I530" s="273"/>
      <c r="J530" s="269"/>
      <c r="K530" s="269"/>
      <c r="L530" s="274"/>
      <c r="M530" s="275"/>
      <c r="N530" s="276"/>
      <c r="O530" s="276"/>
      <c r="P530" s="276"/>
      <c r="Q530" s="276"/>
      <c r="R530" s="276"/>
      <c r="S530" s="276"/>
      <c r="T530" s="277"/>
      <c r="U530" s="15"/>
      <c r="V530" s="15"/>
      <c r="W530" s="15"/>
      <c r="X530" s="15"/>
      <c r="Y530" s="15"/>
      <c r="Z530" s="15"/>
      <c r="AA530" s="15"/>
      <c r="AB530" s="15"/>
      <c r="AC530" s="15"/>
      <c r="AD530" s="15"/>
      <c r="AE530" s="15"/>
      <c r="AT530" s="278" t="s">
        <v>204</v>
      </c>
      <c r="AU530" s="278" t="s">
        <v>85</v>
      </c>
      <c r="AV530" s="15" t="s">
        <v>100</v>
      </c>
      <c r="AW530" s="15" t="s">
        <v>32</v>
      </c>
      <c r="AX530" s="15" t="s">
        <v>83</v>
      </c>
      <c r="AY530" s="278" t="s">
        <v>194</v>
      </c>
    </row>
    <row r="531" s="2" customFormat="1" ht="16.5" customHeight="1">
      <c r="A531" s="39"/>
      <c r="B531" s="40"/>
      <c r="C531" s="229" t="s">
        <v>738</v>
      </c>
      <c r="D531" s="229" t="s">
        <v>196</v>
      </c>
      <c r="E531" s="230" t="s">
        <v>739</v>
      </c>
      <c r="F531" s="231" t="s">
        <v>740</v>
      </c>
      <c r="G531" s="232" t="s">
        <v>215</v>
      </c>
      <c r="H531" s="233">
        <v>1.2709999999999999</v>
      </c>
      <c r="I531" s="234"/>
      <c r="J531" s="235">
        <f>ROUND(I531*H531,2)</f>
        <v>0</v>
      </c>
      <c r="K531" s="231" t="s">
        <v>200</v>
      </c>
      <c r="L531" s="45"/>
      <c r="M531" s="236" t="s">
        <v>1</v>
      </c>
      <c r="N531" s="237" t="s">
        <v>41</v>
      </c>
      <c r="O531" s="92"/>
      <c r="P531" s="238">
        <f>O531*H531</f>
        <v>0</v>
      </c>
      <c r="Q531" s="238">
        <v>0</v>
      </c>
      <c r="R531" s="238">
        <f>Q531*H531</f>
        <v>0</v>
      </c>
      <c r="S531" s="238">
        <v>2.3999999999999999</v>
      </c>
      <c r="T531" s="239">
        <f>S531*H531</f>
        <v>3.0503999999999998</v>
      </c>
      <c r="U531" s="39"/>
      <c r="V531" s="39"/>
      <c r="W531" s="39"/>
      <c r="X531" s="39"/>
      <c r="Y531" s="39"/>
      <c r="Z531" s="39"/>
      <c r="AA531" s="39"/>
      <c r="AB531" s="39"/>
      <c r="AC531" s="39"/>
      <c r="AD531" s="39"/>
      <c r="AE531" s="39"/>
      <c r="AR531" s="240" t="s">
        <v>100</v>
      </c>
      <c r="AT531" s="240" t="s">
        <v>196</v>
      </c>
      <c r="AU531" s="240" t="s">
        <v>85</v>
      </c>
      <c r="AY531" s="18" t="s">
        <v>194</v>
      </c>
      <c r="BE531" s="241">
        <f>IF(N531="základní",J531,0)</f>
        <v>0</v>
      </c>
      <c r="BF531" s="241">
        <f>IF(N531="snížená",J531,0)</f>
        <v>0</v>
      </c>
      <c r="BG531" s="241">
        <f>IF(N531="zákl. přenesená",J531,0)</f>
        <v>0</v>
      </c>
      <c r="BH531" s="241">
        <f>IF(N531="sníž. přenesená",J531,0)</f>
        <v>0</v>
      </c>
      <c r="BI531" s="241">
        <f>IF(N531="nulová",J531,0)</f>
        <v>0</v>
      </c>
      <c r="BJ531" s="18" t="s">
        <v>83</v>
      </c>
      <c r="BK531" s="241">
        <f>ROUND(I531*H531,2)</f>
        <v>0</v>
      </c>
      <c r="BL531" s="18" t="s">
        <v>100</v>
      </c>
      <c r="BM531" s="240" t="s">
        <v>741</v>
      </c>
    </row>
    <row r="532" s="14" customFormat="1">
      <c r="A532" s="14"/>
      <c r="B532" s="258"/>
      <c r="C532" s="259"/>
      <c r="D532" s="242" t="s">
        <v>204</v>
      </c>
      <c r="E532" s="260" t="s">
        <v>1</v>
      </c>
      <c r="F532" s="261" t="s">
        <v>521</v>
      </c>
      <c r="G532" s="259"/>
      <c r="H532" s="260" t="s">
        <v>1</v>
      </c>
      <c r="I532" s="262"/>
      <c r="J532" s="259"/>
      <c r="K532" s="259"/>
      <c r="L532" s="263"/>
      <c r="M532" s="264"/>
      <c r="N532" s="265"/>
      <c r="O532" s="265"/>
      <c r="P532" s="265"/>
      <c r="Q532" s="265"/>
      <c r="R532" s="265"/>
      <c r="S532" s="265"/>
      <c r="T532" s="266"/>
      <c r="U532" s="14"/>
      <c r="V532" s="14"/>
      <c r="W532" s="14"/>
      <c r="X532" s="14"/>
      <c r="Y532" s="14"/>
      <c r="Z532" s="14"/>
      <c r="AA532" s="14"/>
      <c r="AB532" s="14"/>
      <c r="AC532" s="14"/>
      <c r="AD532" s="14"/>
      <c r="AE532" s="14"/>
      <c r="AT532" s="267" t="s">
        <v>204</v>
      </c>
      <c r="AU532" s="267" t="s">
        <v>85</v>
      </c>
      <c r="AV532" s="14" t="s">
        <v>83</v>
      </c>
      <c r="AW532" s="14" t="s">
        <v>32</v>
      </c>
      <c r="AX532" s="14" t="s">
        <v>76</v>
      </c>
      <c r="AY532" s="267" t="s">
        <v>194</v>
      </c>
    </row>
    <row r="533" s="13" customFormat="1">
      <c r="A533" s="13"/>
      <c r="B533" s="247"/>
      <c r="C533" s="248"/>
      <c r="D533" s="242" t="s">
        <v>204</v>
      </c>
      <c r="E533" s="249" t="s">
        <v>1</v>
      </c>
      <c r="F533" s="250" t="s">
        <v>742</v>
      </c>
      <c r="G533" s="248"/>
      <c r="H533" s="251">
        <v>1.2709999999999999</v>
      </c>
      <c r="I533" s="252"/>
      <c r="J533" s="248"/>
      <c r="K533" s="248"/>
      <c r="L533" s="253"/>
      <c r="M533" s="254"/>
      <c r="N533" s="255"/>
      <c r="O533" s="255"/>
      <c r="P533" s="255"/>
      <c r="Q533" s="255"/>
      <c r="R533" s="255"/>
      <c r="S533" s="255"/>
      <c r="T533" s="256"/>
      <c r="U533" s="13"/>
      <c r="V533" s="13"/>
      <c r="W533" s="13"/>
      <c r="X533" s="13"/>
      <c r="Y533" s="13"/>
      <c r="Z533" s="13"/>
      <c r="AA533" s="13"/>
      <c r="AB533" s="13"/>
      <c r="AC533" s="13"/>
      <c r="AD533" s="13"/>
      <c r="AE533" s="13"/>
      <c r="AT533" s="257" t="s">
        <v>204</v>
      </c>
      <c r="AU533" s="257" t="s">
        <v>85</v>
      </c>
      <c r="AV533" s="13" t="s">
        <v>85</v>
      </c>
      <c r="AW533" s="13" t="s">
        <v>32</v>
      </c>
      <c r="AX533" s="13" t="s">
        <v>76</v>
      </c>
      <c r="AY533" s="257" t="s">
        <v>194</v>
      </c>
    </row>
    <row r="534" s="15" customFormat="1">
      <c r="A534" s="15"/>
      <c r="B534" s="268"/>
      <c r="C534" s="269"/>
      <c r="D534" s="242" t="s">
        <v>204</v>
      </c>
      <c r="E534" s="270" t="s">
        <v>1</v>
      </c>
      <c r="F534" s="271" t="s">
        <v>207</v>
      </c>
      <c r="G534" s="269"/>
      <c r="H534" s="272">
        <v>1.2709999999999999</v>
      </c>
      <c r="I534" s="273"/>
      <c r="J534" s="269"/>
      <c r="K534" s="269"/>
      <c r="L534" s="274"/>
      <c r="M534" s="275"/>
      <c r="N534" s="276"/>
      <c r="O534" s="276"/>
      <c r="P534" s="276"/>
      <c r="Q534" s="276"/>
      <c r="R534" s="276"/>
      <c r="S534" s="276"/>
      <c r="T534" s="277"/>
      <c r="U534" s="15"/>
      <c r="V534" s="15"/>
      <c r="W534" s="15"/>
      <c r="X534" s="15"/>
      <c r="Y534" s="15"/>
      <c r="Z534" s="15"/>
      <c r="AA534" s="15"/>
      <c r="AB534" s="15"/>
      <c r="AC534" s="15"/>
      <c r="AD534" s="15"/>
      <c r="AE534" s="15"/>
      <c r="AT534" s="278" t="s">
        <v>204</v>
      </c>
      <c r="AU534" s="278" t="s">
        <v>85</v>
      </c>
      <c r="AV534" s="15" t="s">
        <v>100</v>
      </c>
      <c r="AW534" s="15" t="s">
        <v>32</v>
      </c>
      <c r="AX534" s="15" t="s">
        <v>83</v>
      </c>
      <c r="AY534" s="278" t="s">
        <v>194</v>
      </c>
    </row>
    <row r="535" s="2" customFormat="1" ht="16.5" customHeight="1">
      <c r="A535" s="39"/>
      <c r="B535" s="40"/>
      <c r="C535" s="229" t="s">
        <v>743</v>
      </c>
      <c r="D535" s="229" t="s">
        <v>196</v>
      </c>
      <c r="E535" s="230" t="s">
        <v>744</v>
      </c>
      <c r="F535" s="231" t="s">
        <v>745</v>
      </c>
      <c r="G535" s="232" t="s">
        <v>215</v>
      </c>
      <c r="H535" s="233">
        <v>14.75</v>
      </c>
      <c r="I535" s="234"/>
      <c r="J535" s="235">
        <f>ROUND(I535*H535,2)</f>
        <v>0</v>
      </c>
      <c r="K535" s="231" t="s">
        <v>200</v>
      </c>
      <c r="L535" s="45"/>
      <c r="M535" s="236" t="s">
        <v>1</v>
      </c>
      <c r="N535" s="237" t="s">
        <v>41</v>
      </c>
      <c r="O535" s="92"/>
      <c r="P535" s="238">
        <f>O535*H535</f>
        <v>0</v>
      </c>
      <c r="Q535" s="238">
        <v>0</v>
      </c>
      <c r="R535" s="238">
        <f>Q535*H535</f>
        <v>0</v>
      </c>
      <c r="S535" s="238">
        <v>2.3999999999999999</v>
      </c>
      <c r="T535" s="239">
        <f>S535*H535</f>
        <v>35.399999999999999</v>
      </c>
      <c r="U535" s="39"/>
      <c r="V535" s="39"/>
      <c r="W535" s="39"/>
      <c r="X535" s="39"/>
      <c r="Y535" s="39"/>
      <c r="Z535" s="39"/>
      <c r="AA535" s="39"/>
      <c r="AB535" s="39"/>
      <c r="AC535" s="39"/>
      <c r="AD535" s="39"/>
      <c r="AE535" s="39"/>
      <c r="AR535" s="240" t="s">
        <v>100</v>
      </c>
      <c r="AT535" s="240" t="s">
        <v>196</v>
      </c>
      <c r="AU535" s="240" t="s">
        <v>85</v>
      </c>
      <c r="AY535" s="18" t="s">
        <v>194</v>
      </c>
      <c r="BE535" s="241">
        <f>IF(N535="základní",J535,0)</f>
        <v>0</v>
      </c>
      <c r="BF535" s="241">
        <f>IF(N535="snížená",J535,0)</f>
        <v>0</v>
      </c>
      <c r="BG535" s="241">
        <f>IF(N535="zákl. přenesená",J535,0)</f>
        <v>0</v>
      </c>
      <c r="BH535" s="241">
        <f>IF(N535="sníž. přenesená",J535,0)</f>
        <v>0</v>
      </c>
      <c r="BI535" s="241">
        <f>IF(N535="nulová",J535,0)</f>
        <v>0</v>
      </c>
      <c r="BJ535" s="18" t="s">
        <v>83</v>
      </c>
      <c r="BK535" s="241">
        <f>ROUND(I535*H535,2)</f>
        <v>0</v>
      </c>
      <c r="BL535" s="18" t="s">
        <v>100</v>
      </c>
      <c r="BM535" s="240" t="s">
        <v>746</v>
      </c>
    </row>
    <row r="536" s="14" customFormat="1">
      <c r="A536" s="14"/>
      <c r="B536" s="258"/>
      <c r="C536" s="259"/>
      <c r="D536" s="242" t="s">
        <v>204</v>
      </c>
      <c r="E536" s="260" t="s">
        <v>1</v>
      </c>
      <c r="F536" s="261" t="s">
        <v>521</v>
      </c>
      <c r="G536" s="259"/>
      <c r="H536" s="260" t="s">
        <v>1</v>
      </c>
      <c r="I536" s="262"/>
      <c r="J536" s="259"/>
      <c r="K536" s="259"/>
      <c r="L536" s="263"/>
      <c r="M536" s="264"/>
      <c r="N536" s="265"/>
      <c r="O536" s="265"/>
      <c r="P536" s="265"/>
      <c r="Q536" s="265"/>
      <c r="R536" s="265"/>
      <c r="S536" s="265"/>
      <c r="T536" s="266"/>
      <c r="U536" s="14"/>
      <c r="V536" s="14"/>
      <c r="W536" s="14"/>
      <c r="X536" s="14"/>
      <c r="Y536" s="14"/>
      <c r="Z536" s="14"/>
      <c r="AA536" s="14"/>
      <c r="AB536" s="14"/>
      <c r="AC536" s="14"/>
      <c r="AD536" s="14"/>
      <c r="AE536" s="14"/>
      <c r="AT536" s="267" t="s">
        <v>204</v>
      </c>
      <c r="AU536" s="267" t="s">
        <v>85</v>
      </c>
      <c r="AV536" s="14" t="s">
        <v>83</v>
      </c>
      <c r="AW536" s="14" t="s">
        <v>32</v>
      </c>
      <c r="AX536" s="14" t="s">
        <v>76</v>
      </c>
      <c r="AY536" s="267" t="s">
        <v>194</v>
      </c>
    </row>
    <row r="537" s="13" customFormat="1">
      <c r="A537" s="13"/>
      <c r="B537" s="247"/>
      <c r="C537" s="248"/>
      <c r="D537" s="242" t="s">
        <v>204</v>
      </c>
      <c r="E537" s="249" t="s">
        <v>1</v>
      </c>
      <c r="F537" s="250" t="s">
        <v>747</v>
      </c>
      <c r="G537" s="248"/>
      <c r="H537" s="251">
        <v>14.75</v>
      </c>
      <c r="I537" s="252"/>
      <c r="J537" s="248"/>
      <c r="K537" s="248"/>
      <c r="L537" s="253"/>
      <c r="M537" s="254"/>
      <c r="N537" s="255"/>
      <c r="O537" s="255"/>
      <c r="P537" s="255"/>
      <c r="Q537" s="255"/>
      <c r="R537" s="255"/>
      <c r="S537" s="255"/>
      <c r="T537" s="256"/>
      <c r="U537" s="13"/>
      <c r="V537" s="13"/>
      <c r="W537" s="13"/>
      <c r="X537" s="13"/>
      <c r="Y537" s="13"/>
      <c r="Z537" s="13"/>
      <c r="AA537" s="13"/>
      <c r="AB537" s="13"/>
      <c r="AC537" s="13"/>
      <c r="AD537" s="13"/>
      <c r="AE537" s="13"/>
      <c r="AT537" s="257" t="s">
        <v>204</v>
      </c>
      <c r="AU537" s="257" t="s">
        <v>85</v>
      </c>
      <c r="AV537" s="13" t="s">
        <v>85</v>
      </c>
      <c r="AW537" s="13" t="s">
        <v>32</v>
      </c>
      <c r="AX537" s="13" t="s">
        <v>76</v>
      </c>
      <c r="AY537" s="257" t="s">
        <v>194</v>
      </c>
    </row>
    <row r="538" s="15" customFormat="1">
      <c r="A538" s="15"/>
      <c r="B538" s="268"/>
      <c r="C538" s="269"/>
      <c r="D538" s="242" t="s">
        <v>204</v>
      </c>
      <c r="E538" s="270" t="s">
        <v>1</v>
      </c>
      <c r="F538" s="271" t="s">
        <v>207</v>
      </c>
      <c r="G538" s="269"/>
      <c r="H538" s="272">
        <v>14.75</v>
      </c>
      <c r="I538" s="273"/>
      <c r="J538" s="269"/>
      <c r="K538" s="269"/>
      <c r="L538" s="274"/>
      <c r="M538" s="275"/>
      <c r="N538" s="276"/>
      <c r="O538" s="276"/>
      <c r="P538" s="276"/>
      <c r="Q538" s="276"/>
      <c r="R538" s="276"/>
      <c r="S538" s="276"/>
      <c r="T538" s="277"/>
      <c r="U538" s="15"/>
      <c r="V538" s="15"/>
      <c r="W538" s="15"/>
      <c r="X538" s="15"/>
      <c r="Y538" s="15"/>
      <c r="Z538" s="15"/>
      <c r="AA538" s="15"/>
      <c r="AB538" s="15"/>
      <c r="AC538" s="15"/>
      <c r="AD538" s="15"/>
      <c r="AE538" s="15"/>
      <c r="AT538" s="278" t="s">
        <v>204</v>
      </c>
      <c r="AU538" s="278" t="s">
        <v>85</v>
      </c>
      <c r="AV538" s="15" t="s">
        <v>100</v>
      </c>
      <c r="AW538" s="15" t="s">
        <v>32</v>
      </c>
      <c r="AX538" s="15" t="s">
        <v>83</v>
      </c>
      <c r="AY538" s="278" t="s">
        <v>194</v>
      </c>
    </row>
    <row r="539" s="2" customFormat="1" ht="21.75" customHeight="1">
      <c r="A539" s="39"/>
      <c r="B539" s="40"/>
      <c r="C539" s="229" t="s">
        <v>748</v>
      </c>
      <c r="D539" s="229" t="s">
        <v>196</v>
      </c>
      <c r="E539" s="230" t="s">
        <v>749</v>
      </c>
      <c r="F539" s="231" t="s">
        <v>750</v>
      </c>
      <c r="G539" s="232" t="s">
        <v>215</v>
      </c>
      <c r="H539" s="233">
        <v>7.3860000000000001</v>
      </c>
      <c r="I539" s="234"/>
      <c r="J539" s="235">
        <f>ROUND(I539*H539,2)</f>
        <v>0</v>
      </c>
      <c r="K539" s="231" t="s">
        <v>200</v>
      </c>
      <c r="L539" s="45"/>
      <c r="M539" s="236" t="s">
        <v>1</v>
      </c>
      <c r="N539" s="237" t="s">
        <v>41</v>
      </c>
      <c r="O539" s="92"/>
      <c r="P539" s="238">
        <f>O539*H539</f>
        <v>0</v>
      </c>
      <c r="Q539" s="238">
        <v>0</v>
      </c>
      <c r="R539" s="238">
        <f>Q539*H539</f>
        <v>0</v>
      </c>
      <c r="S539" s="238">
        <v>2.2000000000000002</v>
      </c>
      <c r="T539" s="239">
        <f>S539*H539</f>
        <v>16.249200000000002</v>
      </c>
      <c r="U539" s="39"/>
      <c r="V539" s="39"/>
      <c r="W539" s="39"/>
      <c r="X539" s="39"/>
      <c r="Y539" s="39"/>
      <c r="Z539" s="39"/>
      <c r="AA539" s="39"/>
      <c r="AB539" s="39"/>
      <c r="AC539" s="39"/>
      <c r="AD539" s="39"/>
      <c r="AE539" s="39"/>
      <c r="AR539" s="240" t="s">
        <v>100</v>
      </c>
      <c r="AT539" s="240" t="s">
        <v>196</v>
      </c>
      <c r="AU539" s="240" t="s">
        <v>85</v>
      </c>
      <c r="AY539" s="18" t="s">
        <v>194</v>
      </c>
      <c r="BE539" s="241">
        <f>IF(N539="základní",J539,0)</f>
        <v>0</v>
      </c>
      <c r="BF539" s="241">
        <f>IF(N539="snížená",J539,0)</f>
        <v>0</v>
      </c>
      <c r="BG539" s="241">
        <f>IF(N539="zákl. přenesená",J539,0)</f>
        <v>0</v>
      </c>
      <c r="BH539" s="241">
        <f>IF(N539="sníž. přenesená",J539,0)</f>
        <v>0</v>
      </c>
      <c r="BI539" s="241">
        <f>IF(N539="nulová",J539,0)</f>
        <v>0</v>
      </c>
      <c r="BJ539" s="18" t="s">
        <v>83</v>
      </c>
      <c r="BK539" s="241">
        <f>ROUND(I539*H539,2)</f>
        <v>0</v>
      </c>
      <c r="BL539" s="18" t="s">
        <v>100</v>
      </c>
      <c r="BM539" s="240" t="s">
        <v>751</v>
      </c>
    </row>
    <row r="540" s="14" customFormat="1">
      <c r="A540" s="14"/>
      <c r="B540" s="258"/>
      <c r="C540" s="259"/>
      <c r="D540" s="242" t="s">
        <v>204</v>
      </c>
      <c r="E540" s="260" t="s">
        <v>1</v>
      </c>
      <c r="F540" s="261" t="s">
        <v>521</v>
      </c>
      <c r="G540" s="259"/>
      <c r="H540" s="260" t="s">
        <v>1</v>
      </c>
      <c r="I540" s="262"/>
      <c r="J540" s="259"/>
      <c r="K540" s="259"/>
      <c r="L540" s="263"/>
      <c r="M540" s="264"/>
      <c r="N540" s="265"/>
      <c r="O540" s="265"/>
      <c r="P540" s="265"/>
      <c r="Q540" s="265"/>
      <c r="R540" s="265"/>
      <c r="S540" s="265"/>
      <c r="T540" s="266"/>
      <c r="U540" s="14"/>
      <c r="V540" s="14"/>
      <c r="W540" s="14"/>
      <c r="X540" s="14"/>
      <c r="Y540" s="14"/>
      <c r="Z540" s="14"/>
      <c r="AA540" s="14"/>
      <c r="AB540" s="14"/>
      <c r="AC540" s="14"/>
      <c r="AD540" s="14"/>
      <c r="AE540" s="14"/>
      <c r="AT540" s="267" t="s">
        <v>204</v>
      </c>
      <c r="AU540" s="267" t="s">
        <v>85</v>
      </c>
      <c r="AV540" s="14" t="s">
        <v>83</v>
      </c>
      <c r="AW540" s="14" t="s">
        <v>32</v>
      </c>
      <c r="AX540" s="14" t="s">
        <v>76</v>
      </c>
      <c r="AY540" s="267" t="s">
        <v>194</v>
      </c>
    </row>
    <row r="541" s="13" customFormat="1">
      <c r="A541" s="13"/>
      <c r="B541" s="247"/>
      <c r="C541" s="248"/>
      <c r="D541" s="242" t="s">
        <v>204</v>
      </c>
      <c r="E541" s="249" t="s">
        <v>1</v>
      </c>
      <c r="F541" s="250" t="s">
        <v>752</v>
      </c>
      <c r="G541" s="248"/>
      <c r="H541" s="251">
        <v>1</v>
      </c>
      <c r="I541" s="252"/>
      <c r="J541" s="248"/>
      <c r="K541" s="248"/>
      <c r="L541" s="253"/>
      <c r="M541" s="254"/>
      <c r="N541" s="255"/>
      <c r="O541" s="255"/>
      <c r="P541" s="255"/>
      <c r="Q541" s="255"/>
      <c r="R541" s="255"/>
      <c r="S541" s="255"/>
      <c r="T541" s="256"/>
      <c r="U541" s="13"/>
      <c r="V541" s="13"/>
      <c r="W541" s="13"/>
      <c r="X541" s="13"/>
      <c r="Y541" s="13"/>
      <c r="Z541" s="13"/>
      <c r="AA541" s="13"/>
      <c r="AB541" s="13"/>
      <c r="AC541" s="13"/>
      <c r="AD541" s="13"/>
      <c r="AE541" s="13"/>
      <c r="AT541" s="257" t="s">
        <v>204</v>
      </c>
      <c r="AU541" s="257" t="s">
        <v>85</v>
      </c>
      <c r="AV541" s="13" t="s">
        <v>85</v>
      </c>
      <c r="AW541" s="13" t="s">
        <v>32</v>
      </c>
      <c r="AX541" s="13" t="s">
        <v>76</v>
      </c>
      <c r="AY541" s="257" t="s">
        <v>194</v>
      </c>
    </row>
    <row r="542" s="13" customFormat="1">
      <c r="A542" s="13"/>
      <c r="B542" s="247"/>
      <c r="C542" s="248"/>
      <c r="D542" s="242" t="s">
        <v>204</v>
      </c>
      <c r="E542" s="249" t="s">
        <v>1</v>
      </c>
      <c r="F542" s="250" t="s">
        <v>753</v>
      </c>
      <c r="G542" s="248"/>
      <c r="H542" s="251">
        <v>1.1499999999999999</v>
      </c>
      <c r="I542" s="252"/>
      <c r="J542" s="248"/>
      <c r="K542" s="248"/>
      <c r="L542" s="253"/>
      <c r="M542" s="254"/>
      <c r="N542" s="255"/>
      <c r="O542" s="255"/>
      <c r="P542" s="255"/>
      <c r="Q542" s="255"/>
      <c r="R542" s="255"/>
      <c r="S542" s="255"/>
      <c r="T542" s="256"/>
      <c r="U542" s="13"/>
      <c r="V542" s="13"/>
      <c r="W542" s="13"/>
      <c r="X542" s="13"/>
      <c r="Y542" s="13"/>
      <c r="Z542" s="13"/>
      <c r="AA542" s="13"/>
      <c r="AB542" s="13"/>
      <c r="AC542" s="13"/>
      <c r="AD542" s="13"/>
      <c r="AE542" s="13"/>
      <c r="AT542" s="257" t="s">
        <v>204</v>
      </c>
      <c r="AU542" s="257" t="s">
        <v>85</v>
      </c>
      <c r="AV542" s="13" t="s">
        <v>85</v>
      </c>
      <c r="AW542" s="13" t="s">
        <v>32</v>
      </c>
      <c r="AX542" s="13" t="s">
        <v>76</v>
      </c>
      <c r="AY542" s="257" t="s">
        <v>194</v>
      </c>
    </row>
    <row r="543" s="13" customFormat="1">
      <c r="A543" s="13"/>
      <c r="B543" s="247"/>
      <c r="C543" s="248"/>
      <c r="D543" s="242" t="s">
        <v>204</v>
      </c>
      <c r="E543" s="249" t="s">
        <v>1</v>
      </c>
      <c r="F543" s="250" t="s">
        <v>754</v>
      </c>
      <c r="G543" s="248"/>
      <c r="H543" s="251">
        <v>5.2359999999999998</v>
      </c>
      <c r="I543" s="252"/>
      <c r="J543" s="248"/>
      <c r="K543" s="248"/>
      <c r="L543" s="253"/>
      <c r="M543" s="254"/>
      <c r="N543" s="255"/>
      <c r="O543" s="255"/>
      <c r="P543" s="255"/>
      <c r="Q543" s="255"/>
      <c r="R543" s="255"/>
      <c r="S543" s="255"/>
      <c r="T543" s="256"/>
      <c r="U543" s="13"/>
      <c r="V543" s="13"/>
      <c r="W543" s="13"/>
      <c r="X543" s="13"/>
      <c r="Y543" s="13"/>
      <c r="Z543" s="13"/>
      <c r="AA543" s="13"/>
      <c r="AB543" s="13"/>
      <c r="AC543" s="13"/>
      <c r="AD543" s="13"/>
      <c r="AE543" s="13"/>
      <c r="AT543" s="257" t="s">
        <v>204</v>
      </c>
      <c r="AU543" s="257" t="s">
        <v>85</v>
      </c>
      <c r="AV543" s="13" t="s">
        <v>85</v>
      </c>
      <c r="AW543" s="13" t="s">
        <v>32</v>
      </c>
      <c r="AX543" s="13" t="s">
        <v>76</v>
      </c>
      <c r="AY543" s="257" t="s">
        <v>194</v>
      </c>
    </row>
    <row r="544" s="15" customFormat="1">
      <c r="A544" s="15"/>
      <c r="B544" s="268"/>
      <c r="C544" s="269"/>
      <c r="D544" s="242" t="s">
        <v>204</v>
      </c>
      <c r="E544" s="270" t="s">
        <v>1</v>
      </c>
      <c r="F544" s="271" t="s">
        <v>207</v>
      </c>
      <c r="G544" s="269"/>
      <c r="H544" s="272">
        <v>7.3860000000000001</v>
      </c>
      <c r="I544" s="273"/>
      <c r="J544" s="269"/>
      <c r="K544" s="269"/>
      <c r="L544" s="274"/>
      <c r="M544" s="275"/>
      <c r="N544" s="276"/>
      <c r="O544" s="276"/>
      <c r="P544" s="276"/>
      <c r="Q544" s="276"/>
      <c r="R544" s="276"/>
      <c r="S544" s="276"/>
      <c r="T544" s="277"/>
      <c r="U544" s="15"/>
      <c r="V544" s="15"/>
      <c r="W544" s="15"/>
      <c r="X544" s="15"/>
      <c r="Y544" s="15"/>
      <c r="Z544" s="15"/>
      <c r="AA544" s="15"/>
      <c r="AB544" s="15"/>
      <c r="AC544" s="15"/>
      <c r="AD544" s="15"/>
      <c r="AE544" s="15"/>
      <c r="AT544" s="278" t="s">
        <v>204</v>
      </c>
      <c r="AU544" s="278" t="s">
        <v>85</v>
      </c>
      <c r="AV544" s="15" t="s">
        <v>100</v>
      </c>
      <c r="AW544" s="15" t="s">
        <v>32</v>
      </c>
      <c r="AX544" s="15" t="s">
        <v>83</v>
      </c>
      <c r="AY544" s="278" t="s">
        <v>194</v>
      </c>
    </row>
    <row r="545" s="2" customFormat="1" ht="16.5" customHeight="1">
      <c r="A545" s="39"/>
      <c r="B545" s="40"/>
      <c r="C545" s="229" t="s">
        <v>755</v>
      </c>
      <c r="D545" s="229" t="s">
        <v>196</v>
      </c>
      <c r="E545" s="230" t="s">
        <v>756</v>
      </c>
      <c r="F545" s="231" t="s">
        <v>757</v>
      </c>
      <c r="G545" s="232" t="s">
        <v>215</v>
      </c>
      <c r="H545" s="233">
        <v>7.3860000000000001</v>
      </c>
      <c r="I545" s="234"/>
      <c r="J545" s="235">
        <f>ROUND(I545*H545,2)</f>
        <v>0</v>
      </c>
      <c r="K545" s="231" t="s">
        <v>200</v>
      </c>
      <c r="L545" s="45"/>
      <c r="M545" s="236" t="s">
        <v>1</v>
      </c>
      <c r="N545" s="237" t="s">
        <v>41</v>
      </c>
      <c r="O545" s="92"/>
      <c r="P545" s="238">
        <f>O545*H545</f>
        <v>0</v>
      </c>
      <c r="Q545" s="238">
        <v>0</v>
      </c>
      <c r="R545" s="238">
        <f>Q545*H545</f>
        <v>0</v>
      </c>
      <c r="S545" s="238">
        <v>0.043999999999999997</v>
      </c>
      <c r="T545" s="239">
        <f>S545*H545</f>
        <v>0.324984</v>
      </c>
      <c r="U545" s="39"/>
      <c r="V545" s="39"/>
      <c r="W545" s="39"/>
      <c r="X545" s="39"/>
      <c r="Y545" s="39"/>
      <c r="Z545" s="39"/>
      <c r="AA545" s="39"/>
      <c r="AB545" s="39"/>
      <c r="AC545" s="39"/>
      <c r="AD545" s="39"/>
      <c r="AE545" s="39"/>
      <c r="AR545" s="240" t="s">
        <v>100</v>
      </c>
      <c r="AT545" s="240" t="s">
        <v>196</v>
      </c>
      <c r="AU545" s="240" t="s">
        <v>85</v>
      </c>
      <c r="AY545" s="18" t="s">
        <v>194</v>
      </c>
      <c r="BE545" s="241">
        <f>IF(N545="základní",J545,0)</f>
        <v>0</v>
      </c>
      <c r="BF545" s="241">
        <f>IF(N545="snížená",J545,0)</f>
        <v>0</v>
      </c>
      <c r="BG545" s="241">
        <f>IF(N545="zákl. přenesená",J545,0)</f>
        <v>0</v>
      </c>
      <c r="BH545" s="241">
        <f>IF(N545="sníž. přenesená",J545,0)</f>
        <v>0</v>
      </c>
      <c r="BI545" s="241">
        <f>IF(N545="nulová",J545,0)</f>
        <v>0</v>
      </c>
      <c r="BJ545" s="18" t="s">
        <v>83</v>
      </c>
      <c r="BK545" s="241">
        <f>ROUND(I545*H545,2)</f>
        <v>0</v>
      </c>
      <c r="BL545" s="18" t="s">
        <v>100</v>
      </c>
      <c r="BM545" s="240" t="s">
        <v>758</v>
      </c>
    </row>
    <row r="546" s="2" customFormat="1" ht="16.5" customHeight="1">
      <c r="A546" s="39"/>
      <c r="B546" s="40"/>
      <c r="C546" s="229" t="s">
        <v>759</v>
      </c>
      <c r="D546" s="229" t="s">
        <v>196</v>
      </c>
      <c r="E546" s="230" t="s">
        <v>760</v>
      </c>
      <c r="F546" s="231" t="s">
        <v>761</v>
      </c>
      <c r="G546" s="232" t="s">
        <v>210</v>
      </c>
      <c r="H546" s="233">
        <v>23.076000000000001</v>
      </c>
      <c r="I546" s="234"/>
      <c r="J546" s="235">
        <f>ROUND(I546*H546,2)</f>
        <v>0</v>
      </c>
      <c r="K546" s="231" t="s">
        <v>200</v>
      </c>
      <c r="L546" s="45"/>
      <c r="M546" s="236" t="s">
        <v>1</v>
      </c>
      <c r="N546" s="237" t="s">
        <v>41</v>
      </c>
      <c r="O546" s="92"/>
      <c r="P546" s="238">
        <f>O546*H546</f>
        <v>0</v>
      </c>
      <c r="Q546" s="238">
        <v>0</v>
      </c>
      <c r="R546" s="238">
        <f>Q546*H546</f>
        <v>0</v>
      </c>
      <c r="S546" s="238">
        <v>0.017999999999999999</v>
      </c>
      <c r="T546" s="239">
        <f>S546*H546</f>
        <v>0.41536799999999996</v>
      </c>
      <c r="U546" s="39"/>
      <c r="V546" s="39"/>
      <c r="W546" s="39"/>
      <c r="X546" s="39"/>
      <c r="Y546" s="39"/>
      <c r="Z546" s="39"/>
      <c r="AA546" s="39"/>
      <c r="AB546" s="39"/>
      <c r="AC546" s="39"/>
      <c r="AD546" s="39"/>
      <c r="AE546" s="39"/>
      <c r="AR546" s="240" t="s">
        <v>100</v>
      </c>
      <c r="AT546" s="240" t="s">
        <v>196</v>
      </c>
      <c r="AU546" s="240" t="s">
        <v>85</v>
      </c>
      <c r="AY546" s="18" t="s">
        <v>194</v>
      </c>
      <c r="BE546" s="241">
        <f>IF(N546="základní",J546,0)</f>
        <v>0</v>
      </c>
      <c r="BF546" s="241">
        <f>IF(N546="snížená",J546,0)</f>
        <v>0</v>
      </c>
      <c r="BG546" s="241">
        <f>IF(N546="zákl. přenesená",J546,0)</f>
        <v>0</v>
      </c>
      <c r="BH546" s="241">
        <f>IF(N546="sníž. přenesená",J546,0)</f>
        <v>0</v>
      </c>
      <c r="BI546" s="241">
        <f>IF(N546="nulová",J546,0)</f>
        <v>0</v>
      </c>
      <c r="BJ546" s="18" t="s">
        <v>83</v>
      </c>
      <c r="BK546" s="241">
        <f>ROUND(I546*H546,2)</f>
        <v>0</v>
      </c>
      <c r="BL546" s="18" t="s">
        <v>100</v>
      </c>
      <c r="BM546" s="240" t="s">
        <v>762</v>
      </c>
    </row>
    <row r="547" s="14" customFormat="1">
      <c r="A547" s="14"/>
      <c r="B547" s="258"/>
      <c r="C547" s="259"/>
      <c r="D547" s="242" t="s">
        <v>204</v>
      </c>
      <c r="E547" s="260" t="s">
        <v>1</v>
      </c>
      <c r="F547" s="261" t="s">
        <v>521</v>
      </c>
      <c r="G547" s="259"/>
      <c r="H547" s="260" t="s">
        <v>1</v>
      </c>
      <c r="I547" s="262"/>
      <c r="J547" s="259"/>
      <c r="K547" s="259"/>
      <c r="L547" s="263"/>
      <c r="M547" s="264"/>
      <c r="N547" s="265"/>
      <c r="O547" s="265"/>
      <c r="P547" s="265"/>
      <c r="Q547" s="265"/>
      <c r="R547" s="265"/>
      <c r="S547" s="265"/>
      <c r="T547" s="266"/>
      <c r="U547" s="14"/>
      <c r="V547" s="14"/>
      <c r="W547" s="14"/>
      <c r="X547" s="14"/>
      <c r="Y547" s="14"/>
      <c r="Z547" s="14"/>
      <c r="AA547" s="14"/>
      <c r="AB547" s="14"/>
      <c r="AC547" s="14"/>
      <c r="AD547" s="14"/>
      <c r="AE547" s="14"/>
      <c r="AT547" s="267" t="s">
        <v>204</v>
      </c>
      <c r="AU547" s="267" t="s">
        <v>85</v>
      </c>
      <c r="AV547" s="14" t="s">
        <v>83</v>
      </c>
      <c r="AW547" s="14" t="s">
        <v>32</v>
      </c>
      <c r="AX547" s="14" t="s">
        <v>76</v>
      </c>
      <c r="AY547" s="267" t="s">
        <v>194</v>
      </c>
    </row>
    <row r="548" s="13" customFormat="1">
      <c r="A548" s="13"/>
      <c r="B548" s="247"/>
      <c r="C548" s="248"/>
      <c r="D548" s="242" t="s">
        <v>204</v>
      </c>
      <c r="E548" s="249" t="s">
        <v>1</v>
      </c>
      <c r="F548" s="250" t="s">
        <v>763</v>
      </c>
      <c r="G548" s="248"/>
      <c r="H548" s="251">
        <v>23.076000000000001</v>
      </c>
      <c r="I548" s="252"/>
      <c r="J548" s="248"/>
      <c r="K548" s="248"/>
      <c r="L548" s="253"/>
      <c r="M548" s="254"/>
      <c r="N548" s="255"/>
      <c r="O548" s="255"/>
      <c r="P548" s="255"/>
      <c r="Q548" s="255"/>
      <c r="R548" s="255"/>
      <c r="S548" s="255"/>
      <c r="T548" s="256"/>
      <c r="U548" s="13"/>
      <c r="V548" s="13"/>
      <c r="W548" s="13"/>
      <c r="X548" s="13"/>
      <c r="Y548" s="13"/>
      <c r="Z548" s="13"/>
      <c r="AA548" s="13"/>
      <c r="AB548" s="13"/>
      <c r="AC548" s="13"/>
      <c r="AD548" s="13"/>
      <c r="AE548" s="13"/>
      <c r="AT548" s="257" t="s">
        <v>204</v>
      </c>
      <c r="AU548" s="257" t="s">
        <v>85</v>
      </c>
      <c r="AV548" s="13" t="s">
        <v>85</v>
      </c>
      <c r="AW548" s="13" t="s">
        <v>32</v>
      </c>
      <c r="AX548" s="13" t="s">
        <v>76</v>
      </c>
      <c r="AY548" s="257" t="s">
        <v>194</v>
      </c>
    </row>
    <row r="549" s="15" customFormat="1">
      <c r="A549" s="15"/>
      <c r="B549" s="268"/>
      <c r="C549" s="269"/>
      <c r="D549" s="242" t="s">
        <v>204</v>
      </c>
      <c r="E549" s="270" t="s">
        <v>1</v>
      </c>
      <c r="F549" s="271" t="s">
        <v>207</v>
      </c>
      <c r="G549" s="269"/>
      <c r="H549" s="272">
        <v>23.076000000000001</v>
      </c>
      <c r="I549" s="273"/>
      <c r="J549" s="269"/>
      <c r="K549" s="269"/>
      <c r="L549" s="274"/>
      <c r="M549" s="275"/>
      <c r="N549" s="276"/>
      <c r="O549" s="276"/>
      <c r="P549" s="276"/>
      <c r="Q549" s="276"/>
      <c r="R549" s="276"/>
      <c r="S549" s="276"/>
      <c r="T549" s="277"/>
      <c r="U549" s="15"/>
      <c r="V549" s="15"/>
      <c r="W549" s="15"/>
      <c r="X549" s="15"/>
      <c r="Y549" s="15"/>
      <c r="Z549" s="15"/>
      <c r="AA549" s="15"/>
      <c r="AB549" s="15"/>
      <c r="AC549" s="15"/>
      <c r="AD549" s="15"/>
      <c r="AE549" s="15"/>
      <c r="AT549" s="278" t="s">
        <v>204</v>
      </c>
      <c r="AU549" s="278" t="s">
        <v>85</v>
      </c>
      <c r="AV549" s="15" t="s">
        <v>100</v>
      </c>
      <c r="AW549" s="15" t="s">
        <v>32</v>
      </c>
      <c r="AX549" s="15" t="s">
        <v>83</v>
      </c>
      <c r="AY549" s="278" t="s">
        <v>194</v>
      </c>
    </row>
    <row r="550" s="2" customFormat="1" ht="16.5" customHeight="1">
      <c r="A550" s="39"/>
      <c r="B550" s="40"/>
      <c r="C550" s="229" t="s">
        <v>764</v>
      </c>
      <c r="D550" s="229" t="s">
        <v>196</v>
      </c>
      <c r="E550" s="230" t="s">
        <v>765</v>
      </c>
      <c r="F550" s="231" t="s">
        <v>766</v>
      </c>
      <c r="G550" s="232" t="s">
        <v>210</v>
      </c>
      <c r="H550" s="233">
        <v>12.15</v>
      </c>
      <c r="I550" s="234"/>
      <c r="J550" s="235">
        <f>ROUND(I550*H550,2)</f>
        <v>0</v>
      </c>
      <c r="K550" s="231" t="s">
        <v>200</v>
      </c>
      <c r="L550" s="45"/>
      <c r="M550" s="236" t="s">
        <v>1</v>
      </c>
      <c r="N550" s="237" t="s">
        <v>41</v>
      </c>
      <c r="O550" s="92"/>
      <c r="P550" s="238">
        <f>O550*H550</f>
        <v>0</v>
      </c>
      <c r="Q550" s="238">
        <v>0</v>
      </c>
      <c r="R550" s="238">
        <f>Q550*H550</f>
        <v>0</v>
      </c>
      <c r="S550" s="238">
        <v>0.017999999999999999</v>
      </c>
      <c r="T550" s="239">
        <f>S550*H550</f>
        <v>0.21869999999999998</v>
      </c>
      <c r="U550" s="39"/>
      <c r="V550" s="39"/>
      <c r="W550" s="39"/>
      <c r="X550" s="39"/>
      <c r="Y550" s="39"/>
      <c r="Z550" s="39"/>
      <c r="AA550" s="39"/>
      <c r="AB550" s="39"/>
      <c r="AC550" s="39"/>
      <c r="AD550" s="39"/>
      <c r="AE550" s="39"/>
      <c r="AR550" s="240" t="s">
        <v>100</v>
      </c>
      <c r="AT550" s="240" t="s">
        <v>196</v>
      </c>
      <c r="AU550" s="240" t="s">
        <v>85</v>
      </c>
      <c r="AY550" s="18" t="s">
        <v>194</v>
      </c>
      <c r="BE550" s="241">
        <f>IF(N550="základní",J550,0)</f>
        <v>0</v>
      </c>
      <c r="BF550" s="241">
        <f>IF(N550="snížená",J550,0)</f>
        <v>0</v>
      </c>
      <c r="BG550" s="241">
        <f>IF(N550="zákl. přenesená",J550,0)</f>
        <v>0</v>
      </c>
      <c r="BH550" s="241">
        <f>IF(N550="sníž. přenesená",J550,0)</f>
        <v>0</v>
      </c>
      <c r="BI550" s="241">
        <f>IF(N550="nulová",J550,0)</f>
        <v>0</v>
      </c>
      <c r="BJ550" s="18" t="s">
        <v>83</v>
      </c>
      <c r="BK550" s="241">
        <f>ROUND(I550*H550,2)</f>
        <v>0</v>
      </c>
      <c r="BL550" s="18" t="s">
        <v>100</v>
      </c>
      <c r="BM550" s="240" t="s">
        <v>767</v>
      </c>
    </row>
    <row r="551" s="14" customFormat="1">
      <c r="A551" s="14"/>
      <c r="B551" s="258"/>
      <c r="C551" s="259"/>
      <c r="D551" s="242" t="s">
        <v>204</v>
      </c>
      <c r="E551" s="260" t="s">
        <v>1</v>
      </c>
      <c r="F551" s="261" t="s">
        <v>521</v>
      </c>
      <c r="G551" s="259"/>
      <c r="H551" s="260" t="s">
        <v>1</v>
      </c>
      <c r="I551" s="262"/>
      <c r="J551" s="259"/>
      <c r="K551" s="259"/>
      <c r="L551" s="263"/>
      <c r="M551" s="264"/>
      <c r="N551" s="265"/>
      <c r="O551" s="265"/>
      <c r="P551" s="265"/>
      <c r="Q551" s="265"/>
      <c r="R551" s="265"/>
      <c r="S551" s="265"/>
      <c r="T551" s="266"/>
      <c r="U551" s="14"/>
      <c r="V551" s="14"/>
      <c r="W551" s="14"/>
      <c r="X551" s="14"/>
      <c r="Y551" s="14"/>
      <c r="Z551" s="14"/>
      <c r="AA551" s="14"/>
      <c r="AB551" s="14"/>
      <c r="AC551" s="14"/>
      <c r="AD551" s="14"/>
      <c r="AE551" s="14"/>
      <c r="AT551" s="267" t="s">
        <v>204</v>
      </c>
      <c r="AU551" s="267" t="s">
        <v>85</v>
      </c>
      <c r="AV551" s="14" t="s">
        <v>83</v>
      </c>
      <c r="AW551" s="14" t="s">
        <v>32</v>
      </c>
      <c r="AX551" s="14" t="s">
        <v>76</v>
      </c>
      <c r="AY551" s="267" t="s">
        <v>194</v>
      </c>
    </row>
    <row r="552" s="13" customFormat="1">
      <c r="A552" s="13"/>
      <c r="B552" s="247"/>
      <c r="C552" s="248"/>
      <c r="D552" s="242" t="s">
        <v>204</v>
      </c>
      <c r="E552" s="249" t="s">
        <v>1</v>
      </c>
      <c r="F552" s="250" t="s">
        <v>768</v>
      </c>
      <c r="G552" s="248"/>
      <c r="H552" s="251">
        <v>10.5</v>
      </c>
      <c r="I552" s="252"/>
      <c r="J552" s="248"/>
      <c r="K552" s="248"/>
      <c r="L552" s="253"/>
      <c r="M552" s="254"/>
      <c r="N552" s="255"/>
      <c r="O552" s="255"/>
      <c r="P552" s="255"/>
      <c r="Q552" s="255"/>
      <c r="R552" s="255"/>
      <c r="S552" s="255"/>
      <c r="T552" s="256"/>
      <c r="U552" s="13"/>
      <c r="V552" s="13"/>
      <c r="W552" s="13"/>
      <c r="X552" s="13"/>
      <c r="Y552" s="13"/>
      <c r="Z552" s="13"/>
      <c r="AA552" s="13"/>
      <c r="AB552" s="13"/>
      <c r="AC552" s="13"/>
      <c r="AD552" s="13"/>
      <c r="AE552" s="13"/>
      <c r="AT552" s="257" t="s">
        <v>204</v>
      </c>
      <c r="AU552" s="257" t="s">
        <v>85</v>
      </c>
      <c r="AV552" s="13" t="s">
        <v>85</v>
      </c>
      <c r="AW552" s="13" t="s">
        <v>32</v>
      </c>
      <c r="AX552" s="13" t="s">
        <v>76</v>
      </c>
      <c r="AY552" s="257" t="s">
        <v>194</v>
      </c>
    </row>
    <row r="553" s="13" customFormat="1">
      <c r="A553" s="13"/>
      <c r="B553" s="247"/>
      <c r="C553" s="248"/>
      <c r="D553" s="242" t="s">
        <v>204</v>
      </c>
      <c r="E553" s="249" t="s">
        <v>1</v>
      </c>
      <c r="F553" s="250" t="s">
        <v>769</v>
      </c>
      <c r="G553" s="248"/>
      <c r="H553" s="251">
        <v>1.6499999999999999</v>
      </c>
      <c r="I553" s="252"/>
      <c r="J553" s="248"/>
      <c r="K553" s="248"/>
      <c r="L553" s="253"/>
      <c r="M553" s="254"/>
      <c r="N553" s="255"/>
      <c r="O553" s="255"/>
      <c r="P553" s="255"/>
      <c r="Q553" s="255"/>
      <c r="R553" s="255"/>
      <c r="S553" s="255"/>
      <c r="T553" s="256"/>
      <c r="U553" s="13"/>
      <c r="V553" s="13"/>
      <c r="W553" s="13"/>
      <c r="X553" s="13"/>
      <c r="Y553" s="13"/>
      <c r="Z553" s="13"/>
      <c r="AA553" s="13"/>
      <c r="AB553" s="13"/>
      <c r="AC553" s="13"/>
      <c r="AD553" s="13"/>
      <c r="AE553" s="13"/>
      <c r="AT553" s="257" t="s">
        <v>204</v>
      </c>
      <c r="AU553" s="257" t="s">
        <v>85</v>
      </c>
      <c r="AV553" s="13" t="s">
        <v>85</v>
      </c>
      <c r="AW553" s="13" t="s">
        <v>32</v>
      </c>
      <c r="AX553" s="13" t="s">
        <v>76</v>
      </c>
      <c r="AY553" s="257" t="s">
        <v>194</v>
      </c>
    </row>
    <row r="554" s="15" customFormat="1">
      <c r="A554" s="15"/>
      <c r="B554" s="268"/>
      <c r="C554" s="269"/>
      <c r="D554" s="242" t="s">
        <v>204</v>
      </c>
      <c r="E554" s="270" t="s">
        <v>1</v>
      </c>
      <c r="F554" s="271" t="s">
        <v>207</v>
      </c>
      <c r="G554" s="269"/>
      <c r="H554" s="272">
        <v>12.15</v>
      </c>
      <c r="I554" s="273"/>
      <c r="J554" s="269"/>
      <c r="K554" s="269"/>
      <c r="L554" s="274"/>
      <c r="M554" s="275"/>
      <c r="N554" s="276"/>
      <c r="O554" s="276"/>
      <c r="P554" s="276"/>
      <c r="Q554" s="276"/>
      <c r="R554" s="276"/>
      <c r="S554" s="276"/>
      <c r="T554" s="277"/>
      <c r="U554" s="15"/>
      <c r="V554" s="15"/>
      <c r="W554" s="15"/>
      <c r="X554" s="15"/>
      <c r="Y554" s="15"/>
      <c r="Z554" s="15"/>
      <c r="AA554" s="15"/>
      <c r="AB554" s="15"/>
      <c r="AC554" s="15"/>
      <c r="AD554" s="15"/>
      <c r="AE554" s="15"/>
      <c r="AT554" s="278" t="s">
        <v>204</v>
      </c>
      <c r="AU554" s="278" t="s">
        <v>85</v>
      </c>
      <c r="AV554" s="15" t="s">
        <v>100</v>
      </c>
      <c r="AW554" s="15" t="s">
        <v>32</v>
      </c>
      <c r="AX554" s="15" t="s">
        <v>83</v>
      </c>
      <c r="AY554" s="278" t="s">
        <v>194</v>
      </c>
    </row>
    <row r="555" s="2" customFormat="1" ht="16.5" customHeight="1">
      <c r="A555" s="39"/>
      <c r="B555" s="40"/>
      <c r="C555" s="229" t="s">
        <v>770</v>
      </c>
      <c r="D555" s="229" t="s">
        <v>196</v>
      </c>
      <c r="E555" s="230" t="s">
        <v>771</v>
      </c>
      <c r="F555" s="231" t="s">
        <v>772</v>
      </c>
      <c r="G555" s="232" t="s">
        <v>210</v>
      </c>
      <c r="H555" s="233">
        <v>42.365000000000002</v>
      </c>
      <c r="I555" s="234"/>
      <c r="J555" s="235">
        <f>ROUND(I555*H555,2)</f>
        <v>0</v>
      </c>
      <c r="K555" s="231" t="s">
        <v>232</v>
      </c>
      <c r="L555" s="45"/>
      <c r="M555" s="236" t="s">
        <v>1</v>
      </c>
      <c r="N555" s="237" t="s">
        <v>41</v>
      </c>
      <c r="O555" s="92"/>
      <c r="P555" s="238">
        <f>O555*H555</f>
        <v>0</v>
      </c>
      <c r="Q555" s="238">
        <v>0</v>
      </c>
      <c r="R555" s="238">
        <f>Q555*H555</f>
        <v>0</v>
      </c>
      <c r="S555" s="238">
        <v>0.062</v>
      </c>
      <c r="T555" s="239">
        <f>S555*H555</f>
        <v>2.62663</v>
      </c>
      <c r="U555" s="39"/>
      <c r="V555" s="39"/>
      <c r="W555" s="39"/>
      <c r="X555" s="39"/>
      <c r="Y555" s="39"/>
      <c r="Z555" s="39"/>
      <c r="AA555" s="39"/>
      <c r="AB555" s="39"/>
      <c r="AC555" s="39"/>
      <c r="AD555" s="39"/>
      <c r="AE555" s="39"/>
      <c r="AR555" s="240" t="s">
        <v>100</v>
      </c>
      <c r="AT555" s="240" t="s">
        <v>196</v>
      </c>
      <c r="AU555" s="240" t="s">
        <v>85</v>
      </c>
      <c r="AY555" s="18" t="s">
        <v>194</v>
      </c>
      <c r="BE555" s="241">
        <f>IF(N555="základní",J555,0)</f>
        <v>0</v>
      </c>
      <c r="BF555" s="241">
        <f>IF(N555="snížená",J555,0)</f>
        <v>0</v>
      </c>
      <c r="BG555" s="241">
        <f>IF(N555="zákl. přenesená",J555,0)</f>
        <v>0</v>
      </c>
      <c r="BH555" s="241">
        <f>IF(N555="sníž. přenesená",J555,0)</f>
        <v>0</v>
      </c>
      <c r="BI555" s="241">
        <f>IF(N555="nulová",J555,0)</f>
        <v>0</v>
      </c>
      <c r="BJ555" s="18" t="s">
        <v>83</v>
      </c>
      <c r="BK555" s="241">
        <f>ROUND(I555*H555,2)</f>
        <v>0</v>
      </c>
      <c r="BL555" s="18" t="s">
        <v>100</v>
      </c>
      <c r="BM555" s="240" t="s">
        <v>773</v>
      </c>
    </row>
    <row r="556" s="2" customFormat="1">
      <c r="A556" s="39"/>
      <c r="B556" s="40"/>
      <c r="C556" s="41"/>
      <c r="D556" s="242" t="s">
        <v>202</v>
      </c>
      <c r="E556" s="41"/>
      <c r="F556" s="243" t="s">
        <v>774</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202</v>
      </c>
      <c r="AU556" s="18" t="s">
        <v>85</v>
      </c>
    </row>
    <row r="557" s="14" customFormat="1">
      <c r="A557" s="14"/>
      <c r="B557" s="258"/>
      <c r="C557" s="259"/>
      <c r="D557" s="242" t="s">
        <v>204</v>
      </c>
      <c r="E557" s="260" t="s">
        <v>1</v>
      </c>
      <c r="F557" s="261" t="s">
        <v>521</v>
      </c>
      <c r="G557" s="259"/>
      <c r="H557" s="260" t="s">
        <v>1</v>
      </c>
      <c r="I557" s="262"/>
      <c r="J557" s="259"/>
      <c r="K557" s="259"/>
      <c r="L557" s="263"/>
      <c r="M557" s="264"/>
      <c r="N557" s="265"/>
      <c r="O557" s="265"/>
      <c r="P557" s="265"/>
      <c r="Q557" s="265"/>
      <c r="R557" s="265"/>
      <c r="S557" s="265"/>
      <c r="T557" s="266"/>
      <c r="U557" s="14"/>
      <c r="V557" s="14"/>
      <c r="W557" s="14"/>
      <c r="X557" s="14"/>
      <c r="Y557" s="14"/>
      <c r="Z557" s="14"/>
      <c r="AA557" s="14"/>
      <c r="AB557" s="14"/>
      <c r="AC557" s="14"/>
      <c r="AD557" s="14"/>
      <c r="AE557" s="14"/>
      <c r="AT557" s="267" t="s">
        <v>204</v>
      </c>
      <c r="AU557" s="267" t="s">
        <v>85</v>
      </c>
      <c r="AV557" s="14" t="s">
        <v>83</v>
      </c>
      <c r="AW557" s="14" t="s">
        <v>32</v>
      </c>
      <c r="AX557" s="14" t="s">
        <v>76</v>
      </c>
      <c r="AY557" s="267" t="s">
        <v>194</v>
      </c>
    </row>
    <row r="558" s="13" customFormat="1">
      <c r="A558" s="13"/>
      <c r="B558" s="247"/>
      <c r="C558" s="248"/>
      <c r="D558" s="242" t="s">
        <v>204</v>
      </c>
      <c r="E558" s="249" t="s">
        <v>1</v>
      </c>
      <c r="F558" s="250" t="s">
        <v>775</v>
      </c>
      <c r="G558" s="248"/>
      <c r="H558" s="251">
        <v>12.960000000000001</v>
      </c>
      <c r="I558" s="252"/>
      <c r="J558" s="248"/>
      <c r="K558" s="248"/>
      <c r="L558" s="253"/>
      <c r="M558" s="254"/>
      <c r="N558" s="255"/>
      <c r="O558" s="255"/>
      <c r="P558" s="255"/>
      <c r="Q558" s="255"/>
      <c r="R558" s="255"/>
      <c r="S558" s="255"/>
      <c r="T558" s="256"/>
      <c r="U558" s="13"/>
      <c r="V558" s="13"/>
      <c r="W558" s="13"/>
      <c r="X558" s="13"/>
      <c r="Y558" s="13"/>
      <c r="Z558" s="13"/>
      <c r="AA558" s="13"/>
      <c r="AB558" s="13"/>
      <c r="AC558" s="13"/>
      <c r="AD558" s="13"/>
      <c r="AE558" s="13"/>
      <c r="AT558" s="257" t="s">
        <v>204</v>
      </c>
      <c r="AU558" s="257" t="s">
        <v>85</v>
      </c>
      <c r="AV558" s="13" t="s">
        <v>85</v>
      </c>
      <c r="AW558" s="13" t="s">
        <v>32</v>
      </c>
      <c r="AX558" s="13" t="s">
        <v>76</v>
      </c>
      <c r="AY558" s="257" t="s">
        <v>194</v>
      </c>
    </row>
    <row r="559" s="16" customFormat="1">
      <c r="A559" s="16"/>
      <c r="B559" s="279"/>
      <c r="C559" s="280"/>
      <c r="D559" s="242" t="s">
        <v>204</v>
      </c>
      <c r="E559" s="281" t="s">
        <v>1</v>
      </c>
      <c r="F559" s="282" t="s">
        <v>223</v>
      </c>
      <c r="G559" s="280"/>
      <c r="H559" s="283">
        <v>12.960000000000001</v>
      </c>
      <c r="I559" s="284"/>
      <c r="J559" s="280"/>
      <c r="K559" s="280"/>
      <c r="L559" s="285"/>
      <c r="M559" s="286"/>
      <c r="N559" s="287"/>
      <c r="O559" s="287"/>
      <c r="P559" s="287"/>
      <c r="Q559" s="287"/>
      <c r="R559" s="287"/>
      <c r="S559" s="287"/>
      <c r="T559" s="288"/>
      <c r="U559" s="16"/>
      <c r="V559" s="16"/>
      <c r="W559" s="16"/>
      <c r="X559" s="16"/>
      <c r="Y559" s="16"/>
      <c r="Z559" s="16"/>
      <c r="AA559" s="16"/>
      <c r="AB559" s="16"/>
      <c r="AC559" s="16"/>
      <c r="AD559" s="16"/>
      <c r="AE559" s="16"/>
      <c r="AT559" s="289" t="s">
        <v>204</v>
      </c>
      <c r="AU559" s="289" t="s">
        <v>85</v>
      </c>
      <c r="AV559" s="16" t="s">
        <v>93</v>
      </c>
      <c r="AW559" s="16" t="s">
        <v>32</v>
      </c>
      <c r="AX559" s="16" t="s">
        <v>76</v>
      </c>
      <c r="AY559" s="289" t="s">
        <v>194</v>
      </c>
    </row>
    <row r="560" s="13" customFormat="1">
      <c r="A560" s="13"/>
      <c r="B560" s="247"/>
      <c r="C560" s="248"/>
      <c r="D560" s="242" t="s">
        <v>204</v>
      </c>
      <c r="E560" s="249" t="s">
        <v>1</v>
      </c>
      <c r="F560" s="250" t="s">
        <v>776</v>
      </c>
      <c r="G560" s="248"/>
      <c r="H560" s="251">
        <v>3.7799999999999998</v>
      </c>
      <c r="I560" s="252"/>
      <c r="J560" s="248"/>
      <c r="K560" s="248"/>
      <c r="L560" s="253"/>
      <c r="M560" s="254"/>
      <c r="N560" s="255"/>
      <c r="O560" s="255"/>
      <c r="P560" s="255"/>
      <c r="Q560" s="255"/>
      <c r="R560" s="255"/>
      <c r="S560" s="255"/>
      <c r="T560" s="256"/>
      <c r="U560" s="13"/>
      <c r="V560" s="13"/>
      <c r="W560" s="13"/>
      <c r="X560" s="13"/>
      <c r="Y560" s="13"/>
      <c r="Z560" s="13"/>
      <c r="AA560" s="13"/>
      <c r="AB560" s="13"/>
      <c r="AC560" s="13"/>
      <c r="AD560" s="13"/>
      <c r="AE560" s="13"/>
      <c r="AT560" s="257" t="s">
        <v>204</v>
      </c>
      <c r="AU560" s="257" t="s">
        <v>85</v>
      </c>
      <c r="AV560" s="13" t="s">
        <v>85</v>
      </c>
      <c r="AW560" s="13" t="s">
        <v>32</v>
      </c>
      <c r="AX560" s="13" t="s">
        <v>76</v>
      </c>
      <c r="AY560" s="257" t="s">
        <v>194</v>
      </c>
    </row>
    <row r="561" s="13" customFormat="1">
      <c r="A561" s="13"/>
      <c r="B561" s="247"/>
      <c r="C561" s="248"/>
      <c r="D561" s="242" t="s">
        <v>204</v>
      </c>
      <c r="E561" s="249" t="s">
        <v>1</v>
      </c>
      <c r="F561" s="250" t="s">
        <v>777</v>
      </c>
      <c r="G561" s="248"/>
      <c r="H561" s="251">
        <v>4.0999999999999996</v>
      </c>
      <c r="I561" s="252"/>
      <c r="J561" s="248"/>
      <c r="K561" s="248"/>
      <c r="L561" s="253"/>
      <c r="M561" s="254"/>
      <c r="N561" s="255"/>
      <c r="O561" s="255"/>
      <c r="P561" s="255"/>
      <c r="Q561" s="255"/>
      <c r="R561" s="255"/>
      <c r="S561" s="255"/>
      <c r="T561" s="256"/>
      <c r="U561" s="13"/>
      <c r="V561" s="13"/>
      <c r="W561" s="13"/>
      <c r="X561" s="13"/>
      <c r="Y561" s="13"/>
      <c r="Z561" s="13"/>
      <c r="AA561" s="13"/>
      <c r="AB561" s="13"/>
      <c r="AC561" s="13"/>
      <c r="AD561" s="13"/>
      <c r="AE561" s="13"/>
      <c r="AT561" s="257" t="s">
        <v>204</v>
      </c>
      <c r="AU561" s="257" t="s">
        <v>85</v>
      </c>
      <c r="AV561" s="13" t="s">
        <v>85</v>
      </c>
      <c r="AW561" s="13" t="s">
        <v>32</v>
      </c>
      <c r="AX561" s="13" t="s">
        <v>76</v>
      </c>
      <c r="AY561" s="257" t="s">
        <v>194</v>
      </c>
    </row>
    <row r="562" s="13" customFormat="1">
      <c r="A562" s="13"/>
      <c r="B562" s="247"/>
      <c r="C562" s="248"/>
      <c r="D562" s="242" t="s">
        <v>204</v>
      </c>
      <c r="E562" s="249" t="s">
        <v>1</v>
      </c>
      <c r="F562" s="250" t="s">
        <v>778</v>
      </c>
      <c r="G562" s="248"/>
      <c r="H562" s="251">
        <v>21.524999999999999</v>
      </c>
      <c r="I562" s="252"/>
      <c r="J562" s="248"/>
      <c r="K562" s="248"/>
      <c r="L562" s="253"/>
      <c r="M562" s="254"/>
      <c r="N562" s="255"/>
      <c r="O562" s="255"/>
      <c r="P562" s="255"/>
      <c r="Q562" s="255"/>
      <c r="R562" s="255"/>
      <c r="S562" s="255"/>
      <c r="T562" s="256"/>
      <c r="U562" s="13"/>
      <c r="V562" s="13"/>
      <c r="W562" s="13"/>
      <c r="X562" s="13"/>
      <c r="Y562" s="13"/>
      <c r="Z562" s="13"/>
      <c r="AA562" s="13"/>
      <c r="AB562" s="13"/>
      <c r="AC562" s="13"/>
      <c r="AD562" s="13"/>
      <c r="AE562" s="13"/>
      <c r="AT562" s="257" t="s">
        <v>204</v>
      </c>
      <c r="AU562" s="257" t="s">
        <v>85</v>
      </c>
      <c r="AV562" s="13" t="s">
        <v>85</v>
      </c>
      <c r="AW562" s="13" t="s">
        <v>32</v>
      </c>
      <c r="AX562" s="13" t="s">
        <v>76</v>
      </c>
      <c r="AY562" s="257" t="s">
        <v>194</v>
      </c>
    </row>
    <row r="563" s="16" customFormat="1">
      <c r="A563" s="16"/>
      <c r="B563" s="279"/>
      <c r="C563" s="280"/>
      <c r="D563" s="242" t="s">
        <v>204</v>
      </c>
      <c r="E563" s="281" t="s">
        <v>1</v>
      </c>
      <c r="F563" s="282" t="s">
        <v>223</v>
      </c>
      <c r="G563" s="280"/>
      <c r="H563" s="283">
        <v>29.405000000000001</v>
      </c>
      <c r="I563" s="284"/>
      <c r="J563" s="280"/>
      <c r="K563" s="280"/>
      <c r="L563" s="285"/>
      <c r="M563" s="286"/>
      <c r="N563" s="287"/>
      <c r="O563" s="287"/>
      <c r="P563" s="287"/>
      <c r="Q563" s="287"/>
      <c r="R563" s="287"/>
      <c r="S563" s="287"/>
      <c r="T563" s="288"/>
      <c r="U563" s="16"/>
      <c r="V563" s="16"/>
      <c r="W563" s="16"/>
      <c r="X563" s="16"/>
      <c r="Y563" s="16"/>
      <c r="Z563" s="16"/>
      <c r="AA563" s="16"/>
      <c r="AB563" s="16"/>
      <c r="AC563" s="16"/>
      <c r="AD563" s="16"/>
      <c r="AE563" s="16"/>
      <c r="AT563" s="289" t="s">
        <v>204</v>
      </c>
      <c r="AU563" s="289" t="s">
        <v>85</v>
      </c>
      <c r="AV563" s="16" t="s">
        <v>93</v>
      </c>
      <c r="AW563" s="16" t="s">
        <v>32</v>
      </c>
      <c r="AX563" s="16" t="s">
        <v>76</v>
      </c>
      <c r="AY563" s="289" t="s">
        <v>194</v>
      </c>
    </row>
    <row r="564" s="15" customFormat="1">
      <c r="A564" s="15"/>
      <c r="B564" s="268"/>
      <c r="C564" s="269"/>
      <c r="D564" s="242" t="s">
        <v>204</v>
      </c>
      <c r="E564" s="270" t="s">
        <v>1</v>
      </c>
      <c r="F564" s="271" t="s">
        <v>207</v>
      </c>
      <c r="G564" s="269"/>
      <c r="H564" s="272">
        <v>42.365000000000002</v>
      </c>
      <c r="I564" s="273"/>
      <c r="J564" s="269"/>
      <c r="K564" s="269"/>
      <c r="L564" s="274"/>
      <c r="M564" s="275"/>
      <c r="N564" s="276"/>
      <c r="O564" s="276"/>
      <c r="P564" s="276"/>
      <c r="Q564" s="276"/>
      <c r="R564" s="276"/>
      <c r="S564" s="276"/>
      <c r="T564" s="277"/>
      <c r="U564" s="15"/>
      <c r="V564" s="15"/>
      <c r="W564" s="15"/>
      <c r="X564" s="15"/>
      <c r="Y564" s="15"/>
      <c r="Z564" s="15"/>
      <c r="AA564" s="15"/>
      <c r="AB564" s="15"/>
      <c r="AC564" s="15"/>
      <c r="AD564" s="15"/>
      <c r="AE564" s="15"/>
      <c r="AT564" s="278" t="s">
        <v>204</v>
      </c>
      <c r="AU564" s="278" t="s">
        <v>85</v>
      </c>
      <c r="AV564" s="15" t="s">
        <v>100</v>
      </c>
      <c r="AW564" s="15" t="s">
        <v>32</v>
      </c>
      <c r="AX564" s="15" t="s">
        <v>83</v>
      </c>
      <c r="AY564" s="278" t="s">
        <v>194</v>
      </c>
    </row>
    <row r="565" s="2" customFormat="1" ht="16.5" customHeight="1">
      <c r="A565" s="39"/>
      <c r="B565" s="40"/>
      <c r="C565" s="229" t="s">
        <v>779</v>
      </c>
      <c r="D565" s="229" t="s">
        <v>196</v>
      </c>
      <c r="E565" s="230" t="s">
        <v>780</v>
      </c>
      <c r="F565" s="231" t="s">
        <v>781</v>
      </c>
      <c r="G565" s="232" t="s">
        <v>215</v>
      </c>
      <c r="H565" s="233">
        <v>2.7000000000000002</v>
      </c>
      <c r="I565" s="234"/>
      <c r="J565" s="235">
        <f>ROUND(I565*H565,2)</f>
        <v>0</v>
      </c>
      <c r="K565" s="231" t="s">
        <v>200</v>
      </c>
      <c r="L565" s="45"/>
      <c r="M565" s="236" t="s">
        <v>1</v>
      </c>
      <c r="N565" s="237" t="s">
        <v>41</v>
      </c>
      <c r="O565" s="92"/>
      <c r="P565" s="238">
        <f>O565*H565</f>
        <v>0</v>
      </c>
      <c r="Q565" s="238">
        <v>0</v>
      </c>
      <c r="R565" s="238">
        <f>Q565*H565</f>
        <v>0</v>
      </c>
      <c r="S565" s="238">
        <v>1.8</v>
      </c>
      <c r="T565" s="239">
        <f>S565*H565</f>
        <v>4.8600000000000003</v>
      </c>
      <c r="U565" s="39"/>
      <c r="V565" s="39"/>
      <c r="W565" s="39"/>
      <c r="X565" s="39"/>
      <c r="Y565" s="39"/>
      <c r="Z565" s="39"/>
      <c r="AA565" s="39"/>
      <c r="AB565" s="39"/>
      <c r="AC565" s="39"/>
      <c r="AD565" s="39"/>
      <c r="AE565" s="39"/>
      <c r="AR565" s="240" t="s">
        <v>100</v>
      </c>
      <c r="AT565" s="240" t="s">
        <v>196</v>
      </c>
      <c r="AU565" s="240" t="s">
        <v>85</v>
      </c>
      <c r="AY565" s="18" t="s">
        <v>194</v>
      </c>
      <c r="BE565" s="241">
        <f>IF(N565="základní",J565,0)</f>
        <v>0</v>
      </c>
      <c r="BF565" s="241">
        <f>IF(N565="snížená",J565,0)</f>
        <v>0</v>
      </c>
      <c r="BG565" s="241">
        <f>IF(N565="zákl. přenesená",J565,0)</f>
        <v>0</v>
      </c>
      <c r="BH565" s="241">
        <f>IF(N565="sníž. přenesená",J565,0)</f>
        <v>0</v>
      </c>
      <c r="BI565" s="241">
        <f>IF(N565="nulová",J565,0)</f>
        <v>0</v>
      </c>
      <c r="BJ565" s="18" t="s">
        <v>83</v>
      </c>
      <c r="BK565" s="241">
        <f>ROUND(I565*H565,2)</f>
        <v>0</v>
      </c>
      <c r="BL565" s="18" t="s">
        <v>100</v>
      </c>
      <c r="BM565" s="240" t="s">
        <v>782</v>
      </c>
    </row>
    <row r="566" s="13" customFormat="1">
      <c r="A566" s="13"/>
      <c r="B566" s="247"/>
      <c r="C566" s="248"/>
      <c r="D566" s="242" t="s">
        <v>204</v>
      </c>
      <c r="E566" s="249" t="s">
        <v>1</v>
      </c>
      <c r="F566" s="250" t="s">
        <v>344</v>
      </c>
      <c r="G566" s="248"/>
      <c r="H566" s="251">
        <v>2.7000000000000002</v>
      </c>
      <c r="I566" s="252"/>
      <c r="J566" s="248"/>
      <c r="K566" s="248"/>
      <c r="L566" s="253"/>
      <c r="M566" s="254"/>
      <c r="N566" s="255"/>
      <c r="O566" s="255"/>
      <c r="P566" s="255"/>
      <c r="Q566" s="255"/>
      <c r="R566" s="255"/>
      <c r="S566" s="255"/>
      <c r="T566" s="256"/>
      <c r="U566" s="13"/>
      <c r="V566" s="13"/>
      <c r="W566" s="13"/>
      <c r="X566" s="13"/>
      <c r="Y566" s="13"/>
      <c r="Z566" s="13"/>
      <c r="AA566" s="13"/>
      <c r="AB566" s="13"/>
      <c r="AC566" s="13"/>
      <c r="AD566" s="13"/>
      <c r="AE566" s="13"/>
      <c r="AT566" s="257" t="s">
        <v>204</v>
      </c>
      <c r="AU566" s="257" t="s">
        <v>85</v>
      </c>
      <c r="AV566" s="13" t="s">
        <v>85</v>
      </c>
      <c r="AW566" s="13" t="s">
        <v>32</v>
      </c>
      <c r="AX566" s="13" t="s">
        <v>76</v>
      </c>
      <c r="AY566" s="257" t="s">
        <v>194</v>
      </c>
    </row>
    <row r="567" s="15" customFormat="1">
      <c r="A567" s="15"/>
      <c r="B567" s="268"/>
      <c r="C567" s="269"/>
      <c r="D567" s="242" t="s">
        <v>204</v>
      </c>
      <c r="E567" s="270" t="s">
        <v>1</v>
      </c>
      <c r="F567" s="271" t="s">
        <v>207</v>
      </c>
      <c r="G567" s="269"/>
      <c r="H567" s="272">
        <v>2.7000000000000002</v>
      </c>
      <c r="I567" s="273"/>
      <c r="J567" s="269"/>
      <c r="K567" s="269"/>
      <c r="L567" s="274"/>
      <c r="M567" s="275"/>
      <c r="N567" s="276"/>
      <c r="O567" s="276"/>
      <c r="P567" s="276"/>
      <c r="Q567" s="276"/>
      <c r="R567" s="276"/>
      <c r="S567" s="276"/>
      <c r="T567" s="277"/>
      <c r="U567" s="15"/>
      <c r="V567" s="15"/>
      <c r="W567" s="15"/>
      <c r="X567" s="15"/>
      <c r="Y567" s="15"/>
      <c r="Z567" s="15"/>
      <c r="AA567" s="15"/>
      <c r="AB567" s="15"/>
      <c r="AC567" s="15"/>
      <c r="AD567" s="15"/>
      <c r="AE567" s="15"/>
      <c r="AT567" s="278" t="s">
        <v>204</v>
      </c>
      <c r="AU567" s="278" t="s">
        <v>85</v>
      </c>
      <c r="AV567" s="15" t="s">
        <v>100</v>
      </c>
      <c r="AW567" s="15" t="s">
        <v>32</v>
      </c>
      <c r="AX567" s="15" t="s">
        <v>83</v>
      </c>
      <c r="AY567" s="278" t="s">
        <v>194</v>
      </c>
    </row>
    <row r="568" s="2" customFormat="1" ht="16.5" customHeight="1">
      <c r="A568" s="39"/>
      <c r="B568" s="40"/>
      <c r="C568" s="229" t="s">
        <v>783</v>
      </c>
      <c r="D568" s="229" t="s">
        <v>196</v>
      </c>
      <c r="E568" s="230" t="s">
        <v>784</v>
      </c>
      <c r="F568" s="231" t="s">
        <v>785</v>
      </c>
      <c r="G568" s="232" t="s">
        <v>280</v>
      </c>
      <c r="H568" s="233">
        <v>0.75</v>
      </c>
      <c r="I568" s="234"/>
      <c r="J568" s="235">
        <f>ROUND(I568*H568,2)</f>
        <v>0</v>
      </c>
      <c r="K568" s="231" t="s">
        <v>200</v>
      </c>
      <c r="L568" s="45"/>
      <c r="M568" s="236" t="s">
        <v>1</v>
      </c>
      <c r="N568" s="237" t="s">
        <v>41</v>
      </c>
      <c r="O568" s="92"/>
      <c r="P568" s="238">
        <f>O568*H568</f>
        <v>0</v>
      </c>
      <c r="Q568" s="238">
        <v>0.00147</v>
      </c>
      <c r="R568" s="238">
        <f>Q568*H568</f>
        <v>0.0011025</v>
      </c>
      <c r="S568" s="238">
        <v>0.039</v>
      </c>
      <c r="T568" s="239">
        <f>S568*H568</f>
        <v>0.029249999999999998</v>
      </c>
      <c r="U568" s="39"/>
      <c r="V568" s="39"/>
      <c r="W568" s="39"/>
      <c r="X568" s="39"/>
      <c r="Y568" s="39"/>
      <c r="Z568" s="39"/>
      <c r="AA568" s="39"/>
      <c r="AB568" s="39"/>
      <c r="AC568" s="39"/>
      <c r="AD568" s="39"/>
      <c r="AE568" s="39"/>
      <c r="AR568" s="240" t="s">
        <v>100</v>
      </c>
      <c r="AT568" s="240" t="s">
        <v>196</v>
      </c>
      <c r="AU568" s="240" t="s">
        <v>85</v>
      </c>
      <c r="AY568" s="18" t="s">
        <v>194</v>
      </c>
      <c r="BE568" s="241">
        <f>IF(N568="základní",J568,0)</f>
        <v>0</v>
      </c>
      <c r="BF568" s="241">
        <f>IF(N568="snížená",J568,0)</f>
        <v>0</v>
      </c>
      <c r="BG568" s="241">
        <f>IF(N568="zákl. přenesená",J568,0)</f>
        <v>0</v>
      </c>
      <c r="BH568" s="241">
        <f>IF(N568="sníž. přenesená",J568,0)</f>
        <v>0</v>
      </c>
      <c r="BI568" s="241">
        <f>IF(N568="nulová",J568,0)</f>
        <v>0</v>
      </c>
      <c r="BJ568" s="18" t="s">
        <v>83</v>
      </c>
      <c r="BK568" s="241">
        <f>ROUND(I568*H568,2)</f>
        <v>0</v>
      </c>
      <c r="BL568" s="18" t="s">
        <v>100</v>
      </c>
      <c r="BM568" s="240" t="s">
        <v>786</v>
      </c>
    </row>
    <row r="569" s="2" customFormat="1" ht="16.5" customHeight="1">
      <c r="A569" s="39"/>
      <c r="B569" s="40"/>
      <c r="C569" s="229" t="s">
        <v>787</v>
      </c>
      <c r="D569" s="229" t="s">
        <v>196</v>
      </c>
      <c r="E569" s="230" t="s">
        <v>788</v>
      </c>
      <c r="F569" s="231" t="s">
        <v>789</v>
      </c>
      <c r="G569" s="232" t="s">
        <v>280</v>
      </c>
      <c r="H569" s="233">
        <v>0.25</v>
      </c>
      <c r="I569" s="234"/>
      <c r="J569" s="235">
        <f>ROUND(I569*H569,2)</f>
        <v>0</v>
      </c>
      <c r="K569" s="231" t="s">
        <v>200</v>
      </c>
      <c r="L569" s="45"/>
      <c r="M569" s="236" t="s">
        <v>1</v>
      </c>
      <c r="N569" s="237" t="s">
        <v>41</v>
      </c>
      <c r="O569" s="92"/>
      <c r="P569" s="238">
        <f>O569*H569</f>
        <v>0</v>
      </c>
      <c r="Q569" s="238">
        <v>0.00281</v>
      </c>
      <c r="R569" s="238">
        <f>Q569*H569</f>
        <v>0.0007025</v>
      </c>
      <c r="S569" s="238">
        <v>0.069000000000000006</v>
      </c>
      <c r="T569" s="239">
        <f>S569*H569</f>
        <v>0.017250000000000001</v>
      </c>
      <c r="U569" s="39"/>
      <c r="V569" s="39"/>
      <c r="W569" s="39"/>
      <c r="X569" s="39"/>
      <c r="Y569" s="39"/>
      <c r="Z569" s="39"/>
      <c r="AA569" s="39"/>
      <c r="AB569" s="39"/>
      <c r="AC569" s="39"/>
      <c r="AD569" s="39"/>
      <c r="AE569" s="39"/>
      <c r="AR569" s="240" t="s">
        <v>100</v>
      </c>
      <c r="AT569" s="240" t="s">
        <v>196</v>
      </c>
      <c r="AU569" s="240" t="s">
        <v>85</v>
      </c>
      <c r="AY569" s="18" t="s">
        <v>194</v>
      </c>
      <c r="BE569" s="241">
        <f>IF(N569="základní",J569,0)</f>
        <v>0</v>
      </c>
      <c r="BF569" s="241">
        <f>IF(N569="snížená",J569,0)</f>
        <v>0</v>
      </c>
      <c r="BG569" s="241">
        <f>IF(N569="zákl. přenesená",J569,0)</f>
        <v>0</v>
      </c>
      <c r="BH569" s="241">
        <f>IF(N569="sníž. přenesená",J569,0)</f>
        <v>0</v>
      </c>
      <c r="BI569" s="241">
        <f>IF(N569="nulová",J569,0)</f>
        <v>0</v>
      </c>
      <c r="BJ569" s="18" t="s">
        <v>83</v>
      </c>
      <c r="BK569" s="241">
        <f>ROUND(I569*H569,2)</f>
        <v>0</v>
      </c>
      <c r="BL569" s="18" t="s">
        <v>100</v>
      </c>
      <c r="BM569" s="240" t="s">
        <v>790</v>
      </c>
    </row>
    <row r="570" s="2" customFormat="1" ht="21.75" customHeight="1">
      <c r="A570" s="39"/>
      <c r="B570" s="40"/>
      <c r="C570" s="229" t="s">
        <v>791</v>
      </c>
      <c r="D570" s="229" t="s">
        <v>196</v>
      </c>
      <c r="E570" s="230" t="s">
        <v>792</v>
      </c>
      <c r="F570" s="231" t="s">
        <v>793</v>
      </c>
      <c r="G570" s="232" t="s">
        <v>210</v>
      </c>
      <c r="H570" s="233">
        <v>159.21000000000001</v>
      </c>
      <c r="I570" s="234"/>
      <c r="J570" s="235">
        <f>ROUND(I570*H570,2)</f>
        <v>0</v>
      </c>
      <c r="K570" s="231" t="s">
        <v>200</v>
      </c>
      <c r="L570" s="45"/>
      <c r="M570" s="236" t="s">
        <v>1</v>
      </c>
      <c r="N570" s="237" t="s">
        <v>41</v>
      </c>
      <c r="O570" s="92"/>
      <c r="P570" s="238">
        <f>O570*H570</f>
        <v>0</v>
      </c>
      <c r="Q570" s="238">
        <v>0</v>
      </c>
      <c r="R570" s="238">
        <f>Q570*H570</f>
        <v>0</v>
      </c>
      <c r="S570" s="238">
        <v>0.01</v>
      </c>
      <c r="T570" s="239">
        <f>S570*H570</f>
        <v>1.5921000000000001</v>
      </c>
      <c r="U570" s="39"/>
      <c r="V570" s="39"/>
      <c r="W570" s="39"/>
      <c r="X570" s="39"/>
      <c r="Y570" s="39"/>
      <c r="Z570" s="39"/>
      <c r="AA570" s="39"/>
      <c r="AB570" s="39"/>
      <c r="AC570" s="39"/>
      <c r="AD570" s="39"/>
      <c r="AE570" s="39"/>
      <c r="AR570" s="240" t="s">
        <v>100</v>
      </c>
      <c r="AT570" s="240" t="s">
        <v>196</v>
      </c>
      <c r="AU570" s="240" t="s">
        <v>85</v>
      </c>
      <c r="AY570" s="18" t="s">
        <v>194</v>
      </c>
      <c r="BE570" s="241">
        <f>IF(N570="základní",J570,0)</f>
        <v>0</v>
      </c>
      <c r="BF570" s="241">
        <f>IF(N570="snížená",J570,0)</f>
        <v>0</v>
      </c>
      <c r="BG570" s="241">
        <f>IF(N570="zákl. přenesená",J570,0)</f>
        <v>0</v>
      </c>
      <c r="BH570" s="241">
        <f>IF(N570="sníž. přenesená",J570,0)</f>
        <v>0</v>
      </c>
      <c r="BI570" s="241">
        <f>IF(N570="nulová",J570,0)</f>
        <v>0</v>
      </c>
      <c r="BJ570" s="18" t="s">
        <v>83</v>
      </c>
      <c r="BK570" s="241">
        <f>ROUND(I570*H570,2)</f>
        <v>0</v>
      </c>
      <c r="BL570" s="18" t="s">
        <v>100</v>
      </c>
      <c r="BM570" s="240" t="s">
        <v>794</v>
      </c>
    </row>
    <row r="571" s="14" customFormat="1">
      <c r="A571" s="14"/>
      <c r="B571" s="258"/>
      <c r="C571" s="259"/>
      <c r="D571" s="242" t="s">
        <v>204</v>
      </c>
      <c r="E571" s="260" t="s">
        <v>1</v>
      </c>
      <c r="F571" s="261" t="s">
        <v>521</v>
      </c>
      <c r="G571" s="259"/>
      <c r="H571" s="260" t="s">
        <v>1</v>
      </c>
      <c r="I571" s="262"/>
      <c r="J571" s="259"/>
      <c r="K571" s="259"/>
      <c r="L571" s="263"/>
      <c r="M571" s="264"/>
      <c r="N571" s="265"/>
      <c r="O571" s="265"/>
      <c r="P571" s="265"/>
      <c r="Q571" s="265"/>
      <c r="R571" s="265"/>
      <c r="S571" s="265"/>
      <c r="T571" s="266"/>
      <c r="U571" s="14"/>
      <c r="V571" s="14"/>
      <c r="W571" s="14"/>
      <c r="X571" s="14"/>
      <c r="Y571" s="14"/>
      <c r="Z571" s="14"/>
      <c r="AA571" s="14"/>
      <c r="AB571" s="14"/>
      <c r="AC571" s="14"/>
      <c r="AD571" s="14"/>
      <c r="AE571" s="14"/>
      <c r="AT571" s="267" t="s">
        <v>204</v>
      </c>
      <c r="AU571" s="267" t="s">
        <v>85</v>
      </c>
      <c r="AV571" s="14" t="s">
        <v>83</v>
      </c>
      <c r="AW571" s="14" t="s">
        <v>32</v>
      </c>
      <c r="AX571" s="14" t="s">
        <v>76</v>
      </c>
      <c r="AY571" s="267" t="s">
        <v>194</v>
      </c>
    </row>
    <row r="572" s="14" customFormat="1">
      <c r="A572" s="14"/>
      <c r="B572" s="258"/>
      <c r="C572" s="259"/>
      <c r="D572" s="242" t="s">
        <v>204</v>
      </c>
      <c r="E572" s="260" t="s">
        <v>1</v>
      </c>
      <c r="F572" s="261" t="s">
        <v>522</v>
      </c>
      <c r="G572" s="259"/>
      <c r="H572" s="260" t="s">
        <v>1</v>
      </c>
      <c r="I572" s="262"/>
      <c r="J572" s="259"/>
      <c r="K572" s="259"/>
      <c r="L572" s="263"/>
      <c r="M572" s="264"/>
      <c r="N572" s="265"/>
      <c r="O572" s="265"/>
      <c r="P572" s="265"/>
      <c r="Q572" s="265"/>
      <c r="R572" s="265"/>
      <c r="S572" s="265"/>
      <c r="T572" s="266"/>
      <c r="U572" s="14"/>
      <c r="V572" s="14"/>
      <c r="W572" s="14"/>
      <c r="X572" s="14"/>
      <c r="Y572" s="14"/>
      <c r="Z572" s="14"/>
      <c r="AA572" s="14"/>
      <c r="AB572" s="14"/>
      <c r="AC572" s="14"/>
      <c r="AD572" s="14"/>
      <c r="AE572" s="14"/>
      <c r="AT572" s="267" t="s">
        <v>204</v>
      </c>
      <c r="AU572" s="267" t="s">
        <v>85</v>
      </c>
      <c r="AV572" s="14" t="s">
        <v>83</v>
      </c>
      <c r="AW572" s="14" t="s">
        <v>32</v>
      </c>
      <c r="AX572" s="14" t="s">
        <v>76</v>
      </c>
      <c r="AY572" s="267" t="s">
        <v>194</v>
      </c>
    </row>
    <row r="573" s="13" customFormat="1">
      <c r="A573" s="13"/>
      <c r="B573" s="247"/>
      <c r="C573" s="248"/>
      <c r="D573" s="242" t="s">
        <v>204</v>
      </c>
      <c r="E573" s="249" t="s">
        <v>1</v>
      </c>
      <c r="F573" s="250" t="s">
        <v>523</v>
      </c>
      <c r="G573" s="248"/>
      <c r="H573" s="251">
        <v>36.5</v>
      </c>
      <c r="I573" s="252"/>
      <c r="J573" s="248"/>
      <c r="K573" s="248"/>
      <c r="L573" s="253"/>
      <c r="M573" s="254"/>
      <c r="N573" s="255"/>
      <c r="O573" s="255"/>
      <c r="P573" s="255"/>
      <c r="Q573" s="255"/>
      <c r="R573" s="255"/>
      <c r="S573" s="255"/>
      <c r="T573" s="256"/>
      <c r="U573" s="13"/>
      <c r="V573" s="13"/>
      <c r="W573" s="13"/>
      <c r="X573" s="13"/>
      <c r="Y573" s="13"/>
      <c r="Z573" s="13"/>
      <c r="AA573" s="13"/>
      <c r="AB573" s="13"/>
      <c r="AC573" s="13"/>
      <c r="AD573" s="13"/>
      <c r="AE573" s="13"/>
      <c r="AT573" s="257" t="s">
        <v>204</v>
      </c>
      <c r="AU573" s="257" t="s">
        <v>85</v>
      </c>
      <c r="AV573" s="13" t="s">
        <v>85</v>
      </c>
      <c r="AW573" s="13" t="s">
        <v>32</v>
      </c>
      <c r="AX573" s="13" t="s">
        <v>76</v>
      </c>
      <c r="AY573" s="257" t="s">
        <v>194</v>
      </c>
    </row>
    <row r="574" s="14" customFormat="1">
      <c r="A574" s="14"/>
      <c r="B574" s="258"/>
      <c r="C574" s="259"/>
      <c r="D574" s="242" t="s">
        <v>204</v>
      </c>
      <c r="E574" s="260" t="s">
        <v>1</v>
      </c>
      <c r="F574" s="261" t="s">
        <v>524</v>
      </c>
      <c r="G574" s="259"/>
      <c r="H574" s="260" t="s">
        <v>1</v>
      </c>
      <c r="I574" s="262"/>
      <c r="J574" s="259"/>
      <c r="K574" s="259"/>
      <c r="L574" s="263"/>
      <c r="M574" s="264"/>
      <c r="N574" s="265"/>
      <c r="O574" s="265"/>
      <c r="P574" s="265"/>
      <c r="Q574" s="265"/>
      <c r="R574" s="265"/>
      <c r="S574" s="265"/>
      <c r="T574" s="266"/>
      <c r="U574" s="14"/>
      <c r="V574" s="14"/>
      <c r="W574" s="14"/>
      <c r="X574" s="14"/>
      <c r="Y574" s="14"/>
      <c r="Z574" s="14"/>
      <c r="AA574" s="14"/>
      <c r="AB574" s="14"/>
      <c r="AC574" s="14"/>
      <c r="AD574" s="14"/>
      <c r="AE574" s="14"/>
      <c r="AT574" s="267" t="s">
        <v>204</v>
      </c>
      <c r="AU574" s="267" t="s">
        <v>85</v>
      </c>
      <c r="AV574" s="14" t="s">
        <v>83</v>
      </c>
      <c r="AW574" s="14" t="s">
        <v>32</v>
      </c>
      <c r="AX574" s="14" t="s">
        <v>76</v>
      </c>
      <c r="AY574" s="267" t="s">
        <v>194</v>
      </c>
    </row>
    <row r="575" s="13" customFormat="1">
      <c r="A575" s="13"/>
      <c r="B575" s="247"/>
      <c r="C575" s="248"/>
      <c r="D575" s="242" t="s">
        <v>204</v>
      </c>
      <c r="E575" s="249" t="s">
        <v>1</v>
      </c>
      <c r="F575" s="250" t="s">
        <v>525</v>
      </c>
      <c r="G575" s="248"/>
      <c r="H575" s="251">
        <v>122.70999999999999</v>
      </c>
      <c r="I575" s="252"/>
      <c r="J575" s="248"/>
      <c r="K575" s="248"/>
      <c r="L575" s="253"/>
      <c r="M575" s="254"/>
      <c r="N575" s="255"/>
      <c r="O575" s="255"/>
      <c r="P575" s="255"/>
      <c r="Q575" s="255"/>
      <c r="R575" s="255"/>
      <c r="S575" s="255"/>
      <c r="T575" s="256"/>
      <c r="U575" s="13"/>
      <c r="V575" s="13"/>
      <c r="W575" s="13"/>
      <c r="X575" s="13"/>
      <c r="Y575" s="13"/>
      <c r="Z575" s="13"/>
      <c r="AA575" s="13"/>
      <c r="AB575" s="13"/>
      <c r="AC575" s="13"/>
      <c r="AD575" s="13"/>
      <c r="AE575" s="13"/>
      <c r="AT575" s="257" t="s">
        <v>204</v>
      </c>
      <c r="AU575" s="257" t="s">
        <v>85</v>
      </c>
      <c r="AV575" s="13" t="s">
        <v>85</v>
      </c>
      <c r="AW575" s="13" t="s">
        <v>32</v>
      </c>
      <c r="AX575" s="13" t="s">
        <v>76</v>
      </c>
      <c r="AY575" s="257" t="s">
        <v>194</v>
      </c>
    </row>
    <row r="576" s="15" customFormat="1">
      <c r="A576" s="15"/>
      <c r="B576" s="268"/>
      <c r="C576" s="269"/>
      <c r="D576" s="242" t="s">
        <v>204</v>
      </c>
      <c r="E576" s="270" t="s">
        <v>1</v>
      </c>
      <c r="F576" s="271" t="s">
        <v>207</v>
      </c>
      <c r="G576" s="269"/>
      <c r="H576" s="272">
        <v>159.21000000000001</v>
      </c>
      <c r="I576" s="273"/>
      <c r="J576" s="269"/>
      <c r="K576" s="269"/>
      <c r="L576" s="274"/>
      <c r="M576" s="275"/>
      <c r="N576" s="276"/>
      <c r="O576" s="276"/>
      <c r="P576" s="276"/>
      <c r="Q576" s="276"/>
      <c r="R576" s="276"/>
      <c r="S576" s="276"/>
      <c r="T576" s="277"/>
      <c r="U576" s="15"/>
      <c r="V576" s="15"/>
      <c r="W576" s="15"/>
      <c r="X576" s="15"/>
      <c r="Y576" s="15"/>
      <c r="Z576" s="15"/>
      <c r="AA576" s="15"/>
      <c r="AB576" s="15"/>
      <c r="AC576" s="15"/>
      <c r="AD576" s="15"/>
      <c r="AE576" s="15"/>
      <c r="AT576" s="278" t="s">
        <v>204</v>
      </c>
      <c r="AU576" s="278" t="s">
        <v>85</v>
      </c>
      <c r="AV576" s="15" t="s">
        <v>100</v>
      </c>
      <c r="AW576" s="15" t="s">
        <v>32</v>
      </c>
      <c r="AX576" s="15" t="s">
        <v>83</v>
      </c>
      <c r="AY576" s="278" t="s">
        <v>194</v>
      </c>
    </row>
    <row r="577" s="2" customFormat="1" ht="16.5" customHeight="1">
      <c r="A577" s="39"/>
      <c r="B577" s="40"/>
      <c r="C577" s="229" t="s">
        <v>795</v>
      </c>
      <c r="D577" s="229" t="s">
        <v>196</v>
      </c>
      <c r="E577" s="230" t="s">
        <v>796</v>
      </c>
      <c r="F577" s="231" t="s">
        <v>797</v>
      </c>
      <c r="G577" s="232" t="s">
        <v>215</v>
      </c>
      <c r="H577" s="233">
        <v>60.301000000000002</v>
      </c>
      <c r="I577" s="234"/>
      <c r="J577" s="235">
        <f>ROUND(I577*H577,2)</f>
        <v>0</v>
      </c>
      <c r="K577" s="231" t="s">
        <v>232</v>
      </c>
      <c r="L577" s="45"/>
      <c r="M577" s="236" t="s">
        <v>1</v>
      </c>
      <c r="N577" s="237" t="s">
        <v>41</v>
      </c>
      <c r="O577" s="92"/>
      <c r="P577" s="238">
        <f>O577*H577</f>
        <v>0</v>
      </c>
      <c r="Q577" s="238">
        <v>0</v>
      </c>
      <c r="R577" s="238">
        <f>Q577*H577</f>
        <v>0</v>
      </c>
      <c r="S577" s="238">
        <v>1.5</v>
      </c>
      <c r="T577" s="239">
        <f>S577*H577</f>
        <v>90.45150000000001</v>
      </c>
      <c r="U577" s="39"/>
      <c r="V577" s="39"/>
      <c r="W577" s="39"/>
      <c r="X577" s="39"/>
      <c r="Y577" s="39"/>
      <c r="Z577" s="39"/>
      <c r="AA577" s="39"/>
      <c r="AB577" s="39"/>
      <c r="AC577" s="39"/>
      <c r="AD577" s="39"/>
      <c r="AE577" s="39"/>
      <c r="AR577" s="240" t="s">
        <v>100</v>
      </c>
      <c r="AT577" s="240" t="s">
        <v>196</v>
      </c>
      <c r="AU577" s="240" t="s">
        <v>85</v>
      </c>
      <c r="AY577" s="18" t="s">
        <v>194</v>
      </c>
      <c r="BE577" s="241">
        <f>IF(N577="základní",J577,0)</f>
        <v>0</v>
      </c>
      <c r="BF577" s="241">
        <f>IF(N577="snížená",J577,0)</f>
        <v>0</v>
      </c>
      <c r="BG577" s="241">
        <f>IF(N577="zákl. přenesená",J577,0)</f>
        <v>0</v>
      </c>
      <c r="BH577" s="241">
        <f>IF(N577="sníž. přenesená",J577,0)</f>
        <v>0</v>
      </c>
      <c r="BI577" s="241">
        <f>IF(N577="nulová",J577,0)</f>
        <v>0</v>
      </c>
      <c r="BJ577" s="18" t="s">
        <v>83</v>
      </c>
      <c r="BK577" s="241">
        <f>ROUND(I577*H577,2)</f>
        <v>0</v>
      </c>
      <c r="BL577" s="18" t="s">
        <v>100</v>
      </c>
      <c r="BM577" s="240" t="s">
        <v>798</v>
      </c>
    </row>
    <row r="578" s="2" customFormat="1">
      <c r="A578" s="39"/>
      <c r="B578" s="40"/>
      <c r="C578" s="41"/>
      <c r="D578" s="242" t="s">
        <v>202</v>
      </c>
      <c r="E578" s="41"/>
      <c r="F578" s="243" t="s">
        <v>799</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202</v>
      </c>
      <c r="AU578" s="18" t="s">
        <v>85</v>
      </c>
    </row>
    <row r="579" s="14" customFormat="1">
      <c r="A579" s="14"/>
      <c r="B579" s="258"/>
      <c r="C579" s="259"/>
      <c r="D579" s="242" t="s">
        <v>204</v>
      </c>
      <c r="E579" s="260" t="s">
        <v>1</v>
      </c>
      <c r="F579" s="261" t="s">
        <v>521</v>
      </c>
      <c r="G579" s="259"/>
      <c r="H579" s="260" t="s">
        <v>1</v>
      </c>
      <c r="I579" s="262"/>
      <c r="J579" s="259"/>
      <c r="K579" s="259"/>
      <c r="L579" s="263"/>
      <c r="M579" s="264"/>
      <c r="N579" s="265"/>
      <c r="O579" s="265"/>
      <c r="P579" s="265"/>
      <c r="Q579" s="265"/>
      <c r="R579" s="265"/>
      <c r="S579" s="265"/>
      <c r="T579" s="266"/>
      <c r="U579" s="14"/>
      <c r="V579" s="14"/>
      <c r="W579" s="14"/>
      <c r="X579" s="14"/>
      <c r="Y579" s="14"/>
      <c r="Z579" s="14"/>
      <c r="AA579" s="14"/>
      <c r="AB579" s="14"/>
      <c r="AC579" s="14"/>
      <c r="AD579" s="14"/>
      <c r="AE579" s="14"/>
      <c r="AT579" s="267" t="s">
        <v>204</v>
      </c>
      <c r="AU579" s="267" t="s">
        <v>85</v>
      </c>
      <c r="AV579" s="14" t="s">
        <v>83</v>
      </c>
      <c r="AW579" s="14" t="s">
        <v>32</v>
      </c>
      <c r="AX579" s="14" t="s">
        <v>76</v>
      </c>
      <c r="AY579" s="267" t="s">
        <v>194</v>
      </c>
    </row>
    <row r="580" s="13" customFormat="1">
      <c r="A580" s="13"/>
      <c r="B580" s="247"/>
      <c r="C580" s="248"/>
      <c r="D580" s="242" t="s">
        <v>204</v>
      </c>
      <c r="E580" s="249" t="s">
        <v>1</v>
      </c>
      <c r="F580" s="250" t="s">
        <v>800</v>
      </c>
      <c r="G580" s="248"/>
      <c r="H580" s="251">
        <v>60.301000000000002</v>
      </c>
      <c r="I580" s="252"/>
      <c r="J580" s="248"/>
      <c r="K580" s="248"/>
      <c r="L580" s="253"/>
      <c r="M580" s="254"/>
      <c r="N580" s="255"/>
      <c r="O580" s="255"/>
      <c r="P580" s="255"/>
      <c r="Q580" s="255"/>
      <c r="R580" s="255"/>
      <c r="S580" s="255"/>
      <c r="T580" s="256"/>
      <c r="U580" s="13"/>
      <c r="V580" s="13"/>
      <c r="W580" s="13"/>
      <c r="X580" s="13"/>
      <c r="Y580" s="13"/>
      <c r="Z580" s="13"/>
      <c r="AA580" s="13"/>
      <c r="AB580" s="13"/>
      <c r="AC580" s="13"/>
      <c r="AD580" s="13"/>
      <c r="AE580" s="13"/>
      <c r="AT580" s="257" t="s">
        <v>204</v>
      </c>
      <c r="AU580" s="257" t="s">
        <v>85</v>
      </c>
      <c r="AV580" s="13" t="s">
        <v>85</v>
      </c>
      <c r="AW580" s="13" t="s">
        <v>32</v>
      </c>
      <c r="AX580" s="13" t="s">
        <v>76</v>
      </c>
      <c r="AY580" s="257" t="s">
        <v>194</v>
      </c>
    </row>
    <row r="581" s="15" customFormat="1">
      <c r="A581" s="15"/>
      <c r="B581" s="268"/>
      <c r="C581" s="269"/>
      <c r="D581" s="242" t="s">
        <v>204</v>
      </c>
      <c r="E581" s="270" t="s">
        <v>1</v>
      </c>
      <c r="F581" s="271" t="s">
        <v>207</v>
      </c>
      <c r="G581" s="269"/>
      <c r="H581" s="272">
        <v>60.301000000000002</v>
      </c>
      <c r="I581" s="273"/>
      <c r="J581" s="269"/>
      <c r="K581" s="269"/>
      <c r="L581" s="274"/>
      <c r="M581" s="275"/>
      <c r="N581" s="276"/>
      <c r="O581" s="276"/>
      <c r="P581" s="276"/>
      <c r="Q581" s="276"/>
      <c r="R581" s="276"/>
      <c r="S581" s="276"/>
      <c r="T581" s="277"/>
      <c r="U581" s="15"/>
      <c r="V581" s="15"/>
      <c r="W581" s="15"/>
      <c r="X581" s="15"/>
      <c r="Y581" s="15"/>
      <c r="Z581" s="15"/>
      <c r="AA581" s="15"/>
      <c r="AB581" s="15"/>
      <c r="AC581" s="15"/>
      <c r="AD581" s="15"/>
      <c r="AE581" s="15"/>
      <c r="AT581" s="278" t="s">
        <v>204</v>
      </c>
      <c r="AU581" s="278" t="s">
        <v>85</v>
      </c>
      <c r="AV581" s="15" t="s">
        <v>100</v>
      </c>
      <c r="AW581" s="15" t="s">
        <v>32</v>
      </c>
      <c r="AX581" s="15" t="s">
        <v>83</v>
      </c>
      <c r="AY581" s="278" t="s">
        <v>194</v>
      </c>
    </row>
    <row r="582" s="12" customFormat="1" ht="20.88" customHeight="1">
      <c r="A582" s="12"/>
      <c r="B582" s="213"/>
      <c r="C582" s="214"/>
      <c r="D582" s="215" t="s">
        <v>75</v>
      </c>
      <c r="E582" s="227" t="s">
        <v>665</v>
      </c>
      <c r="F582" s="227" t="s">
        <v>801</v>
      </c>
      <c r="G582" s="214"/>
      <c r="H582" s="214"/>
      <c r="I582" s="217"/>
      <c r="J582" s="228">
        <f>BK582</f>
        <v>0</v>
      </c>
      <c r="K582" s="214"/>
      <c r="L582" s="219"/>
      <c r="M582" s="220"/>
      <c r="N582" s="221"/>
      <c r="O582" s="221"/>
      <c r="P582" s="222">
        <f>SUM(P583:P598)</f>
        <v>0</v>
      </c>
      <c r="Q582" s="221"/>
      <c r="R582" s="222">
        <f>SUM(R583:R598)</f>
        <v>0</v>
      </c>
      <c r="S582" s="221"/>
      <c r="T582" s="223">
        <f>SUM(T583:T598)</f>
        <v>0</v>
      </c>
      <c r="U582" s="12"/>
      <c r="V582" s="12"/>
      <c r="W582" s="12"/>
      <c r="X582" s="12"/>
      <c r="Y582" s="12"/>
      <c r="Z582" s="12"/>
      <c r="AA582" s="12"/>
      <c r="AB582" s="12"/>
      <c r="AC582" s="12"/>
      <c r="AD582" s="12"/>
      <c r="AE582" s="12"/>
      <c r="AR582" s="224" t="s">
        <v>83</v>
      </c>
      <c r="AT582" s="225" t="s">
        <v>75</v>
      </c>
      <c r="AU582" s="225" t="s">
        <v>85</v>
      </c>
      <c r="AY582" s="224" t="s">
        <v>194</v>
      </c>
      <c r="BK582" s="226">
        <f>SUM(BK583:BK598)</f>
        <v>0</v>
      </c>
    </row>
    <row r="583" s="2" customFormat="1" ht="16.5" customHeight="1">
      <c r="A583" s="39"/>
      <c r="B583" s="40"/>
      <c r="C583" s="229" t="s">
        <v>802</v>
      </c>
      <c r="D583" s="229" t="s">
        <v>196</v>
      </c>
      <c r="E583" s="230" t="s">
        <v>803</v>
      </c>
      <c r="F583" s="231" t="s">
        <v>804</v>
      </c>
      <c r="G583" s="232" t="s">
        <v>280</v>
      </c>
      <c r="H583" s="233">
        <v>13.699999999999999</v>
      </c>
      <c r="I583" s="234"/>
      <c r="J583" s="235">
        <f>ROUND(I583*H583,2)</f>
        <v>0</v>
      </c>
      <c r="K583" s="231" t="s">
        <v>232</v>
      </c>
      <c r="L583" s="45"/>
      <c r="M583" s="236" t="s">
        <v>1</v>
      </c>
      <c r="N583" s="237" t="s">
        <v>41</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100</v>
      </c>
      <c r="AT583" s="240" t="s">
        <v>196</v>
      </c>
      <c r="AU583" s="240" t="s">
        <v>93</v>
      </c>
      <c r="AY583" s="18" t="s">
        <v>194</v>
      </c>
      <c r="BE583" s="241">
        <f>IF(N583="základní",J583,0)</f>
        <v>0</v>
      </c>
      <c r="BF583" s="241">
        <f>IF(N583="snížená",J583,0)</f>
        <v>0</v>
      </c>
      <c r="BG583" s="241">
        <f>IF(N583="zákl. přenesená",J583,0)</f>
        <v>0</v>
      </c>
      <c r="BH583" s="241">
        <f>IF(N583="sníž. přenesená",J583,0)</f>
        <v>0</v>
      </c>
      <c r="BI583" s="241">
        <f>IF(N583="nulová",J583,0)</f>
        <v>0</v>
      </c>
      <c r="BJ583" s="18" t="s">
        <v>83</v>
      </c>
      <c r="BK583" s="241">
        <f>ROUND(I583*H583,2)</f>
        <v>0</v>
      </c>
      <c r="BL583" s="18" t="s">
        <v>100</v>
      </c>
      <c r="BM583" s="240" t="s">
        <v>805</v>
      </c>
    </row>
    <row r="584" s="2" customFormat="1">
      <c r="A584" s="39"/>
      <c r="B584" s="40"/>
      <c r="C584" s="41"/>
      <c r="D584" s="242" t="s">
        <v>202</v>
      </c>
      <c r="E584" s="41"/>
      <c r="F584" s="243" t="s">
        <v>806</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202</v>
      </c>
      <c r="AU584" s="18" t="s">
        <v>93</v>
      </c>
    </row>
    <row r="585" s="13" customFormat="1">
      <c r="A585" s="13"/>
      <c r="B585" s="247"/>
      <c r="C585" s="248"/>
      <c r="D585" s="242" t="s">
        <v>204</v>
      </c>
      <c r="E585" s="249" t="s">
        <v>1</v>
      </c>
      <c r="F585" s="250" t="s">
        <v>807</v>
      </c>
      <c r="G585" s="248"/>
      <c r="H585" s="251">
        <v>13.699999999999999</v>
      </c>
      <c r="I585" s="252"/>
      <c r="J585" s="248"/>
      <c r="K585" s="248"/>
      <c r="L585" s="253"/>
      <c r="M585" s="254"/>
      <c r="N585" s="255"/>
      <c r="O585" s="255"/>
      <c r="P585" s="255"/>
      <c r="Q585" s="255"/>
      <c r="R585" s="255"/>
      <c r="S585" s="255"/>
      <c r="T585" s="256"/>
      <c r="U585" s="13"/>
      <c r="V585" s="13"/>
      <c r="W585" s="13"/>
      <c r="X585" s="13"/>
      <c r="Y585" s="13"/>
      <c r="Z585" s="13"/>
      <c r="AA585" s="13"/>
      <c r="AB585" s="13"/>
      <c r="AC585" s="13"/>
      <c r="AD585" s="13"/>
      <c r="AE585" s="13"/>
      <c r="AT585" s="257" t="s">
        <v>204</v>
      </c>
      <c r="AU585" s="257" t="s">
        <v>93</v>
      </c>
      <c r="AV585" s="13" t="s">
        <v>85</v>
      </c>
      <c r="AW585" s="13" t="s">
        <v>32</v>
      </c>
      <c r="AX585" s="13" t="s">
        <v>76</v>
      </c>
      <c r="AY585" s="257" t="s">
        <v>194</v>
      </c>
    </row>
    <row r="586" s="15" customFormat="1">
      <c r="A586" s="15"/>
      <c r="B586" s="268"/>
      <c r="C586" s="269"/>
      <c r="D586" s="242" t="s">
        <v>204</v>
      </c>
      <c r="E586" s="270" t="s">
        <v>1</v>
      </c>
      <c r="F586" s="271" t="s">
        <v>207</v>
      </c>
      <c r="G586" s="269"/>
      <c r="H586" s="272">
        <v>13.699999999999999</v>
      </c>
      <c r="I586" s="273"/>
      <c r="J586" s="269"/>
      <c r="K586" s="269"/>
      <c r="L586" s="274"/>
      <c r="M586" s="275"/>
      <c r="N586" s="276"/>
      <c r="O586" s="276"/>
      <c r="P586" s="276"/>
      <c r="Q586" s="276"/>
      <c r="R586" s="276"/>
      <c r="S586" s="276"/>
      <c r="T586" s="277"/>
      <c r="U586" s="15"/>
      <c r="V586" s="15"/>
      <c r="W586" s="15"/>
      <c r="X586" s="15"/>
      <c r="Y586" s="15"/>
      <c r="Z586" s="15"/>
      <c r="AA586" s="15"/>
      <c r="AB586" s="15"/>
      <c r="AC586" s="15"/>
      <c r="AD586" s="15"/>
      <c r="AE586" s="15"/>
      <c r="AT586" s="278" t="s">
        <v>204</v>
      </c>
      <c r="AU586" s="278" t="s">
        <v>93</v>
      </c>
      <c r="AV586" s="15" t="s">
        <v>100</v>
      </c>
      <c r="AW586" s="15" t="s">
        <v>32</v>
      </c>
      <c r="AX586" s="15" t="s">
        <v>83</v>
      </c>
      <c r="AY586" s="278" t="s">
        <v>194</v>
      </c>
    </row>
    <row r="587" s="2" customFormat="1" ht="16.5" customHeight="1">
      <c r="A587" s="39"/>
      <c r="B587" s="40"/>
      <c r="C587" s="229" t="s">
        <v>808</v>
      </c>
      <c r="D587" s="229" t="s">
        <v>196</v>
      </c>
      <c r="E587" s="230" t="s">
        <v>809</v>
      </c>
      <c r="F587" s="231" t="s">
        <v>810</v>
      </c>
      <c r="G587" s="232" t="s">
        <v>280</v>
      </c>
      <c r="H587" s="233">
        <v>13.699999999999999</v>
      </c>
      <c r="I587" s="234"/>
      <c r="J587" s="235">
        <f>ROUND(I587*H587,2)</f>
        <v>0</v>
      </c>
      <c r="K587" s="231" t="s">
        <v>232</v>
      </c>
      <c r="L587" s="45"/>
      <c r="M587" s="236" t="s">
        <v>1</v>
      </c>
      <c r="N587" s="237" t="s">
        <v>41</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100</v>
      </c>
      <c r="AT587" s="240" t="s">
        <v>196</v>
      </c>
      <c r="AU587" s="240" t="s">
        <v>93</v>
      </c>
      <c r="AY587" s="18" t="s">
        <v>194</v>
      </c>
      <c r="BE587" s="241">
        <f>IF(N587="základní",J587,0)</f>
        <v>0</v>
      </c>
      <c r="BF587" s="241">
        <f>IF(N587="snížená",J587,0)</f>
        <v>0</v>
      </c>
      <c r="BG587" s="241">
        <f>IF(N587="zákl. přenesená",J587,0)</f>
        <v>0</v>
      </c>
      <c r="BH587" s="241">
        <f>IF(N587="sníž. přenesená",J587,0)</f>
        <v>0</v>
      </c>
      <c r="BI587" s="241">
        <f>IF(N587="nulová",J587,0)</f>
        <v>0</v>
      </c>
      <c r="BJ587" s="18" t="s">
        <v>83</v>
      </c>
      <c r="BK587" s="241">
        <f>ROUND(I587*H587,2)</f>
        <v>0</v>
      </c>
      <c r="BL587" s="18" t="s">
        <v>100</v>
      </c>
      <c r="BM587" s="240" t="s">
        <v>811</v>
      </c>
    </row>
    <row r="588" s="2" customFormat="1">
      <c r="A588" s="39"/>
      <c r="B588" s="40"/>
      <c r="C588" s="41"/>
      <c r="D588" s="242" t="s">
        <v>202</v>
      </c>
      <c r="E588" s="41"/>
      <c r="F588" s="243" t="s">
        <v>806</v>
      </c>
      <c r="G588" s="41"/>
      <c r="H588" s="41"/>
      <c r="I588" s="244"/>
      <c r="J588" s="41"/>
      <c r="K588" s="41"/>
      <c r="L588" s="45"/>
      <c r="M588" s="245"/>
      <c r="N588" s="246"/>
      <c r="O588" s="92"/>
      <c r="P588" s="92"/>
      <c r="Q588" s="92"/>
      <c r="R588" s="92"/>
      <c r="S588" s="92"/>
      <c r="T588" s="93"/>
      <c r="U588" s="39"/>
      <c r="V588" s="39"/>
      <c r="W588" s="39"/>
      <c r="X588" s="39"/>
      <c r="Y588" s="39"/>
      <c r="Z588" s="39"/>
      <c r="AA588" s="39"/>
      <c r="AB588" s="39"/>
      <c r="AC588" s="39"/>
      <c r="AD588" s="39"/>
      <c r="AE588" s="39"/>
      <c r="AT588" s="18" t="s">
        <v>202</v>
      </c>
      <c r="AU588" s="18" t="s">
        <v>93</v>
      </c>
    </row>
    <row r="589" s="13" customFormat="1">
      <c r="A589" s="13"/>
      <c r="B589" s="247"/>
      <c r="C589" s="248"/>
      <c r="D589" s="242" t="s">
        <v>204</v>
      </c>
      <c r="E589" s="249" t="s">
        <v>1</v>
      </c>
      <c r="F589" s="250" t="s">
        <v>812</v>
      </c>
      <c r="G589" s="248"/>
      <c r="H589" s="251">
        <v>13.699999999999999</v>
      </c>
      <c r="I589" s="252"/>
      <c r="J589" s="248"/>
      <c r="K589" s="248"/>
      <c r="L589" s="253"/>
      <c r="M589" s="254"/>
      <c r="N589" s="255"/>
      <c r="O589" s="255"/>
      <c r="P589" s="255"/>
      <c r="Q589" s="255"/>
      <c r="R589" s="255"/>
      <c r="S589" s="255"/>
      <c r="T589" s="256"/>
      <c r="U589" s="13"/>
      <c r="V589" s="13"/>
      <c r="W589" s="13"/>
      <c r="X589" s="13"/>
      <c r="Y589" s="13"/>
      <c r="Z589" s="13"/>
      <c r="AA589" s="13"/>
      <c r="AB589" s="13"/>
      <c r="AC589" s="13"/>
      <c r="AD589" s="13"/>
      <c r="AE589" s="13"/>
      <c r="AT589" s="257" t="s">
        <v>204</v>
      </c>
      <c r="AU589" s="257" t="s">
        <v>93</v>
      </c>
      <c r="AV589" s="13" t="s">
        <v>85</v>
      </c>
      <c r="AW589" s="13" t="s">
        <v>32</v>
      </c>
      <c r="AX589" s="13" t="s">
        <v>76</v>
      </c>
      <c r="AY589" s="257" t="s">
        <v>194</v>
      </c>
    </row>
    <row r="590" s="15" customFormat="1">
      <c r="A590" s="15"/>
      <c r="B590" s="268"/>
      <c r="C590" s="269"/>
      <c r="D590" s="242" t="s">
        <v>204</v>
      </c>
      <c r="E590" s="270" t="s">
        <v>1</v>
      </c>
      <c r="F590" s="271" t="s">
        <v>207</v>
      </c>
      <c r="G590" s="269"/>
      <c r="H590" s="272">
        <v>13.699999999999999</v>
      </c>
      <c r="I590" s="273"/>
      <c r="J590" s="269"/>
      <c r="K590" s="269"/>
      <c r="L590" s="274"/>
      <c r="M590" s="275"/>
      <c r="N590" s="276"/>
      <c r="O590" s="276"/>
      <c r="P590" s="276"/>
      <c r="Q590" s="276"/>
      <c r="R590" s="276"/>
      <c r="S590" s="276"/>
      <c r="T590" s="277"/>
      <c r="U590" s="15"/>
      <c r="V590" s="15"/>
      <c r="W590" s="15"/>
      <c r="X590" s="15"/>
      <c r="Y590" s="15"/>
      <c r="Z590" s="15"/>
      <c r="AA590" s="15"/>
      <c r="AB590" s="15"/>
      <c r="AC590" s="15"/>
      <c r="AD590" s="15"/>
      <c r="AE590" s="15"/>
      <c r="AT590" s="278" t="s">
        <v>204</v>
      </c>
      <c r="AU590" s="278" t="s">
        <v>93</v>
      </c>
      <c r="AV590" s="15" t="s">
        <v>100</v>
      </c>
      <c r="AW590" s="15" t="s">
        <v>32</v>
      </c>
      <c r="AX590" s="15" t="s">
        <v>83</v>
      </c>
      <c r="AY590" s="278" t="s">
        <v>194</v>
      </c>
    </row>
    <row r="591" s="2" customFormat="1" ht="16.5" customHeight="1">
      <c r="A591" s="39"/>
      <c r="B591" s="40"/>
      <c r="C591" s="229" t="s">
        <v>813</v>
      </c>
      <c r="D591" s="229" t="s">
        <v>196</v>
      </c>
      <c r="E591" s="230" t="s">
        <v>814</v>
      </c>
      <c r="F591" s="231" t="s">
        <v>815</v>
      </c>
      <c r="G591" s="232" t="s">
        <v>280</v>
      </c>
      <c r="H591" s="233">
        <v>13.32</v>
      </c>
      <c r="I591" s="234"/>
      <c r="J591" s="235">
        <f>ROUND(I591*H591,2)</f>
        <v>0</v>
      </c>
      <c r="K591" s="231" t="s">
        <v>232</v>
      </c>
      <c r="L591" s="45"/>
      <c r="M591" s="236" t="s">
        <v>1</v>
      </c>
      <c r="N591" s="237" t="s">
        <v>41</v>
      </c>
      <c r="O591" s="92"/>
      <c r="P591" s="238">
        <f>O591*H591</f>
        <v>0</v>
      </c>
      <c r="Q591" s="238">
        <v>0</v>
      </c>
      <c r="R591" s="238">
        <f>Q591*H591</f>
        <v>0</v>
      </c>
      <c r="S591" s="238">
        <v>0</v>
      </c>
      <c r="T591" s="239">
        <f>S591*H591</f>
        <v>0</v>
      </c>
      <c r="U591" s="39"/>
      <c r="V591" s="39"/>
      <c r="W591" s="39"/>
      <c r="X591" s="39"/>
      <c r="Y591" s="39"/>
      <c r="Z591" s="39"/>
      <c r="AA591" s="39"/>
      <c r="AB591" s="39"/>
      <c r="AC591" s="39"/>
      <c r="AD591" s="39"/>
      <c r="AE591" s="39"/>
      <c r="AR591" s="240" t="s">
        <v>100</v>
      </c>
      <c r="AT591" s="240" t="s">
        <v>196</v>
      </c>
      <c r="AU591" s="240" t="s">
        <v>93</v>
      </c>
      <c r="AY591" s="18" t="s">
        <v>194</v>
      </c>
      <c r="BE591" s="241">
        <f>IF(N591="základní",J591,0)</f>
        <v>0</v>
      </c>
      <c r="BF591" s="241">
        <f>IF(N591="snížená",J591,0)</f>
        <v>0</v>
      </c>
      <c r="BG591" s="241">
        <f>IF(N591="zákl. přenesená",J591,0)</f>
        <v>0</v>
      </c>
      <c r="BH591" s="241">
        <f>IF(N591="sníž. přenesená",J591,0)</f>
        <v>0</v>
      </c>
      <c r="BI591" s="241">
        <f>IF(N591="nulová",J591,0)</f>
        <v>0</v>
      </c>
      <c r="BJ591" s="18" t="s">
        <v>83</v>
      </c>
      <c r="BK591" s="241">
        <f>ROUND(I591*H591,2)</f>
        <v>0</v>
      </c>
      <c r="BL591" s="18" t="s">
        <v>100</v>
      </c>
      <c r="BM591" s="240" t="s">
        <v>816</v>
      </c>
    </row>
    <row r="592" s="2" customFormat="1">
      <c r="A592" s="39"/>
      <c r="B592" s="40"/>
      <c r="C592" s="41"/>
      <c r="D592" s="242" t="s">
        <v>202</v>
      </c>
      <c r="E592" s="41"/>
      <c r="F592" s="243" t="s">
        <v>806</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202</v>
      </c>
      <c r="AU592" s="18" t="s">
        <v>93</v>
      </c>
    </row>
    <row r="593" s="13" customFormat="1">
      <c r="A593" s="13"/>
      <c r="B593" s="247"/>
      <c r="C593" s="248"/>
      <c r="D593" s="242" t="s">
        <v>204</v>
      </c>
      <c r="E593" s="249" t="s">
        <v>1</v>
      </c>
      <c r="F593" s="250" t="s">
        <v>817</v>
      </c>
      <c r="G593" s="248"/>
      <c r="H593" s="251">
        <v>13.32</v>
      </c>
      <c r="I593" s="252"/>
      <c r="J593" s="248"/>
      <c r="K593" s="248"/>
      <c r="L593" s="253"/>
      <c r="M593" s="254"/>
      <c r="N593" s="255"/>
      <c r="O593" s="255"/>
      <c r="P593" s="255"/>
      <c r="Q593" s="255"/>
      <c r="R593" s="255"/>
      <c r="S593" s="255"/>
      <c r="T593" s="256"/>
      <c r="U593" s="13"/>
      <c r="V593" s="13"/>
      <c r="W593" s="13"/>
      <c r="X593" s="13"/>
      <c r="Y593" s="13"/>
      <c r="Z593" s="13"/>
      <c r="AA593" s="13"/>
      <c r="AB593" s="13"/>
      <c r="AC593" s="13"/>
      <c r="AD593" s="13"/>
      <c r="AE593" s="13"/>
      <c r="AT593" s="257" t="s">
        <v>204</v>
      </c>
      <c r="AU593" s="257" t="s">
        <v>93</v>
      </c>
      <c r="AV593" s="13" t="s">
        <v>85</v>
      </c>
      <c r="AW593" s="13" t="s">
        <v>32</v>
      </c>
      <c r="AX593" s="13" t="s">
        <v>76</v>
      </c>
      <c r="AY593" s="257" t="s">
        <v>194</v>
      </c>
    </row>
    <row r="594" s="15" customFormat="1">
      <c r="A594" s="15"/>
      <c r="B594" s="268"/>
      <c r="C594" s="269"/>
      <c r="D594" s="242" t="s">
        <v>204</v>
      </c>
      <c r="E594" s="270" t="s">
        <v>1</v>
      </c>
      <c r="F594" s="271" t="s">
        <v>207</v>
      </c>
      <c r="G594" s="269"/>
      <c r="H594" s="272">
        <v>13.32</v>
      </c>
      <c r="I594" s="273"/>
      <c r="J594" s="269"/>
      <c r="K594" s="269"/>
      <c r="L594" s="274"/>
      <c r="M594" s="275"/>
      <c r="N594" s="276"/>
      <c r="O594" s="276"/>
      <c r="P594" s="276"/>
      <c r="Q594" s="276"/>
      <c r="R594" s="276"/>
      <c r="S594" s="276"/>
      <c r="T594" s="277"/>
      <c r="U594" s="15"/>
      <c r="V594" s="15"/>
      <c r="W594" s="15"/>
      <c r="X594" s="15"/>
      <c r="Y594" s="15"/>
      <c r="Z594" s="15"/>
      <c r="AA594" s="15"/>
      <c r="AB594" s="15"/>
      <c r="AC594" s="15"/>
      <c r="AD594" s="15"/>
      <c r="AE594" s="15"/>
      <c r="AT594" s="278" t="s">
        <v>204</v>
      </c>
      <c r="AU594" s="278" t="s">
        <v>93</v>
      </c>
      <c r="AV594" s="15" t="s">
        <v>100</v>
      </c>
      <c r="AW594" s="15" t="s">
        <v>32</v>
      </c>
      <c r="AX594" s="15" t="s">
        <v>83</v>
      </c>
      <c r="AY594" s="278" t="s">
        <v>194</v>
      </c>
    </row>
    <row r="595" s="2" customFormat="1" ht="16.5" customHeight="1">
      <c r="A595" s="39"/>
      <c r="B595" s="40"/>
      <c r="C595" s="229" t="s">
        <v>818</v>
      </c>
      <c r="D595" s="229" t="s">
        <v>196</v>
      </c>
      <c r="E595" s="230" t="s">
        <v>819</v>
      </c>
      <c r="F595" s="231" t="s">
        <v>820</v>
      </c>
      <c r="G595" s="232" t="s">
        <v>280</v>
      </c>
      <c r="H595" s="233">
        <v>3.4500000000000002</v>
      </c>
      <c r="I595" s="234"/>
      <c r="J595" s="235">
        <f>ROUND(I595*H595,2)</f>
        <v>0</v>
      </c>
      <c r="K595" s="231" t="s">
        <v>232</v>
      </c>
      <c r="L595" s="45"/>
      <c r="M595" s="236" t="s">
        <v>1</v>
      </c>
      <c r="N595" s="237" t="s">
        <v>41</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100</v>
      </c>
      <c r="AT595" s="240" t="s">
        <v>196</v>
      </c>
      <c r="AU595" s="240" t="s">
        <v>93</v>
      </c>
      <c r="AY595" s="18" t="s">
        <v>194</v>
      </c>
      <c r="BE595" s="241">
        <f>IF(N595="základní",J595,0)</f>
        <v>0</v>
      </c>
      <c r="BF595" s="241">
        <f>IF(N595="snížená",J595,0)</f>
        <v>0</v>
      </c>
      <c r="BG595" s="241">
        <f>IF(N595="zákl. přenesená",J595,0)</f>
        <v>0</v>
      </c>
      <c r="BH595" s="241">
        <f>IF(N595="sníž. přenesená",J595,0)</f>
        <v>0</v>
      </c>
      <c r="BI595" s="241">
        <f>IF(N595="nulová",J595,0)</f>
        <v>0</v>
      </c>
      <c r="BJ595" s="18" t="s">
        <v>83</v>
      </c>
      <c r="BK595" s="241">
        <f>ROUND(I595*H595,2)</f>
        <v>0</v>
      </c>
      <c r="BL595" s="18" t="s">
        <v>100</v>
      </c>
      <c r="BM595" s="240" t="s">
        <v>821</v>
      </c>
    </row>
    <row r="596" s="2" customFormat="1">
      <c r="A596" s="39"/>
      <c r="B596" s="40"/>
      <c r="C596" s="41"/>
      <c r="D596" s="242" t="s">
        <v>202</v>
      </c>
      <c r="E596" s="41"/>
      <c r="F596" s="243" t="s">
        <v>822</v>
      </c>
      <c r="G596" s="41"/>
      <c r="H596" s="41"/>
      <c r="I596" s="244"/>
      <c r="J596" s="41"/>
      <c r="K596" s="41"/>
      <c r="L596" s="45"/>
      <c r="M596" s="245"/>
      <c r="N596" s="246"/>
      <c r="O596" s="92"/>
      <c r="P596" s="92"/>
      <c r="Q596" s="92"/>
      <c r="R596" s="92"/>
      <c r="S596" s="92"/>
      <c r="T596" s="93"/>
      <c r="U596" s="39"/>
      <c r="V596" s="39"/>
      <c r="W596" s="39"/>
      <c r="X596" s="39"/>
      <c r="Y596" s="39"/>
      <c r="Z596" s="39"/>
      <c r="AA596" s="39"/>
      <c r="AB596" s="39"/>
      <c r="AC596" s="39"/>
      <c r="AD596" s="39"/>
      <c r="AE596" s="39"/>
      <c r="AT596" s="18" t="s">
        <v>202</v>
      </c>
      <c r="AU596" s="18" t="s">
        <v>93</v>
      </c>
    </row>
    <row r="597" s="13" customFormat="1">
      <c r="A597" s="13"/>
      <c r="B597" s="247"/>
      <c r="C597" s="248"/>
      <c r="D597" s="242" t="s">
        <v>204</v>
      </c>
      <c r="E597" s="249" t="s">
        <v>1</v>
      </c>
      <c r="F597" s="250" t="s">
        <v>823</v>
      </c>
      <c r="G597" s="248"/>
      <c r="H597" s="251">
        <v>3.4500000000000002</v>
      </c>
      <c r="I597" s="252"/>
      <c r="J597" s="248"/>
      <c r="K597" s="248"/>
      <c r="L597" s="253"/>
      <c r="M597" s="254"/>
      <c r="N597" s="255"/>
      <c r="O597" s="255"/>
      <c r="P597" s="255"/>
      <c r="Q597" s="255"/>
      <c r="R597" s="255"/>
      <c r="S597" s="255"/>
      <c r="T597" s="256"/>
      <c r="U597" s="13"/>
      <c r="V597" s="13"/>
      <c r="W597" s="13"/>
      <c r="X597" s="13"/>
      <c r="Y597" s="13"/>
      <c r="Z597" s="13"/>
      <c r="AA597" s="13"/>
      <c r="AB597" s="13"/>
      <c r="AC597" s="13"/>
      <c r="AD597" s="13"/>
      <c r="AE597" s="13"/>
      <c r="AT597" s="257" t="s">
        <v>204</v>
      </c>
      <c r="AU597" s="257" t="s">
        <v>93</v>
      </c>
      <c r="AV597" s="13" t="s">
        <v>85</v>
      </c>
      <c r="AW597" s="13" t="s">
        <v>32</v>
      </c>
      <c r="AX597" s="13" t="s">
        <v>76</v>
      </c>
      <c r="AY597" s="257" t="s">
        <v>194</v>
      </c>
    </row>
    <row r="598" s="15" customFormat="1">
      <c r="A598" s="15"/>
      <c r="B598" s="268"/>
      <c r="C598" s="269"/>
      <c r="D598" s="242" t="s">
        <v>204</v>
      </c>
      <c r="E598" s="270" t="s">
        <v>1</v>
      </c>
      <c r="F598" s="271" t="s">
        <v>207</v>
      </c>
      <c r="G598" s="269"/>
      <c r="H598" s="272">
        <v>3.4500000000000002</v>
      </c>
      <c r="I598" s="273"/>
      <c r="J598" s="269"/>
      <c r="K598" s="269"/>
      <c r="L598" s="274"/>
      <c r="M598" s="275"/>
      <c r="N598" s="276"/>
      <c r="O598" s="276"/>
      <c r="P598" s="276"/>
      <c r="Q598" s="276"/>
      <c r="R598" s="276"/>
      <c r="S598" s="276"/>
      <c r="T598" s="277"/>
      <c r="U598" s="15"/>
      <c r="V598" s="15"/>
      <c r="W598" s="15"/>
      <c r="X598" s="15"/>
      <c r="Y598" s="15"/>
      <c r="Z598" s="15"/>
      <c r="AA598" s="15"/>
      <c r="AB598" s="15"/>
      <c r="AC598" s="15"/>
      <c r="AD598" s="15"/>
      <c r="AE598" s="15"/>
      <c r="AT598" s="278" t="s">
        <v>204</v>
      </c>
      <c r="AU598" s="278" t="s">
        <v>93</v>
      </c>
      <c r="AV598" s="15" t="s">
        <v>100</v>
      </c>
      <c r="AW598" s="15" t="s">
        <v>32</v>
      </c>
      <c r="AX598" s="15" t="s">
        <v>83</v>
      </c>
      <c r="AY598" s="278" t="s">
        <v>194</v>
      </c>
    </row>
    <row r="599" s="12" customFormat="1" ht="22.8" customHeight="1">
      <c r="A599" s="12"/>
      <c r="B599" s="213"/>
      <c r="C599" s="214"/>
      <c r="D599" s="215" t="s">
        <v>75</v>
      </c>
      <c r="E599" s="227" t="s">
        <v>824</v>
      </c>
      <c r="F599" s="227" t="s">
        <v>825</v>
      </c>
      <c r="G599" s="214"/>
      <c r="H599" s="214"/>
      <c r="I599" s="217"/>
      <c r="J599" s="228">
        <f>BK599</f>
        <v>0</v>
      </c>
      <c r="K599" s="214"/>
      <c r="L599" s="219"/>
      <c r="M599" s="220"/>
      <c r="N599" s="221"/>
      <c r="O599" s="221"/>
      <c r="P599" s="222">
        <f>SUM(P600:P606)</f>
        <v>0</v>
      </c>
      <c r="Q599" s="221"/>
      <c r="R599" s="222">
        <f>SUM(R600:R606)</f>
        <v>0</v>
      </c>
      <c r="S599" s="221"/>
      <c r="T599" s="223">
        <f>SUM(T600:T606)</f>
        <v>0</v>
      </c>
      <c r="U599" s="12"/>
      <c r="V599" s="12"/>
      <c r="W599" s="12"/>
      <c r="X599" s="12"/>
      <c r="Y599" s="12"/>
      <c r="Z599" s="12"/>
      <c r="AA599" s="12"/>
      <c r="AB599" s="12"/>
      <c r="AC599" s="12"/>
      <c r="AD599" s="12"/>
      <c r="AE599" s="12"/>
      <c r="AR599" s="224" t="s">
        <v>83</v>
      </c>
      <c r="AT599" s="225" t="s">
        <v>75</v>
      </c>
      <c r="AU599" s="225" t="s">
        <v>83</v>
      </c>
      <c r="AY599" s="224" t="s">
        <v>194</v>
      </c>
      <c r="BK599" s="226">
        <f>SUM(BK600:BK606)</f>
        <v>0</v>
      </c>
    </row>
    <row r="600" s="2" customFormat="1" ht="21.75" customHeight="1">
      <c r="A600" s="39"/>
      <c r="B600" s="40"/>
      <c r="C600" s="229" t="s">
        <v>826</v>
      </c>
      <c r="D600" s="229" t="s">
        <v>196</v>
      </c>
      <c r="E600" s="230" t="s">
        <v>827</v>
      </c>
      <c r="F600" s="231" t="s">
        <v>828</v>
      </c>
      <c r="G600" s="232" t="s">
        <v>312</v>
      </c>
      <c r="H600" s="233">
        <v>170.17400000000001</v>
      </c>
      <c r="I600" s="234"/>
      <c r="J600" s="235">
        <f>ROUND(I600*H600,2)</f>
        <v>0</v>
      </c>
      <c r="K600" s="231" t="s">
        <v>200</v>
      </c>
      <c r="L600" s="45"/>
      <c r="M600" s="236" t="s">
        <v>1</v>
      </c>
      <c r="N600" s="237"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100</v>
      </c>
      <c r="AT600" s="240" t="s">
        <v>196</v>
      </c>
      <c r="AU600" s="240" t="s">
        <v>85</v>
      </c>
      <c r="AY600" s="18" t="s">
        <v>194</v>
      </c>
      <c r="BE600" s="241">
        <f>IF(N600="základní",J600,0)</f>
        <v>0</v>
      </c>
      <c r="BF600" s="241">
        <f>IF(N600="snížená",J600,0)</f>
        <v>0</v>
      </c>
      <c r="BG600" s="241">
        <f>IF(N600="zákl. přenesená",J600,0)</f>
        <v>0</v>
      </c>
      <c r="BH600" s="241">
        <f>IF(N600="sníž. přenesená",J600,0)</f>
        <v>0</v>
      </c>
      <c r="BI600" s="241">
        <f>IF(N600="nulová",J600,0)</f>
        <v>0</v>
      </c>
      <c r="BJ600" s="18" t="s">
        <v>83</v>
      </c>
      <c r="BK600" s="241">
        <f>ROUND(I600*H600,2)</f>
        <v>0</v>
      </c>
      <c r="BL600" s="18" t="s">
        <v>100</v>
      </c>
      <c r="BM600" s="240" t="s">
        <v>829</v>
      </c>
    </row>
    <row r="601" s="2" customFormat="1" ht="16.5" customHeight="1">
      <c r="A601" s="39"/>
      <c r="B601" s="40"/>
      <c r="C601" s="229" t="s">
        <v>830</v>
      </c>
      <c r="D601" s="229" t="s">
        <v>196</v>
      </c>
      <c r="E601" s="230" t="s">
        <v>831</v>
      </c>
      <c r="F601" s="231" t="s">
        <v>832</v>
      </c>
      <c r="G601" s="232" t="s">
        <v>312</v>
      </c>
      <c r="H601" s="233">
        <v>0</v>
      </c>
      <c r="I601" s="234"/>
      <c r="J601" s="235">
        <f>ROUND(I601*H601,2)</f>
        <v>0</v>
      </c>
      <c r="K601" s="231" t="s">
        <v>232</v>
      </c>
      <c r="L601" s="45"/>
      <c r="M601" s="236" t="s">
        <v>1</v>
      </c>
      <c r="N601" s="237" t="s">
        <v>41</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100</v>
      </c>
      <c r="AT601" s="240" t="s">
        <v>196</v>
      </c>
      <c r="AU601" s="240" t="s">
        <v>85</v>
      </c>
      <c r="AY601" s="18" t="s">
        <v>194</v>
      </c>
      <c r="BE601" s="241">
        <f>IF(N601="základní",J601,0)</f>
        <v>0</v>
      </c>
      <c r="BF601" s="241">
        <f>IF(N601="snížená",J601,0)</f>
        <v>0</v>
      </c>
      <c r="BG601" s="241">
        <f>IF(N601="zákl. přenesená",J601,0)</f>
        <v>0</v>
      </c>
      <c r="BH601" s="241">
        <f>IF(N601="sníž. přenesená",J601,0)</f>
        <v>0</v>
      </c>
      <c r="BI601" s="241">
        <f>IF(N601="nulová",J601,0)</f>
        <v>0</v>
      </c>
      <c r="BJ601" s="18" t="s">
        <v>83</v>
      </c>
      <c r="BK601" s="241">
        <f>ROUND(I601*H601,2)</f>
        <v>0</v>
      </c>
      <c r="BL601" s="18" t="s">
        <v>100</v>
      </c>
      <c r="BM601" s="240" t="s">
        <v>833</v>
      </c>
    </row>
    <row r="602" s="2" customFormat="1">
      <c r="A602" s="39"/>
      <c r="B602" s="40"/>
      <c r="C602" s="41"/>
      <c r="D602" s="242" t="s">
        <v>202</v>
      </c>
      <c r="E602" s="41"/>
      <c r="F602" s="243" t="s">
        <v>834</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202</v>
      </c>
      <c r="AU602" s="18" t="s">
        <v>85</v>
      </c>
    </row>
    <row r="603" s="2" customFormat="1" ht="16.5" customHeight="1">
      <c r="A603" s="39"/>
      <c r="B603" s="40"/>
      <c r="C603" s="229" t="s">
        <v>835</v>
      </c>
      <c r="D603" s="229" t="s">
        <v>196</v>
      </c>
      <c r="E603" s="230" t="s">
        <v>836</v>
      </c>
      <c r="F603" s="231" t="s">
        <v>837</v>
      </c>
      <c r="G603" s="232" t="s">
        <v>312</v>
      </c>
      <c r="H603" s="233">
        <v>170.17400000000001</v>
      </c>
      <c r="I603" s="234"/>
      <c r="J603" s="235">
        <f>ROUND(I603*H603,2)</f>
        <v>0</v>
      </c>
      <c r="K603" s="231" t="s">
        <v>200</v>
      </c>
      <c r="L603" s="45"/>
      <c r="M603" s="236" t="s">
        <v>1</v>
      </c>
      <c r="N603" s="237" t="s">
        <v>41</v>
      </c>
      <c r="O603" s="92"/>
      <c r="P603" s="238">
        <f>O603*H603</f>
        <v>0</v>
      </c>
      <c r="Q603" s="238">
        <v>0</v>
      </c>
      <c r="R603" s="238">
        <f>Q603*H603</f>
        <v>0</v>
      </c>
      <c r="S603" s="238">
        <v>0</v>
      </c>
      <c r="T603" s="239">
        <f>S603*H603</f>
        <v>0</v>
      </c>
      <c r="U603" s="39"/>
      <c r="V603" s="39"/>
      <c r="W603" s="39"/>
      <c r="X603" s="39"/>
      <c r="Y603" s="39"/>
      <c r="Z603" s="39"/>
      <c r="AA603" s="39"/>
      <c r="AB603" s="39"/>
      <c r="AC603" s="39"/>
      <c r="AD603" s="39"/>
      <c r="AE603" s="39"/>
      <c r="AR603" s="240" t="s">
        <v>100</v>
      </c>
      <c r="AT603" s="240" t="s">
        <v>196</v>
      </c>
      <c r="AU603" s="240" t="s">
        <v>85</v>
      </c>
      <c r="AY603" s="18" t="s">
        <v>194</v>
      </c>
      <c r="BE603" s="241">
        <f>IF(N603="základní",J603,0)</f>
        <v>0</v>
      </c>
      <c r="BF603" s="241">
        <f>IF(N603="snížená",J603,0)</f>
        <v>0</v>
      </c>
      <c r="BG603" s="241">
        <f>IF(N603="zákl. přenesená",J603,0)</f>
        <v>0</v>
      </c>
      <c r="BH603" s="241">
        <f>IF(N603="sníž. přenesená",J603,0)</f>
        <v>0</v>
      </c>
      <c r="BI603" s="241">
        <f>IF(N603="nulová",J603,0)</f>
        <v>0</v>
      </c>
      <c r="BJ603" s="18" t="s">
        <v>83</v>
      </c>
      <c r="BK603" s="241">
        <f>ROUND(I603*H603,2)</f>
        <v>0</v>
      </c>
      <c r="BL603" s="18" t="s">
        <v>100</v>
      </c>
      <c r="BM603" s="240" t="s">
        <v>838</v>
      </c>
    </row>
    <row r="604" s="2" customFormat="1" ht="16.5" customHeight="1">
      <c r="A604" s="39"/>
      <c r="B604" s="40"/>
      <c r="C604" s="229" t="s">
        <v>839</v>
      </c>
      <c r="D604" s="229" t="s">
        <v>196</v>
      </c>
      <c r="E604" s="230" t="s">
        <v>840</v>
      </c>
      <c r="F604" s="231" t="s">
        <v>841</v>
      </c>
      <c r="G604" s="232" t="s">
        <v>312</v>
      </c>
      <c r="H604" s="233">
        <v>3403.48</v>
      </c>
      <c r="I604" s="234"/>
      <c r="J604" s="235">
        <f>ROUND(I604*H604,2)</f>
        <v>0</v>
      </c>
      <c r="K604" s="231" t="s">
        <v>200</v>
      </c>
      <c r="L604" s="45"/>
      <c r="M604" s="236" t="s">
        <v>1</v>
      </c>
      <c r="N604" s="237" t="s">
        <v>41</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100</v>
      </c>
      <c r="AT604" s="240" t="s">
        <v>196</v>
      </c>
      <c r="AU604" s="240" t="s">
        <v>85</v>
      </c>
      <c r="AY604" s="18" t="s">
        <v>194</v>
      </c>
      <c r="BE604" s="241">
        <f>IF(N604="základní",J604,0)</f>
        <v>0</v>
      </c>
      <c r="BF604" s="241">
        <f>IF(N604="snížená",J604,0)</f>
        <v>0</v>
      </c>
      <c r="BG604" s="241">
        <f>IF(N604="zákl. přenesená",J604,0)</f>
        <v>0</v>
      </c>
      <c r="BH604" s="241">
        <f>IF(N604="sníž. přenesená",J604,0)</f>
        <v>0</v>
      </c>
      <c r="BI604" s="241">
        <f>IF(N604="nulová",J604,0)</f>
        <v>0</v>
      </c>
      <c r="BJ604" s="18" t="s">
        <v>83</v>
      </c>
      <c r="BK604" s="241">
        <f>ROUND(I604*H604,2)</f>
        <v>0</v>
      </c>
      <c r="BL604" s="18" t="s">
        <v>100</v>
      </c>
      <c r="BM604" s="240" t="s">
        <v>842</v>
      </c>
    </row>
    <row r="605" s="13" customFormat="1">
      <c r="A605" s="13"/>
      <c r="B605" s="247"/>
      <c r="C605" s="248"/>
      <c r="D605" s="242" t="s">
        <v>204</v>
      </c>
      <c r="E605" s="248"/>
      <c r="F605" s="250" t="s">
        <v>843</v>
      </c>
      <c r="G605" s="248"/>
      <c r="H605" s="251">
        <v>3403.48</v>
      </c>
      <c r="I605" s="252"/>
      <c r="J605" s="248"/>
      <c r="K605" s="248"/>
      <c r="L605" s="253"/>
      <c r="M605" s="254"/>
      <c r="N605" s="255"/>
      <c r="O605" s="255"/>
      <c r="P605" s="255"/>
      <c r="Q605" s="255"/>
      <c r="R605" s="255"/>
      <c r="S605" s="255"/>
      <c r="T605" s="256"/>
      <c r="U605" s="13"/>
      <c r="V605" s="13"/>
      <c r="W605" s="13"/>
      <c r="X605" s="13"/>
      <c r="Y605" s="13"/>
      <c r="Z605" s="13"/>
      <c r="AA605" s="13"/>
      <c r="AB605" s="13"/>
      <c r="AC605" s="13"/>
      <c r="AD605" s="13"/>
      <c r="AE605" s="13"/>
      <c r="AT605" s="257" t="s">
        <v>204</v>
      </c>
      <c r="AU605" s="257" t="s">
        <v>85</v>
      </c>
      <c r="AV605" s="13" t="s">
        <v>85</v>
      </c>
      <c r="AW605" s="13" t="s">
        <v>4</v>
      </c>
      <c r="AX605" s="13" t="s">
        <v>83</v>
      </c>
      <c r="AY605" s="257" t="s">
        <v>194</v>
      </c>
    </row>
    <row r="606" s="2" customFormat="1" ht="16.5" customHeight="1">
      <c r="A606" s="39"/>
      <c r="B606" s="40"/>
      <c r="C606" s="229" t="s">
        <v>844</v>
      </c>
      <c r="D606" s="229" t="s">
        <v>196</v>
      </c>
      <c r="E606" s="230" t="s">
        <v>845</v>
      </c>
      <c r="F606" s="231" t="s">
        <v>846</v>
      </c>
      <c r="G606" s="232" t="s">
        <v>312</v>
      </c>
      <c r="H606" s="233">
        <v>170.17400000000001</v>
      </c>
      <c r="I606" s="234"/>
      <c r="J606" s="235">
        <f>ROUND(I606*H606,2)</f>
        <v>0</v>
      </c>
      <c r="K606" s="231" t="s">
        <v>200</v>
      </c>
      <c r="L606" s="45"/>
      <c r="M606" s="236" t="s">
        <v>1</v>
      </c>
      <c r="N606" s="237" t="s">
        <v>41</v>
      </c>
      <c r="O606" s="92"/>
      <c r="P606" s="238">
        <f>O606*H606</f>
        <v>0</v>
      </c>
      <c r="Q606" s="238">
        <v>0</v>
      </c>
      <c r="R606" s="238">
        <f>Q606*H606</f>
        <v>0</v>
      </c>
      <c r="S606" s="238">
        <v>0</v>
      </c>
      <c r="T606" s="239">
        <f>S606*H606</f>
        <v>0</v>
      </c>
      <c r="U606" s="39"/>
      <c r="V606" s="39"/>
      <c r="W606" s="39"/>
      <c r="X606" s="39"/>
      <c r="Y606" s="39"/>
      <c r="Z606" s="39"/>
      <c r="AA606" s="39"/>
      <c r="AB606" s="39"/>
      <c r="AC606" s="39"/>
      <c r="AD606" s="39"/>
      <c r="AE606" s="39"/>
      <c r="AR606" s="240" t="s">
        <v>100</v>
      </c>
      <c r="AT606" s="240" t="s">
        <v>196</v>
      </c>
      <c r="AU606" s="240" t="s">
        <v>85</v>
      </c>
      <c r="AY606" s="18" t="s">
        <v>194</v>
      </c>
      <c r="BE606" s="241">
        <f>IF(N606="základní",J606,0)</f>
        <v>0</v>
      </c>
      <c r="BF606" s="241">
        <f>IF(N606="snížená",J606,0)</f>
        <v>0</v>
      </c>
      <c r="BG606" s="241">
        <f>IF(N606="zákl. přenesená",J606,0)</f>
        <v>0</v>
      </c>
      <c r="BH606" s="241">
        <f>IF(N606="sníž. přenesená",J606,0)</f>
        <v>0</v>
      </c>
      <c r="BI606" s="241">
        <f>IF(N606="nulová",J606,0)</f>
        <v>0</v>
      </c>
      <c r="BJ606" s="18" t="s">
        <v>83</v>
      </c>
      <c r="BK606" s="241">
        <f>ROUND(I606*H606,2)</f>
        <v>0</v>
      </c>
      <c r="BL606" s="18" t="s">
        <v>100</v>
      </c>
      <c r="BM606" s="240" t="s">
        <v>847</v>
      </c>
    </row>
    <row r="607" s="12" customFormat="1" ht="22.8" customHeight="1">
      <c r="A607" s="12"/>
      <c r="B607" s="213"/>
      <c r="C607" s="214"/>
      <c r="D607" s="215" t="s">
        <v>75</v>
      </c>
      <c r="E607" s="227" t="s">
        <v>848</v>
      </c>
      <c r="F607" s="227" t="s">
        <v>849</v>
      </c>
      <c r="G607" s="214"/>
      <c r="H607" s="214"/>
      <c r="I607" s="217"/>
      <c r="J607" s="228">
        <f>BK607</f>
        <v>0</v>
      </c>
      <c r="K607" s="214"/>
      <c r="L607" s="219"/>
      <c r="M607" s="220"/>
      <c r="N607" s="221"/>
      <c r="O607" s="221"/>
      <c r="P607" s="222">
        <f>SUM(P608:P611)</f>
        <v>0</v>
      </c>
      <c r="Q607" s="221"/>
      <c r="R607" s="222">
        <f>SUM(R608:R611)</f>
        <v>0</v>
      </c>
      <c r="S607" s="221"/>
      <c r="T607" s="223">
        <f>SUM(T608:T611)</f>
        <v>0</v>
      </c>
      <c r="U607" s="12"/>
      <c r="V607" s="12"/>
      <c r="W607" s="12"/>
      <c r="X607" s="12"/>
      <c r="Y607" s="12"/>
      <c r="Z607" s="12"/>
      <c r="AA607" s="12"/>
      <c r="AB607" s="12"/>
      <c r="AC607" s="12"/>
      <c r="AD607" s="12"/>
      <c r="AE607" s="12"/>
      <c r="AR607" s="224" t="s">
        <v>83</v>
      </c>
      <c r="AT607" s="225" t="s">
        <v>75</v>
      </c>
      <c r="AU607" s="225" t="s">
        <v>83</v>
      </c>
      <c r="AY607" s="224" t="s">
        <v>194</v>
      </c>
      <c r="BK607" s="226">
        <f>SUM(BK608:BK611)</f>
        <v>0</v>
      </c>
    </row>
    <row r="608" s="2" customFormat="1" ht="16.5" customHeight="1">
      <c r="A608" s="39"/>
      <c r="B608" s="40"/>
      <c r="C608" s="229" t="s">
        <v>850</v>
      </c>
      <c r="D608" s="229" t="s">
        <v>196</v>
      </c>
      <c r="E608" s="230" t="s">
        <v>851</v>
      </c>
      <c r="F608" s="231" t="s">
        <v>852</v>
      </c>
      <c r="G608" s="232" t="s">
        <v>312</v>
      </c>
      <c r="H608" s="233">
        <v>137.44499999999999</v>
      </c>
      <c r="I608" s="234"/>
      <c r="J608" s="235">
        <f>ROUND(I608*H608,2)</f>
        <v>0</v>
      </c>
      <c r="K608" s="231" t="s">
        <v>200</v>
      </c>
      <c r="L608" s="45"/>
      <c r="M608" s="236" t="s">
        <v>1</v>
      </c>
      <c r="N608" s="237" t="s">
        <v>41</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100</v>
      </c>
      <c r="AT608" s="240" t="s">
        <v>196</v>
      </c>
      <c r="AU608" s="240" t="s">
        <v>85</v>
      </c>
      <c r="AY608" s="18" t="s">
        <v>194</v>
      </c>
      <c r="BE608" s="241">
        <f>IF(N608="základní",J608,0)</f>
        <v>0</v>
      </c>
      <c r="BF608" s="241">
        <f>IF(N608="snížená",J608,0)</f>
        <v>0</v>
      </c>
      <c r="BG608" s="241">
        <f>IF(N608="zákl. přenesená",J608,0)</f>
        <v>0</v>
      </c>
      <c r="BH608" s="241">
        <f>IF(N608="sníž. přenesená",J608,0)</f>
        <v>0</v>
      </c>
      <c r="BI608" s="241">
        <f>IF(N608="nulová",J608,0)</f>
        <v>0</v>
      </c>
      <c r="BJ608" s="18" t="s">
        <v>83</v>
      </c>
      <c r="BK608" s="241">
        <f>ROUND(I608*H608,2)</f>
        <v>0</v>
      </c>
      <c r="BL608" s="18" t="s">
        <v>100</v>
      </c>
      <c r="BM608" s="240" t="s">
        <v>853</v>
      </c>
    </row>
    <row r="609" s="13" customFormat="1">
      <c r="A609" s="13"/>
      <c r="B609" s="247"/>
      <c r="C609" s="248"/>
      <c r="D609" s="242" t="s">
        <v>204</v>
      </c>
      <c r="E609" s="248"/>
      <c r="F609" s="250" t="s">
        <v>854</v>
      </c>
      <c r="G609" s="248"/>
      <c r="H609" s="251">
        <v>137.44499999999999</v>
      </c>
      <c r="I609" s="252"/>
      <c r="J609" s="248"/>
      <c r="K609" s="248"/>
      <c r="L609" s="253"/>
      <c r="M609" s="254"/>
      <c r="N609" s="255"/>
      <c r="O609" s="255"/>
      <c r="P609" s="255"/>
      <c r="Q609" s="255"/>
      <c r="R609" s="255"/>
      <c r="S609" s="255"/>
      <c r="T609" s="256"/>
      <c r="U609" s="13"/>
      <c r="V609" s="13"/>
      <c r="W609" s="13"/>
      <c r="X609" s="13"/>
      <c r="Y609" s="13"/>
      <c r="Z609" s="13"/>
      <c r="AA609" s="13"/>
      <c r="AB609" s="13"/>
      <c r="AC609" s="13"/>
      <c r="AD609" s="13"/>
      <c r="AE609" s="13"/>
      <c r="AT609" s="257" t="s">
        <v>204</v>
      </c>
      <c r="AU609" s="257" t="s">
        <v>85</v>
      </c>
      <c r="AV609" s="13" t="s">
        <v>85</v>
      </c>
      <c r="AW609" s="13" t="s">
        <v>4</v>
      </c>
      <c r="AX609" s="13" t="s">
        <v>83</v>
      </c>
      <c r="AY609" s="257" t="s">
        <v>194</v>
      </c>
    </row>
    <row r="610" s="2" customFormat="1" ht="16.5" customHeight="1">
      <c r="A610" s="39"/>
      <c r="B610" s="40"/>
      <c r="C610" s="229" t="s">
        <v>855</v>
      </c>
      <c r="D610" s="229" t="s">
        <v>196</v>
      </c>
      <c r="E610" s="230" t="s">
        <v>856</v>
      </c>
      <c r="F610" s="231" t="s">
        <v>857</v>
      </c>
      <c r="G610" s="232" t="s">
        <v>312</v>
      </c>
      <c r="H610" s="233">
        <v>320.70400000000001</v>
      </c>
      <c r="I610" s="234"/>
      <c r="J610" s="235">
        <f>ROUND(I610*H610,2)</f>
        <v>0</v>
      </c>
      <c r="K610" s="231" t="s">
        <v>200</v>
      </c>
      <c r="L610" s="45"/>
      <c r="M610" s="236" t="s">
        <v>1</v>
      </c>
      <c r="N610" s="237" t="s">
        <v>41</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100</v>
      </c>
      <c r="AT610" s="240" t="s">
        <v>196</v>
      </c>
      <c r="AU610" s="240" t="s">
        <v>85</v>
      </c>
      <c r="AY610" s="18" t="s">
        <v>194</v>
      </c>
      <c r="BE610" s="241">
        <f>IF(N610="základní",J610,0)</f>
        <v>0</v>
      </c>
      <c r="BF610" s="241">
        <f>IF(N610="snížená",J610,0)</f>
        <v>0</v>
      </c>
      <c r="BG610" s="241">
        <f>IF(N610="zákl. přenesená",J610,0)</f>
        <v>0</v>
      </c>
      <c r="BH610" s="241">
        <f>IF(N610="sníž. přenesená",J610,0)</f>
        <v>0</v>
      </c>
      <c r="BI610" s="241">
        <f>IF(N610="nulová",J610,0)</f>
        <v>0</v>
      </c>
      <c r="BJ610" s="18" t="s">
        <v>83</v>
      </c>
      <c r="BK610" s="241">
        <f>ROUND(I610*H610,2)</f>
        <v>0</v>
      </c>
      <c r="BL610" s="18" t="s">
        <v>100</v>
      </c>
      <c r="BM610" s="240" t="s">
        <v>858</v>
      </c>
    </row>
    <row r="611" s="13" customFormat="1">
      <c r="A611" s="13"/>
      <c r="B611" s="247"/>
      <c r="C611" s="248"/>
      <c r="D611" s="242" t="s">
        <v>204</v>
      </c>
      <c r="E611" s="248"/>
      <c r="F611" s="250" t="s">
        <v>859</v>
      </c>
      <c r="G611" s="248"/>
      <c r="H611" s="251">
        <v>320.70400000000001</v>
      </c>
      <c r="I611" s="252"/>
      <c r="J611" s="248"/>
      <c r="K611" s="248"/>
      <c r="L611" s="253"/>
      <c r="M611" s="254"/>
      <c r="N611" s="255"/>
      <c r="O611" s="255"/>
      <c r="P611" s="255"/>
      <c r="Q611" s="255"/>
      <c r="R611" s="255"/>
      <c r="S611" s="255"/>
      <c r="T611" s="256"/>
      <c r="U611" s="13"/>
      <c r="V611" s="13"/>
      <c r="W611" s="13"/>
      <c r="X611" s="13"/>
      <c r="Y611" s="13"/>
      <c r="Z611" s="13"/>
      <c r="AA611" s="13"/>
      <c r="AB611" s="13"/>
      <c r="AC611" s="13"/>
      <c r="AD611" s="13"/>
      <c r="AE611" s="13"/>
      <c r="AT611" s="257" t="s">
        <v>204</v>
      </c>
      <c r="AU611" s="257" t="s">
        <v>85</v>
      </c>
      <c r="AV611" s="13" t="s">
        <v>85</v>
      </c>
      <c r="AW611" s="13" t="s">
        <v>4</v>
      </c>
      <c r="AX611" s="13" t="s">
        <v>83</v>
      </c>
      <c r="AY611" s="257" t="s">
        <v>194</v>
      </c>
    </row>
    <row r="612" s="12" customFormat="1" ht="25.92" customHeight="1">
      <c r="A612" s="12"/>
      <c r="B612" s="213"/>
      <c r="C612" s="214"/>
      <c r="D612" s="215" t="s">
        <v>75</v>
      </c>
      <c r="E612" s="216" t="s">
        <v>860</v>
      </c>
      <c r="F612" s="216" t="s">
        <v>861</v>
      </c>
      <c r="G612" s="214"/>
      <c r="H612" s="214"/>
      <c r="I612" s="217"/>
      <c r="J612" s="218">
        <f>BK612</f>
        <v>0</v>
      </c>
      <c r="K612" s="214"/>
      <c r="L612" s="219"/>
      <c r="M612" s="220"/>
      <c r="N612" s="221"/>
      <c r="O612" s="221"/>
      <c r="P612" s="222">
        <f>P613+P621+P672+P745+P757+P852+P915+P927+P989+P1044+P1065</f>
        <v>0</v>
      </c>
      <c r="Q612" s="221"/>
      <c r="R612" s="222">
        <f>R613+R621+R672+R745+R757+R852+R915+R927+R989+R1044+R1065</f>
        <v>67.08235698</v>
      </c>
      <c r="S612" s="221"/>
      <c r="T612" s="223">
        <f>T613+T621+T672+T745+T757+T852+T915+T927+T989+T1044+T1065</f>
        <v>0.37278890999999997</v>
      </c>
      <c r="U612" s="12"/>
      <c r="V612" s="12"/>
      <c r="W612" s="12"/>
      <c r="X612" s="12"/>
      <c r="Y612" s="12"/>
      <c r="Z612" s="12"/>
      <c r="AA612" s="12"/>
      <c r="AB612" s="12"/>
      <c r="AC612" s="12"/>
      <c r="AD612" s="12"/>
      <c r="AE612" s="12"/>
      <c r="AR612" s="224" t="s">
        <v>85</v>
      </c>
      <c r="AT612" s="225" t="s">
        <v>75</v>
      </c>
      <c r="AU612" s="225" t="s">
        <v>76</v>
      </c>
      <c r="AY612" s="224" t="s">
        <v>194</v>
      </c>
      <c r="BK612" s="226">
        <f>BK613+BK621+BK672+BK745+BK757+BK852+BK915+BK927+BK989+BK1044+BK1065</f>
        <v>0</v>
      </c>
    </row>
    <row r="613" s="12" customFormat="1" ht="22.8" customHeight="1">
      <c r="A613" s="12"/>
      <c r="B613" s="213"/>
      <c r="C613" s="214"/>
      <c r="D613" s="215" t="s">
        <v>75</v>
      </c>
      <c r="E613" s="227" t="s">
        <v>862</v>
      </c>
      <c r="F613" s="227" t="s">
        <v>863</v>
      </c>
      <c r="G613" s="214"/>
      <c r="H613" s="214"/>
      <c r="I613" s="217"/>
      <c r="J613" s="228">
        <f>BK613</f>
        <v>0</v>
      </c>
      <c r="K613" s="214"/>
      <c r="L613" s="219"/>
      <c r="M613" s="220"/>
      <c r="N613" s="221"/>
      <c r="O613" s="221"/>
      <c r="P613" s="222">
        <f>SUM(P614:P620)</f>
        <v>0</v>
      </c>
      <c r="Q613" s="221"/>
      <c r="R613" s="222">
        <f>SUM(R614:R620)</f>
        <v>0.027755999999999999</v>
      </c>
      <c r="S613" s="221"/>
      <c r="T613" s="223">
        <f>SUM(T614:T620)</f>
        <v>0</v>
      </c>
      <c r="U613" s="12"/>
      <c r="V613" s="12"/>
      <c r="W613" s="12"/>
      <c r="X613" s="12"/>
      <c r="Y613" s="12"/>
      <c r="Z613" s="12"/>
      <c r="AA613" s="12"/>
      <c r="AB613" s="12"/>
      <c r="AC613" s="12"/>
      <c r="AD613" s="12"/>
      <c r="AE613" s="12"/>
      <c r="AR613" s="224" t="s">
        <v>85</v>
      </c>
      <c r="AT613" s="225" t="s">
        <v>75</v>
      </c>
      <c r="AU613" s="225" t="s">
        <v>83</v>
      </c>
      <c r="AY613" s="224" t="s">
        <v>194</v>
      </c>
      <c r="BK613" s="226">
        <f>SUM(BK614:BK620)</f>
        <v>0</v>
      </c>
    </row>
    <row r="614" s="2" customFormat="1" ht="16.5" customHeight="1">
      <c r="A614" s="39"/>
      <c r="B614" s="40"/>
      <c r="C614" s="229" t="s">
        <v>864</v>
      </c>
      <c r="D614" s="229" t="s">
        <v>196</v>
      </c>
      <c r="E614" s="230" t="s">
        <v>865</v>
      </c>
      <c r="F614" s="231" t="s">
        <v>866</v>
      </c>
      <c r="G614" s="232" t="s">
        <v>210</v>
      </c>
      <c r="H614" s="233">
        <v>5.4000000000000004</v>
      </c>
      <c r="I614" s="234"/>
      <c r="J614" s="235">
        <f>ROUND(I614*H614,2)</f>
        <v>0</v>
      </c>
      <c r="K614" s="231" t="s">
        <v>200</v>
      </c>
      <c r="L614" s="45"/>
      <c r="M614" s="236" t="s">
        <v>1</v>
      </c>
      <c r="N614" s="237" t="s">
        <v>41</v>
      </c>
      <c r="O614" s="92"/>
      <c r="P614" s="238">
        <f>O614*H614</f>
        <v>0</v>
      </c>
      <c r="Q614" s="238">
        <v>0.00064000000000000005</v>
      </c>
      <c r="R614" s="238">
        <f>Q614*H614</f>
        <v>0.0034560000000000003</v>
      </c>
      <c r="S614" s="238">
        <v>0</v>
      </c>
      <c r="T614" s="239">
        <f>S614*H614</f>
        <v>0</v>
      </c>
      <c r="U614" s="39"/>
      <c r="V614" s="39"/>
      <c r="W614" s="39"/>
      <c r="X614" s="39"/>
      <c r="Y614" s="39"/>
      <c r="Z614" s="39"/>
      <c r="AA614" s="39"/>
      <c r="AB614" s="39"/>
      <c r="AC614" s="39"/>
      <c r="AD614" s="39"/>
      <c r="AE614" s="39"/>
      <c r="AR614" s="240" t="s">
        <v>285</v>
      </c>
      <c r="AT614" s="240" t="s">
        <v>196</v>
      </c>
      <c r="AU614" s="240" t="s">
        <v>85</v>
      </c>
      <c r="AY614" s="18" t="s">
        <v>194</v>
      </c>
      <c r="BE614" s="241">
        <f>IF(N614="základní",J614,0)</f>
        <v>0</v>
      </c>
      <c r="BF614" s="241">
        <f>IF(N614="snížená",J614,0)</f>
        <v>0</v>
      </c>
      <c r="BG614" s="241">
        <f>IF(N614="zákl. přenesená",J614,0)</f>
        <v>0</v>
      </c>
      <c r="BH614" s="241">
        <f>IF(N614="sníž. přenesená",J614,0)</f>
        <v>0</v>
      </c>
      <c r="BI614" s="241">
        <f>IF(N614="nulová",J614,0)</f>
        <v>0</v>
      </c>
      <c r="BJ614" s="18" t="s">
        <v>83</v>
      </c>
      <c r="BK614" s="241">
        <f>ROUND(I614*H614,2)</f>
        <v>0</v>
      </c>
      <c r="BL614" s="18" t="s">
        <v>285</v>
      </c>
      <c r="BM614" s="240" t="s">
        <v>867</v>
      </c>
    </row>
    <row r="615" s="2" customFormat="1" ht="16.5" customHeight="1">
      <c r="A615" s="39"/>
      <c r="B615" s="40"/>
      <c r="C615" s="229" t="s">
        <v>868</v>
      </c>
      <c r="D615" s="229" t="s">
        <v>196</v>
      </c>
      <c r="E615" s="230" t="s">
        <v>869</v>
      </c>
      <c r="F615" s="231" t="s">
        <v>870</v>
      </c>
      <c r="G615" s="232" t="s">
        <v>210</v>
      </c>
      <c r="H615" s="233">
        <v>5.4000000000000004</v>
      </c>
      <c r="I615" s="234"/>
      <c r="J615" s="235">
        <f>ROUND(I615*H615,2)</f>
        <v>0</v>
      </c>
      <c r="K615" s="231" t="s">
        <v>200</v>
      </c>
      <c r="L615" s="45"/>
      <c r="M615" s="236" t="s">
        <v>1</v>
      </c>
      <c r="N615" s="237" t="s">
        <v>41</v>
      </c>
      <c r="O615" s="92"/>
      <c r="P615" s="238">
        <f>O615*H615</f>
        <v>0</v>
      </c>
      <c r="Q615" s="238">
        <v>0.0044999999999999997</v>
      </c>
      <c r="R615" s="238">
        <f>Q615*H615</f>
        <v>0.024299999999999999</v>
      </c>
      <c r="S615" s="238">
        <v>0</v>
      </c>
      <c r="T615" s="239">
        <f>S615*H615</f>
        <v>0</v>
      </c>
      <c r="U615" s="39"/>
      <c r="V615" s="39"/>
      <c r="W615" s="39"/>
      <c r="X615" s="39"/>
      <c r="Y615" s="39"/>
      <c r="Z615" s="39"/>
      <c r="AA615" s="39"/>
      <c r="AB615" s="39"/>
      <c r="AC615" s="39"/>
      <c r="AD615" s="39"/>
      <c r="AE615" s="39"/>
      <c r="AR615" s="240" t="s">
        <v>285</v>
      </c>
      <c r="AT615" s="240" t="s">
        <v>196</v>
      </c>
      <c r="AU615" s="240" t="s">
        <v>85</v>
      </c>
      <c r="AY615" s="18" t="s">
        <v>194</v>
      </c>
      <c r="BE615" s="241">
        <f>IF(N615="základní",J615,0)</f>
        <v>0</v>
      </c>
      <c r="BF615" s="241">
        <f>IF(N615="snížená",J615,0)</f>
        <v>0</v>
      </c>
      <c r="BG615" s="241">
        <f>IF(N615="zákl. přenesená",J615,0)</f>
        <v>0</v>
      </c>
      <c r="BH615" s="241">
        <f>IF(N615="sníž. přenesená",J615,0)</f>
        <v>0</v>
      </c>
      <c r="BI615" s="241">
        <f>IF(N615="nulová",J615,0)</f>
        <v>0</v>
      </c>
      <c r="BJ615" s="18" t="s">
        <v>83</v>
      </c>
      <c r="BK615" s="241">
        <f>ROUND(I615*H615,2)</f>
        <v>0</v>
      </c>
      <c r="BL615" s="18" t="s">
        <v>285</v>
      </c>
      <c r="BM615" s="240" t="s">
        <v>871</v>
      </c>
    </row>
    <row r="616" s="2" customFormat="1">
      <c r="A616" s="39"/>
      <c r="B616" s="40"/>
      <c r="C616" s="41"/>
      <c r="D616" s="242" t="s">
        <v>202</v>
      </c>
      <c r="E616" s="41"/>
      <c r="F616" s="243" t="s">
        <v>872</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202</v>
      </c>
      <c r="AU616" s="18" t="s">
        <v>85</v>
      </c>
    </row>
    <row r="617" s="14" customFormat="1">
      <c r="A617" s="14"/>
      <c r="B617" s="258"/>
      <c r="C617" s="259"/>
      <c r="D617" s="242" t="s">
        <v>204</v>
      </c>
      <c r="E617" s="260" t="s">
        <v>1</v>
      </c>
      <c r="F617" s="261" t="s">
        <v>218</v>
      </c>
      <c r="G617" s="259"/>
      <c r="H617" s="260" t="s">
        <v>1</v>
      </c>
      <c r="I617" s="262"/>
      <c r="J617" s="259"/>
      <c r="K617" s="259"/>
      <c r="L617" s="263"/>
      <c r="M617" s="264"/>
      <c r="N617" s="265"/>
      <c r="O617" s="265"/>
      <c r="P617" s="265"/>
      <c r="Q617" s="265"/>
      <c r="R617" s="265"/>
      <c r="S617" s="265"/>
      <c r="T617" s="266"/>
      <c r="U617" s="14"/>
      <c r="V617" s="14"/>
      <c r="W617" s="14"/>
      <c r="X617" s="14"/>
      <c r="Y617" s="14"/>
      <c r="Z617" s="14"/>
      <c r="AA617" s="14"/>
      <c r="AB617" s="14"/>
      <c r="AC617" s="14"/>
      <c r="AD617" s="14"/>
      <c r="AE617" s="14"/>
      <c r="AT617" s="267" t="s">
        <v>204</v>
      </c>
      <c r="AU617" s="267" t="s">
        <v>85</v>
      </c>
      <c r="AV617" s="14" t="s">
        <v>83</v>
      </c>
      <c r="AW617" s="14" t="s">
        <v>32</v>
      </c>
      <c r="AX617" s="14" t="s">
        <v>76</v>
      </c>
      <c r="AY617" s="267" t="s">
        <v>194</v>
      </c>
    </row>
    <row r="618" s="13" customFormat="1">
      <c r="A618" s="13"/>
      <c r="B618" s="247"/>
      <c r="C618" s="248"/>
      <c r="D618" s="242" t="s">
        <v>204</v>
      </c>
      <c r="E618" s="249" t="s">
        <v>1</v>
      </c>
      <c r="F618" s="250" t="s">
        <v>873</v>
      </c>
      <c r="G618" s="248"/>
      <c r="H618" s="251">
        <v>5.4000000000000004</v>
      </c>
      <c r="I618" s="252"/>
      <c r="J618" s="248"/>
      <c r="K618" s="248"/>
      <c r="L618" s="253"/>
      <c r="M618" s="254"/>
      <c r="N618" s="255"/>
      <c r="O618" s="255"/>
      <c r="P618" s="255"/>
      <c r="Q618" s="255"/>
      <c r="R618" s="255"/>
      <c r="S618" s="255"/>
      <c r="T618" s="256"/>
      <c r="U618" s="13"/>
      <c r="V618" s="13"/>
      <c r="W618" s="13"/>
      <c r="X618" s="13"/>
      <c r="Y618" s="13"/>
      <c r="Z618" s="13"/>
      <c r="AA618" s="13"/>
      <c r="AB618" s="13"/>
      <c r="AC618" s="13"/>
      <c r="AD618" s="13"/>
      <c r="AE618" s="13"/>
      <c r="AT618" s="257" t="s">
        <v>204</v>
      </c>
      <c r="AU618" s="257" t="s">
        <v>85</v>
      </c>
      <c r="AV618" s="13" t="s">
        <v>85</v>
      </c>
      <c r="AW618" s="13" t="s">
        <v>32</v>
      </c>
      <c r="AX618" s="13" t="s">
        <v>76</v>
      </c>
      <c r="AY618" s="257" t="s">
        <v>194</v>
      </c>
    </row>
    <row r="619" s="15" customFormat="1">
      <c r="A619" s="15"/>
      <c r="B619" s="268"/>
      <c r="C619" s="269"/>
      <c r="D619" s="242" t="s">
        <v>204</v>
      </c>
      <c r="E619" s="270" t="s">
        <v>1</v>
      </c>
      <c r="F619" s="271" t="s">
        <v>207</v>
      </c>
      <c r="G619" s="269"/>
      <c r="H619" s="272">
        <v>5.4000000000000004</v>
      </c>
      <c r="I619" s="273"/>
      <c r="J619" s="269"/>
      <c r="K619" s="269"/>
      <c r="L619" s="274"/>
      <c r="M619" s="275"/>
      <c r="N619" s="276"/>
      <c r="O619" s="276"/>
      <c r="P619" s="276"/>
      <c r="Q619" s="276"/>
      <c r="R619" s="276"/>
      <c r="S619" s="276"/>
      <c r="T619" s="277"/>
      <c r="U619" s="15"/>
      <c r="V619" s="15"/>
      <c r="W619" s="15"/>
      <c r="X619" s="15"/>
      <c r="Y619" s="15"/>
      <c r="Z619" s="15"/>
      <c r="AA619" s="15"/>
      <c r="AB619" s="15"/>
      <c r="AC619" s="15"/>
      <c r="AD619" s="15"/>
      <c r="AE619" s="15"/>
      <c r="AT619" s="278" t="s">
        <v>204</v>
      </c>
      <c r="AU619" s="278" t="s">
        <v>85</v>
      </c>
      <c r="AV619" s="15" t="s">
        <v>100</v>
      </c>
      <c r="AW619" s="15" t="s">
        <v>32</v>
      </c>
      <c r="AX619" s="15" t="s">
        <v>83</v>
      </c>
      <c r="AY619" s="278" t="s">
        <v>194</v>
      </c>
    </row>
    <row r="620" s="2" customFormat="1" ht="24.15" customHeight="1">
      <c r="A620" s="39"/>
      <c r="B620" s="40"/>
      <c r="C620" s="229" t="s">
        <v>874</v>
      </c>
      <c r="D620" s="229" t="s">
        <v>196</v>
      </c>
      <c r="E620" s="230" t="s">
        <v>875</v>
      </c>
      <c r="F620" s="231" t="s">
        <v>876</v>
      </c>
      <c r="G620" s="232" t="s">
        <v>312</v>
      </c>
      <c r="H620" s="233">
        <v>0.028000000000000001</v>
      </c>
      <c r="I620" s="234"/>
      <c r="J620" s="235">
        <f>ROUND(I620*H620,2)</f>
        <v>0</v>
      </c>
      <c r="K620" s="231" t="s">
        <v>200</v>
      </c>
      <c r="L620" s="45"/>
      <c r="M620" s="236" t="s">
        <v>1</v>
      </c>
      <c r="N620" s="237"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285</v>
      </c>
      <c r="AT620" s="240" t="s">
        <v>196</v>
      </c>
      <c r="AU620" s="240" t="s">
        <v>85</v>
      </c>
      <c r="AY620" s="18" t="s">
        <v>194</v>
      </c>
      <c r="BE620" s="241">
        <f>IF(N620="základní",J620,0)</f>
        <v>0</v>
      </c>
      <c r="BF620" s="241">
        <f>IF(N620="snížená",J620,0)</f>
        <v>0</v>
      </c>
      <c r="BG620" s="241">
        <f>IF(N620="zákl. přenesená",J620,0)</f>
        <v>0</v>
      </c>
      <c r="BH620" s="241">
        <f>IF(N620="sníž. přenesená",J620,0)</f>
        <v>0</v>
      </c>
      <c r="BI620" s="241">
        <f>IF(N620="nulová",J620,0)</f>
        <v>0</v>
      </c>
      <c r="BJ620" s="18" t="s">
        <v>83</v>
      </c>
      <c r="BK620" s="241">
        <f>ROUND(I620*H620,2)</f>
        <v>0</v>
      </c>
      <c r="BL620" s="18" t="s">
        <v>285</v>
      </c>
      <c r="BM620" s="240" t="s">
        <v>877</v>
      </c>
    </row>
    <row r="621" s="12" customFormat="1" ht="22.8" customHeight="1">
      <c r="A621" s="12"/>
      <c r="B621" s="213"/>
      <c r="C621" s="214"/>
      <c r="D621" s="215" t="s">
        <v>75</v>
      </c>
      <c r="E621" s="227" t="s">
        <v>878</v>
      </c>
      <c r="F621" s="227" t="s">
        <v>879</v>
      </c>
      <c r="G621" s="214"/>
      <c r="H621" s="214"/>
      <c r="I621" s="217"/>
      <c r="J621" s="228">
        <f>BK621</f>
        <v>0</v>
      </c>
      <c r="K621" s="214"/>
      <c r="L621" s="219"/>
      <c r="M621" s="220"/>
      <c r="N621" s="221"/>
      <c r="O621" s="221"/>
      <c r="P621" s="222">
        <f>SUM(P622:P671)</f>
        <v>0</v>
      </c>
      <c r="Q621" s="221"/>
      <c r="R621" s="222">
        <f>SUM(R622:R671)</f>
        <v>3.6600254199999993</v>
      </c>
      <c r="S621" s="221"/>
      <c r="T621" s="223">
        <f>SUM(T622:T671)</f>
        <v>0</v>
      </c>
      <c r="U621" s="12"/>
      <c r="V621" s="12"/>
      <c r="W621" s="12"/>
      <c r="X621" s="12"/>
      <c r="Y621" s="12"/>
      <c r="Z621" s="12"/>
      <c r="AA621" s="12"/>
      <c r="AB621" s="12"/>
      <c r="AC621" s="12"/>
      <c r="AD621" s="12"/>
      <c r="AE621" s="12"/>
      <c r="AR621" s="224" t="s">
        <v>85</v>
      </c>
      <c r="AT621" s="225" t="s">
        <v>75</v>
      </c>
      <c r="AU621" s="225" t="s">
        <v>83</v>
      </c>
      <c r="AY621" s="224" t="s">
        <v>194</v>
      </c>
      <c r="BK621" s="226">
        <f>SUM(BK622:BK671)</f>
        <v>0</v>
      </c>
    </row>
    <row r="622" s="2" customFormat="1" ht="16.5" customHeight="1">
      <c r="A622" s="39"/>
      <c r="B622" s="40"/>
      <c r="C622" s="229" t="s">
        <v>880</v>
      </c>
      <c r="D622" s="229" t="s">
        <v>196</v>
      </c>
      <c r="E622" s="230" t="s">
        <v>881</v>
      </c>
      <c r="F622" s="231" t="s">
        <v>882</v>
      </c>
      <c r="G622" s="232" t="s">
        <v>210</v>
      </c>
      <c r="H622" s="233">
        <v>67.052999999999997</v>
      </c>
      <c r="I622" s="234"/>
      <c r="J622" s="235">
        <f>ROUND(I622*H622,2)</f>
        <v>0</v>
      </c>
      <c r="K622" s="231" t="s">
        <v>200</v>
      </c>
      <c r="L622" s="45"/>
      <c r="M622" s="236" t="s">
        <v>1</v>
      </c>
      <c r="N622" s="237" t="s">
        <v>41</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285</v>
      </c>
      <c r="AT622" s="240" t="s">
        <v>196</v>
      </c>
      <c r="AU622" s="240" t="s">
        <v>85</v>
      </c>
      <c r="AY622" s="18" t="s">
        <v>194</v>
      </c>
      <c r="BE622" s="241">
        <f>IF(N622="základní",J622,0)</f>
        <v>0</v>
      </c>
      <c r="BF622" s="241">
        <f>IF(N622="snížená",J622,0)</f>
        <v>0</v>
      </c>
      <c r="BG622" s="241">
        <f>IF(N622="zákl. přenesená",J622,0)</f>
        <v>0</v>
      </c>
      <c r="BH622" s="241">
        <f>IF(N622="sníž. přenesená",J622,0)</f>
        <v>0</v>
      </c>
      <c r="BI622" s="241">
        <f>IF(N622="nulová",J622,0)</f>
        <v>0</v>
      </c>
      <c r="BJ622" s="18" t="s">
        <v>83</v>
      </c>
      <c r="BK622" s="241">
        <f>ROUND(I622*H622,2)</f>
        <v>0</v>
      </c>
      <c r="BL622" s="18" t="s">
        <v>285</v>
      </c>
      <c r="BM622" s="240" t="s">
        <v>883</v>
      </c>
    </row>
    <row r="623" s="14" customFormat="1">
      <c r="A623" s="14"/>
      <c r="B623" s="258"/>
      <c r="C623" s="259"/>
      <c r="D623" s="242" t="s">
        <v>204</v>
      </c>
      <c r="E623" s="260" t="s">
        <v>1</v>
      </c>
      <c r="F623" s="261" t="s">
        <v>350</v>
      </c>
      <c r="G623" s="259"/>
      <c r="H623" s="260" t="s">
        <v>1</v>
      </c>
      <c r="I623" s="262"/>
      <c r="J623" s="259"/>
      <c r="K623" s="259"/>
      <c r="L623" s="263"/>
      <c r="M623" s="264"/>
      <c r="N623" s="265"/>
      <c r="O623" s="265"/>
      <c r="P623" s="265"/>
      <c r="Q623" s="265"/>
      <c r="R623" s="265"/>
      <c r="S623" s="265"/>
      <c r="T623" s="266"/>
      <c r="U623" s="14"/>
      <c r="V623" s="14"/>
      <c r="W623" s="14"/>
      <c r="X623" s="14"/>
      <c r="Y623" s="14"/>
      <c r="Z623" s="14"/>
      <c r="AA623" s="14"/>
      <c r="AB623" s="14"/>
      <c r="AC623" s="14"/>
      <c r="AD623" s="14"/>
      <c r="AE623" s="14"/>
      <c r="AT623" s="267" t="s">
        <v>204</v>
      </c>
      <c r="AU623" s="267" t="s">
        <v>85</v>
      </c>
      <c r="AV623" s="14" t="s">
        <v>83</v>
      </c>
      <c r="AW623" s="14" t="s">
        <v>32</v>
      </c>
      <c r="AX623" s="14" t="s">
        <v>76</v>
      </c>
      <c r="AY623" s="267" t="s">
        <v>194</v>
      </c>
    </row>
    <row r="624" s="13" customFormat="1">
      <c r="A624" s="13"/>
      <c r="B624" s="247"/>
      <c r="C624" s="248"/>
      <c r="D624" s="242" t="s">
        <v>204</v>
      </c>
      <c r="E624" s="249" t="s">
        <v>1</v>
      </c>
      <c r="F624" s="250" t="s">
        <v>884</v>
      </c>
      <c r="G624" s="248"/>
      <c r="H624" s="251">
        <v>67.052999999999997</v>
      </c>
      <c r="I624" s="252"/>
      <c r="J624" s="248"/>
      <c r="K624" s="248"/>
      <c r="L624" s="253"/>
      <c r="M624" s="254"/>
      <c r="N624" s="255"/>
      <c r="O624" s="255"/>
      <c r="P624" s="255"/>
      <c r="Q624" s="255"/>
      <c r="R624" s="255"/>
      <c r="S624" s="255"/>
      <c r="T624" s="256"/>
      <c r="U624" s="13"/>
      <c r="V624" s="13"/>
      <c r="W624" s="13"/>
      <c r="X624" s="13"/>
      <c r="Y624" s="13"/>
      <c r="Z624" s="13"/>
      <c r="AA624" s="13"/>
      <c r="AB624" s="13"/>
      <c r="AC624" s="13"/>
      <c r="AD624" s="13"/>
      <c r="AE624" s="13"/>
      <c r="AT624" s="257" t="s">
        <v>204</v>
      </c>
      <c r="AU624" s="257" t="s">
        <v>85</v>
      </c>
      <c r="AV624" s="13" t="s">
        <v>85</v>
      </c>
      <c r="AW624" s="13" t="s">
        <v>32</v>
      </c>
      <c r="AX624" s="13" t="s">
        <v>76</v>
      </c>
      <c r="AY624" s="257" t="s">
        <v>194</v>
      </c>
    </row>
    <row r="625" s="15" customFormat="1">
      <c r="A625" s="15"/>
      <c r="B625" s="268"/>
      <c r="C625" s="269"/>
      <c r="D625" s="242" t="s">
        <v>204</v>
      </c>
      <c r="E625" s="270" t="s">
        <v>1</v>
      </c>
      <c r="F625" s="271" t="s">
        <v>207</v>
      </c>
      <c r="G625" s="269"/>
      <c r="H625" s="272">
        <v>67.052999999999997</v>
      </c>
      <c r="I625" s="273"/>
      <c r="J625" s="269"/>
      <c r="K625" s="269"/>
      <c r="L625" s="274"/>
      <c r="M625" s="275"/>
      <c r="N625" s="276"/>
      <c r="O625" s="276"/>
      <c r="P625" s="276"/>
      <c r="Q625" s="276"/>
      <c r="R625" s="276"/>
      <c r="S625" s="276"/>
      <c r="T625" s="277"/>
      <c r="U625" s="15"/>
      <c r="V625" s="15"/>
      <c r="W625" s="15"/>
      <c r="X625" s="15"/>
      <c r="Y625" s="15"/>
      <c r="Z625" s="15"/>
      <c r="AA625" s="15"/>
      <c r="AB625" s="15"/>
      <c r="AC625" s="15"/>
      <c r="AD625" s="15"/>
      <c r="AE625" s="15"/>
      <c r="AT625" s="278" t="s">
        <v>204</v>
      </c>
      <c r="AU625" s="278" t="s">
        <v>85</v>
      </c>
      <c r="AV625" s="15" t="s">
        <v>100</v>
      </c>
      <c r="AW625" s="15" t="s">
        <v>32</v>
      </c>
      <c r="AX625" s="15" t="s">
        <v>83</v>
      </c>
      <c r="AY625" s="278" t="s">
        <v>194</v>
      </c>
    </row>
    <row r="626" s="2" customFormat="1" ht="16.5" customHeight="1">
      <c r="A626" s="39"/>
      <c r="B626" s="40"/>
      <c r="C626" s="290" t="s">
        <v>885</v>
      </c>
      <c r="D626" s="290" t="s">
        <v>244</v>
      </c>
      <c r="E626" s="291" t="s">
        <v>886</v>
      </c>
      <c r="F626" s="292" t="s">
        <v>887</v>
      </c>
      <c r="G626" s="293" t="s">
        <v>312</v>
      </c>
      <c r="H626" s="294">
        <v>0.021000000000000001</v>
      </c>
      <c r="I626" s="295"/>
      <c r="J626" s="296">
        <f>ROUND(I626*H626,2)</f>
        <v>0</v>
      </c>
      <c r="K626" s="292" t="s">
        <v>200</v>
      </c>
      <c r="L626" s="297"/>
      <c r="M626" s="298" t="s">
        <v>1</v>
      </c>
      <c r="N626" s="299" t="s">
        <v>41</v>
      </c>
      <c r="O626" s="92"/>
      <c r="P626" s="238">
        <f>O626*H626</f>
        <v>0</v>
      </c>
      <c r="Q626" s="238">
        <v>1</v>
      </c>
      <c r="R626" s="238">
        <f>Q626*H626</f>
        <v>0.021000000000000001</v>
      </c>
      <c r="S626" s="238">
        <v>0</v>
      </c>
      <c r="T626" s="239">
        <f>S626*H626</f>
        <v>0</v>
      </c>
      <c r="U626" s="39"/>
      <c r="V626" s="39"/>
      <c r="W626" s="39"/>
      <c r="X626" s="39"/>
      <c r="Y626" s="39"/>
      <c r="Z626" s="39"/>
      <c r="AA626" s="39"/>
      <c r="AB626" s="39"/>
      <c r="AC626" s="39"/>
      <c r="AD626" s="39"/>
      <c r="AE626" s="39"/>
      <c r="AR626" s="240" t="s">
        <v>366</v>
      </c>
      <c r="AT626" s="240" t="s">
        <v>244</v>
      </c>
      <c r="AU626" s="240" t="s">
        <v>85</v>
      </c>
      <c r="AY626" s="18" t="s">
        <v>194</v>
      </c>
      <c r="BE626" s="241">
        <f>IF(N626="základní",J626,0)</f>
        <v>0</v>
      </c>
      <c r="BF626" s="241">
        <f>IF(N626="snížená",J626,0)</f>
        <v>0</v>
      </c>
      <c r="BG626" s="241">
        <f>IF(N626="zákl. přenesená",J626,0)</f>
        <v>0</v>
      </c>
      <c r="BH626" s="241">
        <f>IF(N626="sníž. přenesená",J626,0)</f>
        <v>0</v>
      </c>
      <c r="BI626" s="241">
        <f>IF(N626="nulová",J626,0)</f>
        <v>0</v>
      </c>
      <c r="BJ626" s="18" t="s">
        <v>83</v>
      </c>
      <c r="BK626" s="241">
        <f>ROUND(I626*H626,2)</f>
        <v>0</v>
      </c>
      <c r="BL626" s="18" t="s">
        <v>285</v>
      </c>
      <c r="BM626" s="240" t="s">
        <v>888</v>
      </c>
    </row>
    <row r="627" s="13" customFormat="1">
      <c r="A627" s="13"/>
      <c r="B627" s="247"/>
      <c r="C627" s="248"/>
      <c r="D627" s="242" t="s">
        <v>204</v>
      </c>
      <c r="E627" s="248"/>
      <c r="F627" s="250" t="s">
        <v>889</v>
      </c>
      <c r="G627" s="248"/>
      <c r="H627" s="251">
        <v>0.021000000000000001</v>
      </c>
      <c r="I627" s="252"/>
      <c r="J627" s="248"/>
      <c r="K627" s="248"/>
      <c r="L627" s="253"/>
      <c r="M627" s="254"/>
      <c r="N627" s="255"/>
      <c r="O627" s="255"/>
      <c r="P627" s="255"/>
      <c r="Q627" s="255"/>
      <c r="R627" s="255"/>
      <c r="S627" s="255"/>
      <c r="T627" s="256"/>
      <c r="U627" s="13"/>
      <c r="V627" s="13"/>
      <c r="W627" s="13"/>
      <c r="X627" s="13"/>
      <c r="Y627" s="13"/>
      <c r="Z627" s="13"/>
      <c r="AA627" s="13"/>
      <c r="AB627" s="13"/>
      <c r="AC627" s="13"/>
      <c r="AD627" s="13"/>
      <c r="AE627" s="13"/>
      <c r="AT627" s="257" t="s">
        <v>204</v>
      </c>
      <c r="AU627" s="257" t="s">
        <v>85</v>
      </c>
      <c r="AV627" s="13" t="s">
        <v>85</v>
      </c>
      <c r="AW627" s="13" t="s">
        <v>4</v>
      </c>
      <c r="AX627" s="13" t="s">
        <v>83</v>
      </c>
      <c r="AY627" s="257" t="s">
        <v>194</v>
      </c>
    </row>
    <row r="628" s="2" customFormat="1" ht="16.5" customHeight="1">
      <c r="A628" s="39"/>
      <c r="B628" s="40"/>
      <c r="C628" s="229" t="s">
        <v>890</v>
      </c>
      <c r="D628" s="229" t="s">
        <v>196</v>
      </c>
      <c r="E628" s="230" t="s">
        <v>881</v>
      </c>
      <c r="F628" s="231" t="s">
        <v>882</v>
      </c>
      <c r="G628" s="232" t="s">
        <v>210</v>
      </c>
      <c r="H628" s="233">
        <v>285.584</v>
      </c>
      <c r="I628" s="234"/>
      <c r="J628" s="235">
        <f>ROUND(I628*H628,2)</f>
        <v>0</v>
      </c>
      <c r="K628" s="231" t="s">
        <v>200</v>
      </c>
      <c r="L628" s="45"/>
      <c r="M628" s="236" t="s">
        <v>1</v>
      </c>
      <c r="N628" s="237" t="s">
        <v>41</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285</v>
      </c>
      <c r="AT628" s="240" t="s">
        <v>196</v>
      </c>
      <c r="AU628" s="240" t="s">
        <v>85</v>
      </c>
      <c r="AY628" s="18" t="s">
        <v>194</v>
      </c>
      <c r="BE628" s="241">
        <f>IF(N628="základní",J628,0)</f>
        <v>0</v>
      </c>
      <c r="BF628" s="241">
        <f>IF(N628="snížená",J628,0)</f>
        <v>0</v>
      </c>
      <c r="BG628" s="241">
        <f>IF(N628="zákl. přenesená",J628,0)</f>
        <v>0</v>
      </c>
      <c r="BH628" s="241">
        <f>IF(N628="sníž. přenesená",J628,0)</f>
        <v>0</v>
      </c>
      <c r="BI628" s="241">
        <f>IF(N628="nulová",J628,0)</f>
        <v>0</v>
      </c>
      <c r="BJ628" s="18" t="s">
        <v>83</v>
      </c>
      <c r="BK628" s="241">
        <f>ROUND(I628*H628,2)</f>
        <v>0</v>
      </c>
      <c r="BL628" s="18" t="s">
        <v>285</v>
      </c>
      <c r="BM628" s="240" t="s">
        <v>891</v>
      </c>
    </row>
    <row r="629" s="14" customFormat="1">
      <c r="A629" s="14"/>
      <c r="B629" s="258"/>
      <c r="C629" s="259"/>
      <c r="D629" s="242" t="s">
        <v>204</v>
      </c>
      <c r="E629" s="260" t="s">
        <v>1</v>
      </c>
      <c r="F629" s="261" t="s">
        <v>218</v>
      </c>
      <c r="G629" s="259"/>
      <c r="H629" s="260" t="s">
        <v>1</v>
      </c>
      <c r="I629" s="262"/>
      <c r="J629" s="259"/>
      <c r="K629" s="259"/>
      <c r="L629" s="263"/>
      <c r="M629" s="264"/>
      <c r="N629" s="265"/>
      <c r="O629" s="265"/>
      <c r="P629" s="265"/>
      <c r="Q629" s="265"/>
      <c r="R629" s="265"/>
      <c r="S629" s="265"/>
      <c r="T629" s="266"/>
      <c r="U629" s="14"/>
      <c r="V629" s="14"/>
      <c r="W629" s="14"/>
      <c r="X629" s="14"/>
      <c r="Y629" s="14"/>
      <c r="Z629" s="14"/>
      <c r="AA629" s="14"/>
      <c r="AB629" s="14"/>
      <c r="AC629" s="14"/>
      <c r="AD629" s="14"/>
      <c r="AE629" s="14"/>
      <c r="AT629" s="267" t="s">
        <v>204</v>
      </c>
      <c r="AU629" s="267" t="s">
        <v>85</v>
      </c>
      <c r="AV629" s="14" t="s">
        <v>83</v>
      </c>
      <c r="AW629" s="14" t="s">
        <v>32</v>
      </c>
      <c r="AX629" s="14" t="s">
        <v>76</v>
      </c>
      <c r="AY629" s="267" t="s">
        <v>194</v>
      </c>
    </row>
    <row r="630" s="13" customFormat="1">
      <c r="A630" s="13"/>
      <c r="B630" s="247"/>
      <c r="C630" s="248"/>
      <c r="D630" s="242" t="s">
        <v>204</v>
      </c>
      <c r="E630" s="249" t="s">
        <v>1</v>
      </c>
      <c r="F630" s="250" t="s">
        <v>453</v>
      </c>
      <c r="G630" s="248"/>
      <c r="H630" s="251">
        <v>285.584</v>
      </c>
      <c r="I630" s="252"/>
      <c r="J630" s="248"/>
      <c r="K630" s="248"/>
      <c r="L630" s="253"/>
      <c r="M630" s="254"/>
      <c r="N630" s="255"/>
      <c r="O630" s="255"/>
      <c r="P630" s="255"/>
      <c r="Q630" s="255"/>
      <c r="R630" s="255"/>
      <c r="S630" s="255"/>
      <c r="T630" s="256"/>
      <c r="U630" s="13"/>
      <c r="V630" s="13"/>
      <c r="W630" s="13"/>
      <c r="X630" s="13"/>
      <c r="Y630" s="13"/>
      <c r="Z630" s="13"/>
      <c r="AA630" s="13"/>
      <c r="AB630" s="13"/>
      <c r="AC630" s="13"/>
      <c r="AD630" s="13"/>
      <c r="AE630" s="13"/>
      <c r="AT630" s="257" t="s">
        <v>204</v>
      </c>
      <c r="AU630" s="257" t="s">
        <v>85</v>
      </c>
      <c r="AV630" s="13" t="s">
        <v>85</v>
      </c>
      <c r="AW630" s="13" t="s">
        <v>32</v>
      </c>
      <c r="AX630" s="13" t="s">
        <v>76</v>
      </c>
      <c r="AY630" s="257" t="s">
        <v>194</v>
      </c>
    </row>
    <row r="631" s="15" customFormat="1">
      <c r="A631" s="15"/>
      <c r="B631" s="268"/>
      <c r="C631" s="269"/>
      <c r="D631" s="242" t="s">
        <v>204</v>
      </c>
      <c r="E631" s="270" t="s">
        <v>1</v>
      </c>
      <c r="F631" s="271" t="s">
        <v>207</v>
      </c>
      <c r="G631" s="269"/>
      <c r="H631" s="272">
        <v>285.584</v>
      </c>
      <c r="I631" s="273"/>
      <c r="J631" s="269"/>
      <c r="K631" s="269"/>
      <c r="L631" s="274"/>
      <c r="M631" s="275"/>
      <c r="N631" s="276"/>
      <c r="O631" s="276"/>
      <c r="P631" s="276"/>
      <c r="Q631" s="276"/>
      <c r="R631" s="276"/>
      <c r="S631" s="276"/>
      <c r="T631" s="277"/>
      <c r="U631" s="15"/>
      <c r="V631" s="15"/>
      <c r="W631" s="15"/>
      <c r="X631" s="15"/>
      <c r="Y631" s="15"/>
      <c r="Z631" s="15"/>
      <c r="AA631" s="15"/>
      <c r="AB631" s="15"/>
      <c r="AC631" s="15"/>
      <c r="AD631" s="15"/>
      <c r="AE631" s="15"/>
      <c r="AT631" s="278" t="s">
        <v>204</v>
      </c>
      <c r="AU631" s="278" t="s">
        <v>85</v>
      </c>
      <c r="AV631" s="15" t="s">
        <v>100</v>
      </c>
      <c r="AW631" s="15" t="s">
        <v>32</v>
      </c>
      <c r="AX631" s="15" t="s">
        <v>83</v>
      </c>
      <c r="AY631" s="278" t="s">
        <v>194</v>
      </c>
    </row>
    <row r="632" s="2" customFormat="1" ht="16.5" customHeight="1">
      <c r="A632" s="39"/>
      <c r="B632" s="40"/>
      <c r="C632" s="290" t="s">
        <v>892</v>
      </c>
      <c r="D632" s="290" t="s">
        <v>244</v>
      </c>
      <c r="E632" s="291" t="s">
        <v>886</v>
      </c>
      <c r="F632" s="292" t="s">
        <v>887</v>
      </c>
      <c r="G632" s="293" t="s">
        <v>312</v>
      </c>
      <c r="H632" s="294">
        <v>0.090999999999999998</v>
      </c>
      <c r="I632" s="295"/>
      <c r="J632" s="296">
        <f>ROUND(I632*H632,2)</f>
        <v>0</v>
      </c>
      <c r="K632" s="292" t="s">
        <v>200</v>
      </c>
      <c r="L632" s="297"/>
      <c r="M632" s="298" t="s">
        <v>1</v>
      </c>
      <c r="N632" s="299" t="s">
        <v>41</v>
      </c>
      <c r="O632" s="92"/>
      <c r="P632" s="238">
        <f>O632*H632</f>
        <v>0</v>
      </c>
      <c r="Q632" s="238">
        <v>1</v>
      </c>
      <c r="R632" s="238">
        <f>Q632*H632</f>
        <v>0.090999999999999998</v>
      </c>
      <c r="S632" s="238">
        <v>0</v>
      </c>
      <c r="T632" s="239">
        <f>S632*H632</f>
        <v>0</v>
      </c>
      <c r="U632" s="39"/>
      <c r="V632" s="39"/>
      <c r="W632" s="39"/>
      <c r="X632" s="39"/>
      <c r="Y632" s="39"/>
      <c r="Z632" s="39"/>
      <c r="AA632" s="39"/>
      <c r="AB632" s="39"/>
      <c r="AC632" s="39"/>
      <c r="AD632" s="39"/>
      <c r="AE632" s="39"/>
      <c r="AR632" s="240" t="s">
        <v>366</v>
      </c>
      <c r="AT632" s="240" t="s">
        <v>244</v>
      </c>
      <c r="AU632" s="240" t="s">
        <v>85</v>
      </c>
      <c r="AY632" s="18" t="s">
        <v>194</v>
      </c>
      <c r="BE632" s="241">
        <f>IF(N632="základní",J632,0)</f>
        <v>0</v>
      </c>
      <c r="BF632" s="241">
        <f>IF(N632="snížená",J632,0)</f>
        <v>0</v>
      </c>
      <c r="BG632" s="241">
        <f>IF(N632="zákl. přenesená",J632,0)</f>
        <v>0</v>
      </c>
      <c r="BH632" s="241">
        <f>IF(N632="sníž. přenesená",J632,0)</f>
        <v>0</v>
      </c>
      <c r="BI632" s="241">
        <f>IF(N632="nulová",J632,0)</f>
        <v>0</v>
      </c>
      <c r="BJ632" s="18" t="s">
        <v>83</v>
      </c>
      <c r="BK632" s="241">
        <f>ROUND(I632*H632,2)</f>
        <v>0</v>
      </c>
      <c r="BL632" s="18" t="s">
        <v>285</v>
      </c>
      <c r="BM632" s="240" t="s">
        <v>893</v>
      </c>
    </row>
    <row r="633" s="13" customFormat="1">
      <c r="A633" s="13"/>
      <c r="B633" s="247"/>
      <c r="C633" s="248"/>
      <c r="D633" s="242" t="s">
        <v>204</v>
      </c>
      <c r="E633" s="248"/>
      <c r="F633" s="250" t="s">
        <v>894</v>
      </c>
      <c r="G633" s="248"/>
      <c r="H633" s="251">
        <v>0.090999999999999998</v>
      </c>
      <c r="I633" s="252"/>
      <c r="J633" s="248"/>
      <c r="K633" s="248"/>
      <c r="L633" s="253"/>
      <c r="M633" s="254"/>
      <c r="N633" s="255"/>
      <c r="O633" s="255"/>
      <c r="P633" s="255"/>
      <c r="Q633" s="255"/>
      <c r="R633" s="255"/>
      <c r="S633" s="255"/>
      <c r="T633" s="256"/>
      <c r="U633" s="13"/>
      <c r="V633" s="13"/>
      <c r="W633" s="13"/>
      <c r="X633" s="13"/>
      <c r="Y633" s="13"/>
      <c r="Z633" s="13"/>
      <c r="AA633" s="13"/>
      <c r="AB633" s="13"/>
      <c r="AC633" s="13"/>
      <c r="AD633" s="13"/>
      <c r="AE633" s="13"/>
      <c r="AT633" s="257" t="s">
        <v>204</v>
      </c>
      <c r="AU633" s="257" t="s">
        <v>85</v>
      </c>
      <c r="AV633" s="13" t="s">
        <v>85</v>
      </c>
      <c r="AW633" s="13" t="s">
        <v>4</v>
      </c>
      <c r="AX633" s="13" t="s">
        <v>83</v>
      </c>
      <c r="AY633" s="257" t="s">
        <v>194</v>
      </c>
    </row>
    <row r="634" s="2" customFormat="1" ht="16.5" customHeight="1">
      <c r="A634" s="39"/>
      <c r="B634" s="40"/>
      <c r="C634" s="229" t="s">
        <v>895</v>
      </c>
      <c r="D634" s="229" t="s">
        <v>196</v>
      </c>
      <c r="E634" s="230" t="s">
        <v>896</v>
      </c>
      <c r="F634" s="231" t="s">
        <v>897</v>
      </c>
      <c r="G634" s="232" t="s">
        <v>210</v>
      </c>
      <c r="H634" s="233">
        <v>285.584</v>
      </c>
      <c r="I634" s="234"/>
      <c r="J634" s="235">
        <f>ROUND(I634*H634,2)</f>
        <v>0</v>
      </c>
      <c r="K634" s="231" t="s">
        <v>200</v>
      </c>
      <c r="L634" s="45"/>
      <c r="M634" s="236" t="s">
        <v>1</v>
      </c>
      <c r="N634" s="237" t="s">
        <v>41</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285</v>
      </c>
      <c r="AT634" s="240" t="s">
        <v>196</v>
      </c>
      <c r="AU634" s="240" t="s">
        <v>85</v>
      </c>
      <c r="AY634" s="18" t="s">
        <v>194</v>
      </c>
      <c r="BE634" s="241">
        <f>IF(N634="základní",J634,0)</f>
        <v>0</v>
      </c>
      <c r="BF634" s="241">
        <f>IF(N634="snížená",J634,0)</f>
        <v>0</v>
      </c>
      <c r="BG634" s="241">
        <f>IF(N634="zákl. přenesená",J634,0)</f>
        <v>0</v>
      </c>
      <c r="BH634" s="241">
        <f>IF(N634="sníž. přenesená",J634,0)</f>
        <v>0</v>
      </c>
      <c r="BI634" s="241">
        <f>IF(N634="nulová",J634,0)</f>
        <v>0</v>
      </c>
      <c r="BJ634" s="18" t="s">
        <v>83</v>
      </c>
      <c r="BK634" s="241">
        <f>ROUND(I634*H634,2)</f>
        <v>0</v>
      </c>
      <c r="BL634" s="18" t="s">
        <v>285</v>
      </c>
      <c r="BM634" s="240" t="s">
        <v>898</v>
      </c>
    </row>
    <row r="635" s="14" customFormat="1">
      <c r="A635" s="14"/>
      <c r="B635" s="258"/>
      <c r="C635" s="259"/>
      <c r="D635" s="242" t="s">
        <v>204</v>
      </c>
      <c r="E635" s="260" t="s">
        <v>1</v>
      </c>
      <c r="F635" s="261" t="s">
        <v>218</v>
      </c>
      <c r="G635" s="259"/>
      <c r="H635" s="260" t="s">
        <v>1</v>
      </c>
      <c r="I635" s="262"/>
      <c r="J635" s="259"/>
      <c r="K635" s="259"/>
      <c r="L635" s="263"/>
      <c r="M635" s="264"/>
      <c r="N635" s="265"/>
      <c r="O635" s="265"/>
      <c r="P635" s="265"/>
      <c r="Q635" s="265"/>
      <c r="R635" s="265"/>
      <c r="S635" s="265"/>
      <c r="T635" s="266"/>
      <c r="U635" s="14"/>
      <c r="V635" s="14"/>
      <c r="W635" s="14"/>
      <c r="X635" s="14"/>
      <c r="Y635" s="14"/>
      <c r="Z635" s="14"/>
      <c r="AA635" s="14"/>
      <c r="AB635" s="14"/>
      <c r="AC635" s="14"/>
      <c r="AD635" s="14"/>
      <c r="AE635" s="14"/>
      <c r="AT635" s="267" t="s">
        <v>204</v>
      </c>
      <c r="AU635" s="267" t="s">
        <v>85</v>
      </c>
      <c r="AV635" s="14" t="s">
        <v>83</v>
      </c>
      <c r="AW635" s="14" t="s">
        <v>32</v>
      </c>
      <c r="AX635" s="14" t="s">
        <v>76</v>
      </c>
      <c r="AY635" s="267" t="s">
        <v>194</v>
      </c>
    </row>
    <row r="636" s="13" customFormat="1">
      <c r="A636" s="13"/>
      <c r="B636" s="247"/>
      <c r="C636" s="248"/>
      <c r="D636" s="242" t="s">
        <v>204</v>
      </c>
      <c r="E636" s="249" t="s">
        <v>1</v>
      </c>
      <c r="F636" s="250" t="s">
        <v>453</v>
      </c>
      <c r="G636" s="248"/>
      <c r="H636" s="251">
        <v>285.584</v>
      </c>
      <c r="I636" s="252"/>
      <c r="J636" s="248"/>
      <c r="K636" s="248"/>
      <c r="L636" s="253"/>
      <c r="M636" s="254"/>
      <c r="N636" s="255"/>
      <c r="O636" s="255"/>
      <c r="P636" s="255"/>
      <c r="Q636" s="255"/>
      <c r="R636" s="255"/>
      <c r="S636" s="255"/>
      <c r="T636" s="256"/>
      <c r="U636" s="13"/>
      <c r="V636" s="13"/>
      <c r="W636" s="13"/>
      <c r="X636" s="13"/>
      <c r="Y636" s="13"/>
      <c r="Z636" s="13"/>
      <c r="AA636" s="13"/>
      <c r="AB636" s="13"/>
      <c r="AC636" s="13"/>
      <c r="AD636" s="13"/>
      <c r="AE636" s="13"/>
      <c r="AT636" s="257" t="s">
        <v>204</v>
      </c>
      <c r="AU636" s="257" t="s">
        <v>85</v>
      </c>
      <c r="AV636" s="13" t="s">
        <v>85</v>
      </c>
      <c r="AW636" s="13" t="s">
        <v>32</v>
      </c>
      <c r="AX636" s="13" t="s">
        <v>76</v>
      </c>
      <c r="AY636" s="257" t="s">
        <v>194</v>
      </c>
    </row>
    <row r="637" s="15" customFormat="1">
      <c r="A637" s="15"/>
      <c r="B637" s="268"/>
      <c r="C637" s="269"/>
      <c r="D637" s="242" t="s">
        <v>204</v>
      </c>
      <c r="E637" s="270" t="s">
        <v>1</v>
      </c>
      <c r="F637" s="271" t="s">
        <v>207</v>
      </c>
      <c r="G637" s="269"/>
      <c r="H637" s="272">
        <v>285.584</v>
      </c>
      <c r="I637" s="273"/>
      <c r="J637" s="269"/>
      <c r="K637" s="269"/>
      <c r="L637" s="274"/>
      <c r="M637" s="275"/>
      <c r="N637" s="276"/>
      <c r="O637" s="276"/>
      <c r="P637" s="276"/>
      <c r="Q637" s="276"/>
      <c r="R637" s="276"/>
      <c r="S637" s="276"/>
      <c r="T637" s="277"/>
      <c r="U637" s="15"/>
      <c r="V637" s="15"/>
      <c r="W637" s="15"/>
      <c r="X637" s="15"/>
      <c r="Y637" s="15"/>
      <c r="Z637" s="15"/>
      <c r="AA637" s="15"/>
      <c r="AB637" s="15"/>
      <c r="AC637" s="15"/>
      <c r="AD637" s="15"/>
      <c r="AE637" s="15"/>
      <c r="AT637" s="278" t="s">
        <v>204</v>
      </c>
      <c r="AU637" s="278" t="s">
        <v>85</v>
      </c>
      <c r="AV637" s="15" t="s">
        <v>100</v>
      </c>
      <c r="AW637" s="15" t="s">
        <v>32</v>
      </c>
      <c r="AX637" s="15" t="s">
        <v>83</v>
      </c>
      <c r="AY637" s="278" t="s">
        <v>194</v>
      </c>
    </row>
    <row r="638" s="2" customFormat="1" ht="24.15" customHeight="1">
      <c r="A638" s="39"/>
      <c r="B638" s="40"/>
      <c r="C638" s="290" t="s">
        <v>899</v>
      </c>
      <c r="D638" s="290" t="s">
        <v>244</v>
      </c>
      <c r="E638" s="291" t="s">
        <v>900</v>
      </c>
      <c r="F638" s="292" t="s">
        <v>901</v>
      </c>
      <c r="G638" s="293" t="s">
        <v>210</v>
      </c>
      <c r="H638" s="294">
        <v>332.70499999999998</v>
      </c>
      <c r="I638" s="295"/>
      <c r="J638" s="296">
        <f>ROUND(I638*H638,2)</f>
        <v>0</v>
      </c>
      <c r="K638" s="292" t="s">
        <v>200</v>
      </c>
      <c r="L638" s="297"/>
      <c r="M638" s="298" t="s">
        <v>1</v>
      </c>
      <c r="N638" s="299" t="s">
        <v>41</v>
      </c>
      <c r="O638" s="92"/>
      <c r="P638" s="238">
        <f>O638*H638</f>
        <v>0</v>
      </c>
      <c r="Q638" s="238">
        <v>0.0043</v>
      </c>
      <c r="R638" s="238">
        <f>Q638*H638</f>
        <v>1.4306314999999998</v>
      </c>
      <c r="S638" s="238">
        <v>0</v>
      </c>
      <c r="T638" s="239">
        <f>S638*H638</f>
        <v>0</v>
      </c>
      <c r="U638" s="39"/>
      <c r="V638" s="39"/>
      <c r="W638" s="39"/>
      <c r="X638" s="39"/>
      <c r="Y638" s="39"/>
      <c r="Z638" s="39"/>
      <c r="AA638" s="39"/>
      <c r="AB638" s="39"/>
      <c r="AC638" s="39"/>
      <c r="AD638" s="39"/>
      <c r="AE638" s="39"/>
      <c r="AR638" s="240" t="s">
        <v>366</v>
      </c>
      <c r="AT638" s="240" t="s">
        <v>244</v>
      </c>
      <c r="AU638" s="240" t="s">
        <v>85</v>
      </c>
      <c r="AY638" s="18" t="s">
        <v>194</v>
      </c>
      <c r="BE638" s="241">
        <f>IF(N638="základní",J638,0)</f>
        <v>0</v>
      </c>
      <c r="BF638" s="241">
        <f>IF(N638="snížená",J638,0)</f>
        <v>0</v>
      </c>
      <c r="BG638" s="241">
        <f>IF(N638="zákl. přenesená",J638,0)</f>
        <v>0</v>
      </c>
      <c r="BH638" s="241">
        <f>IF(N638="sníž. přenesená",J638,0)</f>
        <v>0</v>
      </c>
      <c r="BI638" s="241">
        <f>IF(N638="nulová",J638,0)</f>
        <v>0</v>
      </c>
      <c r="BJ638" s="18" t="s">
        <v>83</v>
      </c>
      <c r="BK638" s="241">
        <f>ROUND(I638*H638,2)</f>
        <v>0</v>
      </c>
      <c r="BL638" s="18" t="s">
        <v>285</v>
      </c>
      <c r="BM638" s="240" t="s">
        <v>902</v>
      </c>
    </row>
    <row r="639" s="13" customFormat="1">
      <c r="A639" s="13"/>
      <c r="B639" s="247"/>
      <c r="C639" s="248"/>
      <c r="D639" s="242" t="s">
        <v>204</v>
      </c>
      <c r="E639" s="248"/>
      <c r="F639" s="250" t="s">
        <v>903</v>
      </c>
      <c r="G639" s="248"/>
      <c r="H639" s="251">
        <v>332.70499999999998</v>
      </c>
      <c r="I639" s="252"/>
      <c r="J639" s="248"/>
      <c r="K639" s="248"/>
      <c r="L639" s="253"/>
      <c r="M639" s="254"/>
      <c r="N639" s="255"/>
      <c r="O639" s="255"/>
      <c r="P639" s="255"/>
      <c r="Q639" s="255"/>
      <c r="R639" s="255"/>
      <c r="S639" s="255"/>
      <c r="T639" s="256"/>
      <c r="U639" s="13"/>
      <c r="V639" s="13"/>
      <c r="W639" s="13"/>
      <c r="X639" s="13"/>
      <c r="Y639" s="13"/>
      <c r="Z639" s="13"/>
      <c r="AA639" s="13"/>
      <c r="AB639" s="13"/>
      <c r="AC639" s="13"/>
      <c r="AD639" s="13"/>
      <c r="AE639" s="13"/>
      <c r="AT639" s="257" t="s">
        <v>204</v>
      </c>
      <c r="AU639" s="257" t="s">
        <v>85</v>
      </c>
      <c r="AV639" s="13" t="s">
        <v>85</v>
      </c>
      <c r="AW639" s="13" t="s">
        <v>4</v>
      </c>
      <c r="AX639" s="13" t="s">
        <v>83</v>
      </c>
      <c r="AY639" s="257" t="s">
        <v>194</v>
      </c>
    </row>
    <row r="640" s="2" customFormat="1" ht="16.5" customHeight="1">
      <c r="A640" s="39"/>
      <c r="B640" s="40"/>
      <c r="C640" s="229" t="s">
        <v>904</v>
      </c>
      <c r="D640" s="229" t="s">
        <v>196</v>
      </c>
      <c r="E640" s="230" t="s">
        <v>905</v>
      </c>
      <c r="F640" s="231" t="s">
        <v>906</v>
      </c>
      <c r="G640" s="232" t="s">
        <v>210</v>
      </c>
      <c r="H640" s="233">
        <v>67.052999999999997</v>
      </c>
      <c r="I640" s="234"/>
      <c r="J640" s="235">
        <f>ROUND(I640*H640,2)</f>
        <v>0</v>
      </c>
      <c r="K640" s="231" t="s">
        <v>200</v>
      </c>
      <c r="L640" s="45"/>
      <c r="M640" s="236" t="s">
        <v>1</v>
      </c>
      <c r="N640" s="237" t="s">
        <v>41</v>
      </c>
      <c r="O640" s="92"/>
      <c r="P640" s="238">
        <f>O640*H640</f>
        <v>0</v>
      </c>
      <c r="Q640" s="238">
        <v>0.00088000000000000003</v>
      </c>
      <c r="R640" s="238">
        <f>Q640*H640</f>
        <v>0.059006639999999999</v>
      </c>
      <c r="S640" s="238">
        <v>0</v>
      </c>
      <c r="T640" s="239">
        <f>S640*H640</f>
        <v>0</v>
      </c>
      <c r="U640" s="39"/>
      <c r="V640" s="39"/>
      <c r="W640" s="39"/>
      <c r="X640" s="39"/>
      <c r="Y640" s="39"/>
      <c r="Z640" s="39"/>
      <c r="AA640" s="39"/>
      <c r="AB640" s="39"/>
      <c r="AC640" s="39"/>
      <c r="AD640" s="39"/>
      <c r="AE640" s="39"/>
      <c r="AR640" s="240" t="s">
        <v>285</v>
      </c>
      <c r="AT640" s="240" t="s">
        <v>196</v>
      </c>
      <c r="AU640" s="240" t="s">
        <v>85</v>
      </c>
      <c r="AY640" s="18" t="s">
        <v>194</v>
      </c>
      <c r="BE640" s="241">
        <f>IF(N640="základní",J640,0)</f>
        <v>0</v>
      </c>
      <c r="BF640" s="241">
        <f>IF(N640="snížená",J640,0)</f>
        <v>0</v>
      </c>
      <c r="BG640" s="241">
        <f>IF(N640="zákl. přenesená",J640,0)</f>
        <v>0</v>
      </c>
      <c r="BH640" s="241">
        <f>IF(N640="sníž. přenesená",J640,0)</f>
        <v>0</v>
      </c>
      <c r="BI640" s="241">
        <f>IF(N640="nulová",J640,0)</f>
        <v>0</v>
      </c>
      <c r="BJ640" s="18" t="s">
        <v>83</v>
      </c>
      <c r="BK640" s="241">
        <f>ROUND(I640*H640,2)</f>
        <v>0</v>
      </c>
      <c r="BL640" s="18" t="s">
        <v>285</v>
      </c>
      <c r="BM640" s="240" t="s">
        <v>907</v>
      </c>
    </row>
    <row r="641" s="14" customFormat="1">
      <c r="A641" s="14"/>
      <c r="B641" s="258"/>
      <c r="C641" s="259"/>
      <c r="D641" s="242" t="s">
        <v>204</v>
      </c>
      <c r="E641" s="260" t="s">
        <v>1</v>
      </c>
      <c r="F641" s="261" t="s">
        <v>350</v>
      </c>
      <c r="G641" s="259"/>
      <c r="H641" s="260" t="s">
        <v>1</v>
      </c>
      <c r="I641" s="262"/>
      <c r="J641" s="259"/>
      <c r="K641" s="259"/>
      <c r="L641" s="263"/>
      <c r="M641" s="264"/>
      <c r="N641" s="265"/>
      <c r="O641" s="265"/>
      <c r="P641" s="265"/>
      <c r="Q641" s="265"/>
      <c r="R641" s="265"/>
      <c r="S641" s="265"/>
      <c r="T641" s="266"/>
      <c r="U641" s="14"/>
      <c r="V641" s="14"/>
      <c r="W641" s="14"/>
      <c r="X641" s="14"/>
      <c r="Y641" s="14"/>
      <c r="Z641" s="14"/>
      <c r="AA641" s="14"/>
      <c r="AB641" s="14"/>
      <c r="AC641" s="14"/>
      <c r="AD641" s="14"/>
      <c r="AE641" s="14"/>
      <c r="AT641" s="267" t="s">
        <v>204</v>
      </c>
      <c r="AU641" s="267" t="s">
        <v>85</v>
      </c>
      <c r="AV641" s="14" t="s">
        <v>83</v>
      </c>
      <c r="AW641" s="14" t="s">
        <v>32</v>
      </c>
      <c r="AX641" s="14" t="s">
        <v>76</v>
      </c>
      <c r="AY641" s="267" t="s">
        <v>194</v>
      </c>
    </row>
    <row r="642" s="13" customFormat="1">
      <c r="A642" s="13"/>
      <c r="B642" s="247"/>
      <c r="C642" s="248"/>
      <c r="D642" s="242" t="s">
        <v>204</v>
      </c>
      <c r="E642" s="249" t="s">
        <v>1</v>
      </c>
      <c r="F642" s="250" t="s">
        <v>884</v>
      </c>
      <c r="G642" s="248"/>
      <c r="H642" s="251">
        <v>67.052999999999997</v>
      </c>
      <c r="I642" s="252"/>
      <c r="J642" s="248"/>
      <c r="K642" s="248"/>
      <c r="L642" s="253"/>
      <c r="M642" s="254"/>
      <c r="N642" s="255"/>
      <c r="O642" s="255"/>
      <c r="P642" s="255"/>
      <c r="Q642" s="255"/>
      <c r="R642" s="255"/>
      <c r="S642" s="255"/>
      <c r="T642" s="256"/>
      <c r="U642" s="13"/>
      <c r="V642" s="13"/>
      <c r="W642" s="13"/>
      <c r="X642" s="13"/>
      <c r="Y642" s="13"/>
      <c r="Z642" s="13"/>
      <c r="AA642" s="13"/>
      <c r="AB642" s="13"/>
      <c r="AC642" s="13"/>
      <c r="AD642" s="13"/>
      <c r="AE642" s="13"/>
      <c r="AT642" s="257" t="s">
        <v>204</v>
      </c>
      <c r="AU642" s="257" t="s">
        <v>85</v>
      </c>
      <c r="AV642" s="13" t="s">
        <v>85</v>
      </c>
      <c r="AW642" s="13" t="s">
        <v>32</v>
      </c>
      <c r="AX642" s="13" t="s">
        <v>76</v>
      </c>
      <c r="AY642" s="257" t="s">
        <v>194</v>
      </c>
    </row>
    <row r="643" s="15" customFormat="1">
      <c r="A643" s="15"/>
      <c r="B643" s="268"/>
      <c r="C643" s="269"/>
      <c r="D643" s="242" t="s">
        <v>204</v>
      </c>
      <c r="E643" s="270" t="s">
        <v>1</v>
      </c>
      <c r="F643" s="271" t="s">
        <v>207</v>
      </c>
      <c r="G643" s="269"/>
      <c r="H643" s="272">
        <v>67.052999999999997</v>
      </c>
      <c r="I643" s="273"/>
      <c r="J643" s="269"/>
      <c r="K643" s="269"/>
      <c r="L643" s="274"/>
      <c r="M643" s="275"/>
      <c r="N643" s="276"/>
      <c r="O643" s="276"/>
      <c r="P643" s="276"/>
      <c r="Q643" s="276"/>
      <c r="R643" s="276"/>
      <c r="S643" s="276"/>
      <c r="T643" s="277"/>
      <c r="U643" s="15"/>
      <c r="V643" s="15"/>
      <c r="W643" s="15"/>
      <c r="X643" s="15"/>
      <c r="Y643" s="15"/>
      <c r="Z643" s="15"/>
      <c r="AA643" s="15"/>
      <c r="AB643" s="15"/>
      <c r="AC643" s="15"/>
      <c r="AD643" s="15"/>
      <c r="AE643" s="15"/>
      <c r="AT643" s="278" t="s">
        <v>204</v>
      </c>
      <c r="AU643" s="278" t="s">
        <v>85</v>
      </c>
      <c r="AV643" s="15" t="s">
        <v>100</v>
      </c>
      <c r="AW643" s="15" t="s">
        <v>32</v>
      </c>
      <c r="AX643" s="15" t="s">
        <v>83</v>
      </c>
      <c r="AY643" s="278" t="s">
        <v>194</v>
      </c>
    </row>
    <row r="644" s="2" customFormat="1" ht="24.15" customHeight="1">
      <c r="A644" s="39"/>
      <c r="B644" s="40"/>
      <c r="C644" s="290" t="s">
        <v>908</v>
      </c>
      <c r="D644" s="290" t="s">
        <v>244</v>
      </c>
      <c r="E644" s="291" t="s">
        <v>909</v>
      </c>
      <c r="F644" s="292" t="s">
        <v>910</v>
      </c>
      <c r="G644" s="293" t="s">
        <v>210</v>
      </c>
      <c r="H644" s="294">
        <v>78.150000000000006</v>
      </c>
      <c r="I644" s="295"/>
      <c r="J644" s="296">
        <f>ROUND(I644*H644,2)</f>
        <v>0</v>
      </c>
      <c r="K644" s="292" t="s">
        <v>200</v>
      </c>
      <c r="L644" s="297"/>
      <c r="M644" s="298" t="s">
        <v>1</v>
      </c>
      <c r="N644" s="299" t="s">
        <v>41</v>
      </c>
      <c r="O644" s="92"/>
      <c r="P644" s="238">
        <f>O644*H644</f>
        <v>0</v>
      </c>
      <c r="Q644" s="238">
        <v>0.0047000000000000002</v>
      </c>
      <c r="R644" s="238">
        <f>Q644*H644</f>
        <v>0.36730500000000005</v>
      </c>
      <c r="S644" s="238">
        <v>0</v>
      </c>
      <c r="T644" s="239">
        <f>S644*H644</f>
        <v>0</v>
      </c>
      <c r="U644" s="39"/>
      <c r="V644" s="39"/>
      <c r="W644" s="39"/>
      <c r="X644" s="39"/>
      <c r="Y644" s="39"/>
      <c r="Z644" s="39"/>
      <c r="AA644" s="39"/>
      <c r="AB644" s="39"/>
      <c r="AC644" s="39"/>
      <c r="AD644" s="39"/>
      <c r="AE644" s="39"/>
      <c r="AR644" s="240" t="s">
        <v>366</v>
      </c>
      <c r="AT644" s="240" t="s">
        <v>244</v>
      </c>
      <c r="AU644" s="240" t="s">
        <v>85</v>
      </c>
      <c r="AY644" s="18" t="s">
        <v>194</v>
      </c>
      <c r="BE644" s="241">
        <f>IF(N644="základní",J644,0)</f>
        <v>0</v>
      </c>
      <c r="BF644" s="241">
        <f>IF(N644="snížená",J644,0)</f>
        <v>0</v>
      </c>
      <c r="BG644" s="241">
        <f>IF(N644="zákl. přenesená",J644,0)</f>
        <v>0</v>
      </c>
      <c r="BH644" s="241">
        <f>IF(N644="sníž. přenesená",J644,0)</f>
        <v>0</v>
      </c>
      <c r="BI644" s="241">
        <f>IF(N644="nulová",J644,0)</f>
        <v>0</v>
      </c>
      <c r="BJ644" s="18" t="s">
        <v>83</v>
      </c>
      <c r="BK644" s="241">
        <f>ROUND(I644*H644,2)</f>
        <v>0</v>
      </c>
      <c r="BL644" s="18" t="s">
        <v>285</v>
      </c>
      <c r="BM644" s="240" t="s">
        <v>911</v>
      </c>
    </row>
    <row r="645" s="13" customFormat="1">
      <c r="A645" s="13"/>
      <c r="B645" s="247"/>
      <c r="C645" s="248"/>
      <c r="D645" s="242" t="s">
        <v>204</v>
      </c>
      <c r="E645" s="248"/>
      <c r="F645" s="250" t="s">
        <v>912</v>
      </c>
      <c r="G645" s="248"/>
      <c r="H645" s="251">
        <v>78.150000000000006</v>
      </c>
      <c r="I645" s="252"/>
      <c r="J645" s="248"/>
      <c r="K645" s="248"/>
      <c r="L645" s="253"/>
      <c r="M645" s="254"/>
      <c r="N645" s="255"/>
      <c r="O645" s="255"/>
      <c r="P645" s="255"/>
      <c r="Q645" s="255"/>
      <c r="R645" s="255"/>
      <c r="S645" s="255"/>
      <c r="T645" s="256"/>
      <c r="U645" s="13"/>
      <c r="V645" s="13"/>
      <c r="W645" s="13"/>
      <c r="X645" s="13"/>
      <c r="Y645" s="13"/>
      <c r="Z645" s="13"/>
      <c r="AA645" s="13"/>
      <c r="AB645" s="13"/>
      <c r="AC645" s="13"/>
      <c r="AD645" s="13"/>
      <c r="AE645" s="13"/>
      <c r="AT645" s="257" t="s">
        <v>204</v>
      </c>
      <c r="AU645" s="257" t="s">
        <v>85</v>
      </c>
      <c r="AV645" s="13" t="s">
        <v>85</v>
      </c>
      <c r="AW645" s="13" t="s">
        <v>4</v>
      </c>
      <c r="AX645" s="13" t="s">
        <v>83</v>
      </c>
      <c r="AY645" s="257" t="s">
        <v>194</v>
      </c>
    </row>
    <row r="646" s="2" customFormat="1" ht="24.15" customHeight="1">
      <c r="A646" s="39"/>
      <c r="B646" s="40"/>
      <c r="C646" s="229" t="s">
        <v>913</v>
      </c>
      <c r="D646" s="229" t="s">
        <v>196</v>
      </c>
      <c r="E646" s="230" t="s">
        <v>914</v>
      </c>
      <c r="F646" s="231" t="s">
        <v>915</v>
      </c>
      <c r="G646" s="232" t="s">
        <v>210</v>
      </c>
      <c r="H646" s="233">
        <v>380.13299999999998</v>
      </c>
      <c r="I646" s="234"/>
      <c r="J646" s="235">
        <f>ROUND(I646*H646,2)</f>
        <v>0</v>
      </c>
      <c r="K646" s="231" t="s">
        <v>232</v>
      </c>
      <c r="L646" s="45"/>
      <c r="M646" s="236" t="s">
        <v>1</v>
      </c>
      <c r="N646" s="237" t="s">
        <v>41</v>
      </c>
      <c r="O646" s="92"/>
      <c r="P646" s="238">
        <f>O646*H646</f>
        <v>0</v>
      </c>
      <c r="Q646" s="238">
        <v>0.0040000000000000001</v>
      </c>
      <c r="R646" s="238">
        <f>Q646*H646</f>
        <v>1.520532</v>
      </c>
      <c r="S646" s="238">
        <v>0</v>
      </c>
      <c r="T646" s="239">
        <f>S646*H646</f>
        <v>0</v>
      </c>
      <c r="U646" s="39"/>
      <c r="V646" s="39"/>
      <c r="W646" s="39"/>
      <c r="X646" s="39"/>
      <c r="Y646" s="39"/>
      <c r="Z646" s="39"/>
      <c r="AA646" s="39"/>
      <c r="AB646" s="39"/>
      <c r="AC646" s="39"/>
      <c r="AD646" s="39"/>
      <c r="AE646" s="39"/>
      <c r="AR646" s="240" t="s">
        <v>285</v>
      </c>
      <c r="AT646" s="240" t="s">
        <v>196</v>
      </c>
      <c r="AU646" s="240" t="s">
        <v>85</v>
      </c>
      <c r="AY646" s="18" t="s">
        <v>194</v>
      </c>
      <c r="BE646" s="241">
        <f>IF(N646="základní",J646,0)</f>
        <v>0</v>
      </c>
      <c r="BF646" s="241">
        <f>IF(N646="snížená",J646,0)</f>
        <v>0</v>
      </c>
      <c r="BG646" s="241">
        <f>IF(N646="zákl. přenesená",J646,0)</f>
        <v>0</v>
      </c>
      <c r="BH646" s="241">
        <f>IF(N646="sníž. přenesená",J646,0)</f>
        <v>0</v>
      </c>
      <c r="BI646" s="241">
        <f>IF(N646="nulová",J646,0)</f>
        <v>0</v>
      </c>
      <c r="BJ646" s="18" t="s">
        <v>83</v>
      </c>
      <c r="BK646" s="241">
        <f>ROUND(I646*H646,2)</f>
        <v>0</v>
      </c>
      <c r="BL646" s="18" t="s">
        <v>285</v>
      </c>
      <c r="BM646" s="240" t="s">
        <v>916</v>
      </c>
    </row>
    <row r="647" s="2" customFormat="1">
      <c r="A647" s="39"/>
      <c r="B647" s="40"/>
      <c r="C647" s="41"/>
      <c r="D647" s="242" t="s">
        <v>202</v>
      </c>
      <c r="E647" s="41"/>
      <c r="F647" s="243" t="s">
        <v>917</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202</v>
      </c>
      <c r="AU647" s="18" t="s">
        <v>85</v>
      </c>
    </row>
    <row r="648" s="14" customFormat="1">
      <c r="A648" s="14"/>
      <c r="B648" s="258"/>
      <c r="C648" s="259"/>
      <c r="D648" s="242" t="s">
        <v>204</v>
      </c>
      <c r="E648" s="260" t="s">
        <v>1</v>
      </c>
      <c r="F648" s="261" t="s">
        <v>350</v>
      </c>
      <c r="G648" s="259"/>
      <c r="H648" s="260" t="s">
        <v>1</v>
      </c>
      <c r="I648" s="262"/>
      <c r="J648" s="259"/>
      <c r="K648" s="259"/>
      <c r="L648" s="263"/>
      <c r="M648" s="264"/>
      <c r="N648" s="265"/>
      <c r="O648" s="265"/>
      <c r="P648" s="265"/>
      <c r="Q648" s="265"/>
      <c r="R648" s="265"/>
      <c r="S648" s="265"/>
      <c r="T648" s="266"/>
      <c r="U648" s="14"/>
      <c r="V648" s="14"/>
      <c r="W648" s="14"/>
      <c r="X648" s="14"/>
      <c r="Y648" s="14"/>
      <c r="Z648" s="14"/>
      <c r="AA648" s="14"/>
      <c r="AB648" s="14"/>
      <c r="AC648" s="14"/>
      <c r="AD648" s="14"/>
      <c r="AE648" s="14"/>
      <c r="AT648" s="267" t="s">
        <v>204</v>
      </c>
      <c r="AU648" s="267" t="s">
        <v>85</v>
      </c>
      <c r="AV648" s="14" t="s">
        <v>83</v>
      </c>
      <c r="AW648" s="14" t="s">
        <v>32</v>
      </c>
      <c r="AX648" s="14" t="s">
        <v>76</v>
      </c>
      <c r="AY648" s="267" t="s">
        <v>194</v>
      </c>
    </row>
    <row r="649" s="13" customFormat="1">
      <c r="A649" s="13"/>
      <c r="B649" s="247"/>
      <c r="C649" s="248"/>
      <c r="D649" s="242" t="s">
        <v>204</v>
      </c>
      <c r="E649" s="249" t="s">
        <v>1</v>
      </c>
      <c r="F649" s="250" t="s">
        <v>884</v>
      </c>
      <c r="G649" s="248"/>
      <c r="H649" s="251">
        <v>67.052999999999997</v>
      </c>
      <c r="I649" s="252"/>
      <c r="J649" s="248"/>
      <c r="K649" s="248"/>
      <c r="L649" s="253"/>
      <c r="M649" s="254"/>
      <c r="N649" s="255"/>
      <c r="O649" s="255"/>
      <c r="P649" s="255"/>
      <c r="Q649" s="255"/>
      <c r="R649" s="255"/>
      <c r="S649" s="255"/>
      <c r="T649" s="256"/>
      <c r="U649" s="13"/>
      <c r="V649" s="13"/>
      <c r="W649" s="13"/>
      <c r="X649" s="13"/>
      <c r="Y649" s="13"/>
      <c r="Z649" s="13"/>
      <c r="AA649" s="13"/>
      <c r="AB649" s="13"/>
      <c r="AC649" s="13"/>
      <c r="AD649" s="13"/>
      <c r="AE649" s="13"/>
      <c r="AT649" s="257" t="s">
        <v>204</v>
      </c>
      <c r="AU649" s="257" t="s">
        <v>85</v>
      </c>
      <c r="AV649" s="13" t="s">
        <v>85</v>
      </c>
      <c r="AW649" s="13" t="s">
        <v>32</v>
      </c>
      <c r="AX649" s="13" t="s">
        <v>76</v>
      </c>
      <c r="AY649" s="257" t="s">
        <v>194</v>
      </c>
    </row>
    <row r="650" s="13" customFormat="1">
      <c r="A650" s="13"/>
      <c r="B650" s="247"/>
      <c r="C650" s="248"/>
      <c r="D650" s="242" t="s">
        <v>204</v>
      </c>
      <c r="E650" s="249" t="s">
        <v>1</v>
      </c>
      <c r="F650" s="250" t="s">
        <v>918</v>
      </c>
      <c r="G650" s="248"/>
      <c r="H650" s="251">
        <v>19.616</v>
      </c>
      <c r="I650" s="252"/>
      <c r="J650" s="248"/>
      <c r="K650" s="248"/>
      <c r="L650" s="253"/>
      <c r="M650" s="254"/>
      <c r="N650" s="255"/>
      <c r="O650" s="255"/>
      <c r="P650" s="255"/>
      <c r="Q650" s="255"/>
      <c r="R650" s="255"/>
      <c r="S650" s="255"/>
      <c r="T650" s="256"/>
      <c r="U650" s="13"/>
      <c r="V650" s="13"/>
      <c r="W650" s="13"/>
      <c r="X650" s="13"/>
      <c r="Y650" s="13"/>
      <c r="Z650" s="13"/>
      <c r="AA650" s="13"/>
      <c r="AB650" s="13"/>
      <c r="AC650" s="13"/>
      <c r="AD650" s="13"/>
      <c r="AE650" s="13"/>
      <c r="AT650" s="257" t="s">
        <v>204</v>
      </c>
      <c r="AU650" s="257" t="s">
        <v>85</v>
      </c>
      <c r="AV650" s="13" t="s">
        <v>85</v>
      </c>
      <c r="AW650" s="13" t="s">
        <v>32</v>
      </c>
      <c r="AX650" s="13" t="s">
        <v>76</v>
      </c>
      <c r="AY650" s="257" t="s">
        <v>194</v>
      </c>
    </row>
    <row r="651" s="13" customFormat="1">
      <c r="A651" s="13"/>
      <c r="B651" s="247"/>
      <c r="C651" s="248"/>
      <c r="D651" s="242" t="s">
        <v>204</v>
      </c>
      <c r="E651" s="249" t="s">
        <v>1</v>
      </c>
      <c r="F651" s="250" t="s">
        <v>919</v>
      </c>
      <c r="G651" s="248"/>
      <c r="H651" s="251">
        <v>7.8799999999999999</v>
      </c>
      <c r="I651" s="252"/>
      <c r="J651" s="248"/>
      <c r="K651" s="248"/>
      <c r="L651" s="253"/>
      <c r="M651" s="254"/>
      <c r="N651" s="255"/>
      <c r="O651" s="255"/>
      <c r="P651" s="255"/>
      <c r="Q651" s="255"/>
      <c r="R651" s="255"/>
      <c r="S651" s="255"/>
      <c r="T651" s="256"/>
      <c r="U651" s="13"/>
      <c r="V651" s="13"/>
      <c r="W651" s="13"/>
      <c r="X651" s="13"/>
      <c r="Y651" s="13"/>
      <c r="Z651" s="13"/>
      <c r="AA651" s="13"/>
      <c r="AB651" s="13"/>
      <c r="AC651" s="13"/>
      <c r="AD651" s="13"/>
      <c r="AE651" s="13"/>
      <c r="AT651" s="257" t="s">
        <v>204</v>
      </c>
      <c r="AU651" s="257" t="s">
        <v>85</v>
      </c>
      <c r="AV651" s="13" t="s">
        <v>85</v>
      </c>
      <c r="AW651" s="13" t="s">
        <v>32</v>
      </c>
      <c r="AX651" s="13" t="s">
        <v>76</v>
      </c>
      <c r="AY651" s="257" t="s">
        <v>194</v>
      </c>
    </row>
    <row r="652" s="16" customFormat="1">
      <c r="A652" s="16"/>
      <c r="B652" s="279"/>
      <c r="C652" s="280"/>
      <c r="D652" s="242" t="s">
        <v>204</v>
      </c>
      <c r="E652" s="281" t="s">
        <v>1</v>
      </c>
      <c r="F652" s="282" t="s">
        <v>223</v>
      </c>
      <c r="G652" s="280"/>
      <c r="H652" s="283">
        <v>94.549000000000007</v>
      </c>
      <c r="I652" s="284"/>
      <c r="J652" s="280"/>
      <c r="K652" s="280"/>
      <c r="L652" s="285"/>
      <c r="M652" s="286"/>
      <c r="N652" s="287"/>
      <c r="O652" s="287"/>
      <c r="P652" s="287"/>
      <c r="Q652" s="287"/>
      <c r="R652" s="287"/>
      <c r="S652" s="287"/>
      <c r="T652" s="288"/>
      <c r="U652" s="16"/>
      <c r="V652" s="16"/>
      <c r="W652" s="16"/>
      <c r="X652" s="16"/>
      <c r="Y652" s="16"/>
      <c r="Z652" s="16"/>
      <c r="AA652" s="16"/>
      <c r="AB652" s="16"/>
      <c r="AC652" s="16"/>
      <c r="AD652" s="16"/>
      <c r="AE652" s="16"/>
      <c r="AT652" s="289" t="s">
        <v>204</v>
      </c>
      <c r="AU652" s="289" t="s">
        <v>85</v>
      </c>
      <c r="AV652" s="16" t="s">
        <v>93</v>
      </c>
      <c r="AW652" s="16" t="s">
        <v>32</v>
      </c>
      <c r="AX652" s="16" t="s">
        <v>76</v>
      </c>
      <c r="AY652" s="289" t="s">
        <v>194</v>
      </c>
    </row>
    <row r="653" s="14" customFormat="1">
      <c r="A653" s="14"/>
      <c r="B653" s="258"/>
      <c r="C653" s="259"/>
      <c r="D653" s="242" t="s">
        <v>204</v>
      </c>
      <c r="E653" s="260" t="s">
        <v>1</v>
      </c>
      <c r="F653" s="261" t="s">
        <v>218</v>
      </c>
      <c r="G653" s="259"/>
      <c r="H653" s="260" t="s">
        <v>1</v>
      </c>
      <c r="I653" s="262"/>
      <c r="J653" s="259"/>
      <c r="K653" s="259"/>
      <c r="L653" s="263"/>
      <c r="M653" s="264"/>
      <c r="N653" s="265"/>
      <c r="O653" s="265"/>
      <c r="P653" s="265"/>
      <c r="Q653" s="265"/>
      <c r="R653" s="265"/>
      <c r="S653" s="265"/>
      <c r="T653" s="266"/>
      <c r="U653" s="14"/>
      <c r="V653" s="14"/>
      <c r="W653" s="14"/>
      <c r="X653" s="14"/>
      <c r="Y653" s="14"/>
      <c r="Z653" s="14"/>
      <c r="AA653" s="14"/>
      <c r="AB653" s="14"/>
      <c r="AC653" s="14"/>
      <c r="AD653" s="14"/>
      <c r="AE653" s="14"/>
      <c r="AT653" s="267" t="s">
        <v>204</v>
      </c>
      <c r="AU653" s="267" t="s">
        <v>85</v>
      </c>
      <c r="AV653" s="14" t="s">
        <v>83</v>
      </c>
      <c r="AW653" s="14" t="s">
        <v>32</v>
      </c>
      <c r="AX653" s="14" t="s">
        <v>76</v>
      </c>
      <c r="AY653" s="267" t="s">
        <v>194</v>
      </c>
    </row>
    <row r="654" s="13" customFormat="1">
      <c r="A654" s="13"/>
      <c r="B654" s="247"/>
      <c r="C654" s="248"/>
      <c r="D654" s="242" t="s">
        <v>204</v>
      </c>
      <c r="E654" s="249" t="s">
        <v>1</v>
      </c>
      <c r="F654" s="250" t="s">
        <v>453</v>
      </c>
      <c r="G654" s="248"/>
      <c r="H654" s="251">
        <v>285.584</v>
      </c>
      <c r="I654" s="252"/>
      <c r="J654" s="248"/>
      <c r="K654" s="248"/>
      <c r="L654" s="253"/>
      <c r="M654" s="254"/>
      <c r="N654" s="255"/>
      <c r="O654" s="255"/>
      <c r="P654" s="255"/>
      <c r="Q654" s="255"/>
      <c r="R654" s="255"/>
      <c r="S654" s="255"/>
      <c r="T654" s="256"/>
      <c r="U654" s="13"/>
      <c r="V654" s="13"/>
      <c r="W654" s="13"/>
      <c r="X654" s="13"/>
      <c r="Y654" s="13"/>
      <c r="Z654" s="13"/>
      <c r="AA654" s="13"/>
      <c r="AB654" s="13"/>
      <c r="AC654" s="13"/>
      <c r="AD654" s="13"/>
      <c r="AE654" s="13"/>
      <c r="AT654" s="257" t="s">
        <v>204</v>
      </c>
      <c r="AU654" s="257" t="s">
        <v>85</v>
      </c>
      <c r="AV654" s="13" t="s">
        <v>85</v>
      </c>
      <c r="AW654" s="13" t="s">
        <v>32</v>
      </c>
      <c r="AX654" s="13" t="s">
        <v>76</v>
      </c>
      <c r="AY654" s="257" t="s">
        <v>194</v>
      </c>
    </row>
    <row r="655" s="16" customFormat="1">
      <c r="A655" s="16"/>
      <c r="B655" s="279"/>
      <c r="C655" s="280"/>
      <c r="D655" s="242" t="s">
        <v>204</v>
      </c>
      <c r="E655" s="281" t="s">
        <v>1</v>
      </c>
      <c r="F655" s="282" t="s">
        <v>223</v>
      </c>
      <c r="G655" s="280"/>
      <c r="H655" s="283">
        <v>285.584</v>
      </c>
      <c r="I655" s="284"/>
      <c r="J655" s="280"/>
      <c r="K655" s="280"/>
      <c r="L655" s="285"/>
      <c r="M655" s="286"/>
      <c r="N655" s="287"/>
      <c r="O655" s="287"/>
      <c r="P655" s="287"/>
      <c r="Q655" s="287"/>
      <c r="R655" s="287"/>
      <c r="S655" s="287"/>
      <c r="T655" s="288"/>
      <c r="U655" s="16"/>
      <c r="V655" s="16"/>
      <c r="W655" s="16"/>
      <c r="X655" s="16"/>
      <c r="Y655" s="16"/>
      <c r="Z655" s="16"/>
      <c r="AA655" s="16"/>
      <c r="AB655" s="16"/>
      <c r="AC655" s="16"/>
      <c r="AD655" s="16"/>
      <c r="AE655" s="16"/>
      <c r="AT655" s="289" t="s">
        <v>204</v>
      </c>
      <c r="AU655" s="289" t="s">
        <v>85</v>
      </c>
      <c r="AV655" s="16" t="s">
        <v>93</v>
      </c>
      <c r="AW655" s="16" t="s">
        <v>32</v>
      </c>
      <c r="AX655" s="16" t="s">
        <v>76</v>
      </c>
      <c r="AY655" s="289" t="s">
        <v>194</v>
      </c>
    </row>
    <row r="656" s="15" customFormat="1">
      <c r="A656" s="15"/>
      <c r="B656" s="268"/>
      <c r="C656" s="269"/>
      <c r="D656" s="242" t="s">
        <v>204</v>
      </c>
      <c r="E656" s="270" t="s">
        <v>1</v>
      </c>
      <c r="F656" s="271" t="s">
        <v>207</v>
      </c>
      <c r="G656" s="269"/>
      <c r="H656" s="272">
        <v>380.13299999999998</v>
      </c>
      <c r="I656" s="273"/>
      <c r="J656" s="269"/>
      <c r="K656" s="269"/>
      <c r="L656" s="274"/>
      <c r="M656" s="275"/>
      <c r="N656" s="276"/>
      <c r="O656" s="276"/>
      <c r="P656" s="276"/>
      <c r="Q656" s="276"/>
      <c r="R656" s="276"/>
      <c r="S656" s="276"/>
      <c r="T656" s="277"/>
      <c r="U656" s="15"/>
      <c r="V656" s="15"/>
      <c r="W656" s="15"/>
      <c r="X656" s="15"/>
      <c r="Y656" s="15"/>
      <c r="Z656" s="15"/>
      <c r="AA656" s="15"/>
      <c r="AB656" s="15"/>
      <c r="AC656" s="15"/>
      <c r="AD656" s="15"/>
      <c r="AE656" s="15"/>
      <c r="AT656" s="278" t="s">
        <v>204</v>
      </c>
      <c r="AU656" s="278" t="s">
        <v>85</v>
      </c>
      <c r="AV656" s="15" t="s">
        <v>100</v>
      </c>
      <c r="AW656" s="15" t="s">
        <v>32</v>
      </c>
      <c r="AX656" s="15" t="s">
        <v>83</v>
      </c>
      <c r="AY656" s="278" t="s">
        <v>194</v>
      </c>
    </row>
    <row r="657" s="2" customFormat="1" ht="16.5" customHeight="1">
      <c r="A657" s="39"/>
      <c r="B657" s="40"/>
      <c r="C657" s="229" t="s">
        <v>920</v>
      </c>
      <c r="D657" s="229" t="s">
        <v>196</v>
      </c>
      <c r="E657" s="230" t="s">
        <v>921</v>
      </c>
      <c r="F657" s="231" t="s">
        <v>922</v>
      </c>
      <c r="G657" s="232" t="s">
        <v>210</v>
      </c>
      <c r="H657" s="233">
        <v>24.552</v>
      </c>
      <c r="I657" s="234"/>
      <c r="J657" s="235">
        <f>ROUND(I657*H657,2)</f>
        <v>0</v>
      </c>
      <c r="K657" s="231" t="s">
        <v>200</v>
      </c>
      <c r="L657" s="45"/>
      <c r="M657" s="236" t="s">
        <v>1</v>
      </c>
      <c r="N657" s="237" t="s">
        <v>41</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285</v>
      </c>
      <c r="AT657" s="240" t="s">
        <v>196</v>
      </c>
      <c r="AU657" s="240" t="s">
        <v>85</v>
      </c>
      <c r="AY657" s="18" t="s">
        <v>194</v>
      </c>
      <c r="BE657" s="241">
        <f>IF(N657="základní",J657,0)</f>
        <v>0</v>
      </c>
      <c r="BF657" s="241">
        <f>IF(N657="snížená",J657,0)</f>
        <v>0</v>
      </c>
      <c r="BG657" s="241">
        <f>IF(N657="zákl. přenesená",J657,0)</f>
        <v>0</v>
      </c>
      <c r="BH657" s="241">
        <f>IF(N657="sníž. přenesená",J657,0)</f>
        <v>0</v>
      </c>
      <c r="BI657" s="241">
        <f>IF(N657="nulová",J657,0)</f>
        <v>0</v>
      </c>
      <c r="BJ657" s="18" t="s">
        <v>83</v>
      </c>
      <c r="BK657" s="241">
        <f>ROUND(I657*H657,2)</f>
        <v>0</v>
      </c>
      <c r="BL657" s="18" t="s">
        <v>285</v>
      </c>
      <c r="BM657" s="240" t="s">
        <v>923</v>
      </c>
    </row>
    <row r="658" s="14" customFormat="1">
      <c r="A658" s="14"/>
      <c r="B658" s="258"/>
      <c r="C658" s="259"/>
      <c r="D658" s="242" t="s">
        <v>204</v>
      </c>
      <c r="E658" s="260" t="s">
        <v>1</v>
      </c>
      <c r="F658" s="261" t="s">
        <v>350</v>
      </c>
      <c r="G658" s="259"/>
      <c r="H658" s="260" t="s">
        <v>1</v>
      </c>
      <c r="I658" s="262"/>
      <c r="J658" s="259"/>
      <c r="K658" s="259"/>
      <c r="L658" s="263"/>
      <c r="M658" s="264"/>
      <c r="N658" s="265"/>
      <c r="O658" s="265"/>
      <c r="P658" s="265"/>
      <c r="Q658" s="265"/>
      <c r="R658" s="265"/>
      <c r="S658" s="265"/>
      <c r="T658" s="266"/>
      <c r="U658" s="14"/>
      <c r="V658" s="14"/>
      <c r="W658" s="14"/>
      <c r="X658" s="14"/>
      <c r="Y658" s="14"/>
      <c r="Z658" s="14"/>
      <c r="AA658" s="14"/>
      <c r="AB658" s="14"/>
      <c r="AC658" s="14"/>
      <c r="AD658" s="14"/>
      <c r="AE658" s="14"/>
      <c r="AT658" s="267" t="s">
        <v>204</v>
      </c>
      <c r="AU658" s="267" t="s">
        <v>85</v>
      </c>
      <c r="AV658" s="14" t="s">
        <v>83</v>
      </c>
      <c r="AW658" s="14" t="s">
        <v>32</v>
      </c>
      <c r="AX658" s="14" t="s">
        <v>76</v>
      </c>
      <c r="AY658" s="267" t="s">
        <v>194</v>
      </c>
    </row>
    <row r="659" s="13" customFormat="1">
      <c r="A659" s="13"/>
      <c r="B659" s="247"/>
      <c r="C659" s="248"/>
      <c r="D659" s="242" t="s">
        <v>204</v>
      </c>
      <c r="E659" s="249" t="s">
        <v>1</v>
      </c>
      <c r="F659" s="250" t="s">
        <v>924</v>
      </c>
      <c r="G659" s="248"/>
      <c r="H659" s="251">
        <v>17.164000000000001</v>
      </c>
      <c r="I659" s="252"/>
      <c r="J659" s="248"/>
      <c r="K659" s="248"/>
      <c r="L659" s="253"/>
      <c r="M659" s="254"/>
      <c r="N659" s="255"/>
      <c r="O659" s="255"/>
      <c r="P659" s="255"/>
      <c r="Q659" s="255"/>
      <c r="R659" s="255"/>
      <c r="S659" s="255"/>
      <c r="T659" s="256"/>
      <c r="U659" s="13"/>
      <c r="V659" s="13"/>
      <c r="W659" s="13"/>
      <c r="X659" s="13"/>
      <c r="Y659" s="13"/>
      <c r="Z659" s="13"/>
      <c r="AA659" s="13"/>
      <c r="AB659" s="13"/>
      <c r="AC659" s="13"/>
      <c r="AD659" s="13"/>
      <c r="AE659" s="13"/>
      <c r="AT659" s="257" t="s">
        <v>204</v>
      </c>
      <c r="AU659" s="257" t="s">
        <v>85</v>
      </c>
      <c r="AV659" s="13" t="s">
        <v>85</v>
      </c>
      <c r="AW659" s="13" t="s">
        <v>32</v>
      </c>
      <c r="AX659" s="13" t="s">
        <v>76</v>
      </c>
      <c r="AY659" s="257" t="s">
        <v>194</v>
      </c>
    </row>
    <row r="660" s="13" customFormat="1">
      <c r="A660" s="13"/>
      <c r="B660" s="247"/>
      <c r="C660" s="248"/>
      <c r="D660" s="242" t="s">
        <v>204</v>
      </c>
      <c r="E660" s="249" t="s">
        <v>1</v>
      </c>
      <c r="F660" s="250" t="s">
        <v>925</v>
      </c>
      <c r="G660" s="248"/>
      <c r="H660" s="251">
        <v>7.3879999999999999</v>
      </c>
      <c r="I660" s="252"/>
      <c r="J660" s="248"/>
      <c r="K660" s="248"/>
      <c r="L660" s="253"/>
      <c r="M660" s="254"/>
      <c r="N660" s="255"/>
      <c r="O660" s="255"/>
      <c r="P660" s="255"/>
      <c r="Q660" s="255"/>
      <c r="R660" s="255"/>
      <c r="S660" s="255"/>
      <c r="T660" s="256"/>
      <c r="U660" s="13"/>
      <c r="V660" s="13"/>
      <c r="W660" s="13"/>
      <c r="X660" s="13"/>
      <c r="Y660" s="13"/>
      <c r="Z660" s="13"/>
      <c r="AA660" s="13"/>
      <c r="AB660" s="13"/>
      <c r="AC660" s="13"/>
      <c r="AD660" s="13"/>
      <c r="AE660" s="13"/>
      <c r="AT660" s="257" t="s">
        <v>204</v>
      </c>
      <c r="AU660" s="257" t="s">
        <v>85</v>
      </c>
      <c r="AV660" s="13" t="s">
        <v>85</v>
      </c>
      <c r="AW660" s="13" t="s">
        <v>32</v>
      </c>
      <c r="AX660" s="13" t="s">
        <v>76</v>
      </c>
      <c r="AY660" s="257" t="s">
        <v>194</v>
      </c>
    </row>
    <row r="661" s="15" customFormat="1">
      <c r="A661" s="15"/>
      <c r="B661" s="268"/>
      <c r="C661" s="269"/>
      <c r="D661" s="242" t="s">
        <v>204</v>
      </c>
      <c r="E661" s="270" t="s">
        <v>1</v>
      </c>
      <c r="F661" s="271" t="s">
        <v>207</v>
      </c>
      <c r="G661" s="269"/>
      <c r="H661" s="272">
        <v>24.552</v>
      </c>
      <c r="I661" s="273"/>
      <c r="J661" s="269"/>
      <c r="K661" s="269"/>
      <c r="L661" s="274"/>
      <c r="M661" s="275"/>
      <c r="N661" s="276"/>
      <c r="O661" s="276"/>
      <c r="P661" s="276"/>
      <c r="Q661" s="276"/>
      <c r="R661" s="276"/>
      <c r="S661" s="276"/>
      <c r="T661" s="277"/>
      <c r="U661" s="15"/>
      <c r="V661" s="15"/>
      <c r="W661" s="15"/>
      <c r="X661" s="15"/>
      <c r="Y661" s="15"/>
      <c r="Z661" s="15"/>
      <c r="AA661" s="15"/>
      <c r="AB661" s="15"/>
      <c r="AC661" s="15"/>
      <c r="AD661" s="15"/>
      <c r="AE661" s="15"/>
      <c r="AT661" s="278" t="s">
        <v>204</v>
      </c>
      <c r="AU661" s="278" t="s">
        <v>85</v>
      </c>
      <c r="AV661" s="15" t="s">
        <v>100</v>
      </c>
      <c r="AW661" s="15" t="s">
        <v>32</v>
      </c>
      <c r="AX661" s="15" t="s">
        <v>83</v>
      </c>
      <c r="AY661" s="278" t="s">
        <v>194</v>
      </c>
    </row>
    <row r="662" s="2" customFormat="1" ht="16.5" customHeight="1">
      <c r="A662" s="39"/>
      <c r="B662" s="40"/>
      <c r="C662" s="290" t="s">
        <v>926</v>
      </c>
      <c r="D662" s="290" t="s">
        <v>244</v>
      </c>
      <c r="E662" s="291" t="s">
        <v>886</v>
      </c>
      <c r="F662" s="292" t="s">
        <v>887</v>
      </c>
      <c r="G662" s="293" t="s">
        <v>312</v>
      </c>
      <c r="H662" s="294">
        <v>0.0089999999999999993</v>
      </c>
      <c r="I662" s="295"/>
      <c r="J662" s="296">
        <f>ROUND(I662*H662,2)</f>
        <v>0</v>
      </c>
      <c r="K662" s="292" t="s">
        <v>200</v>
      </c>
      <c r="L662" s="297"/>
      <c r="M662" s="298" t="s">
        <v>1</v>
      </c>
      <c r="N662" s="299" t="s">
        <v>41</v>
      </c>
      <c r="O662" s="92"/>
      <c r="P662" s="238">
        <f>O662*H662</f>
        <v>0</v>
      </c>
      <c r="Q662" s="238">
        <v>1</v>
      </c>
      <c r="R662" s="238">
        <f>Q662*H662</f>
        <v>0.0089999999999999993</v>
      </c>
      <c r="S662" s="238">
        <v>0</v>
      </c>
      <c r="T662" s="239">
        <f>S662*H662</f>
        <v>0</v>
      </c>
      <c r="U662" s="39"/>
      <c r="V662" s="39"/>
      <c r="W662" s="39"/>
      <c r="X662" s="39"/>
      <c r="Y662" s="39"/>
      <c r="Z662" s="39"/>
      <c r="AA662" s="39"/>
      <c r="AB662" s="39"/>
      <c r="AC662" s="39"/>
      <c r="AD662" s="39"/>
      <c r="AE662" s="39"/>
      <c r="AR662" s="240" t="s">
        <v>366</v>
      </c>
      <c r="AT662" s="240" t="s">
        <v>244</v>
      </c>
      <c r="AU662" s="240" t="s">
        <v>85</v>
      </c>
      <c r="AY662" s="18" t="s">
        <v>194</v>
      </c>
      <c r="BE662" s="241">
        <f>IF(N662="základní",J662,0)</f>
        <v>0</v>
      </c>
      <c r="BF662" s="241">
        <f>IF(N662="snížená",J662,0)</f>
        <v>0</v>
      </c>
      <c r="BG662" s="241">
        <f>IF(N662="zákl. přenesená",J662,0)</f>
        <v>0</v>
      </c>
      <c r="BH662" s="241">
        <f>IF(N662="sníž. přenesená",J662,0)</f>
        <v>0</v>
      </c>
      <c r="BI662" s="241">
        <f>IF(N662="nulová",J662,0)</f>
        <v>0</v>
      </c>
      <c r="BJ662" s="18" t="s">
        <v>83</v>
      </c>
      <c r="BK662" s="241">
        <f>ROUND(I662*H662,2)</f>
        <v>0</v>
      </c>
      <c r="BL662" s="18" t="s">
        <v>285</v>
      </c>
      <c r="BM662" s="240" t="s">
        <v>927</v>
      </c>
    </row>
    <row r="663" s="13" customFormat="1">
      <c r="A663" s="13"/>
      <c r="B663" s="247"/>
      <c r="C663" s="248"/>
      <c r="D663" s="242" t="s">
        <v>204</v>
      </c>
      <c r="E663" s="248"/>
      <c r="F663" s="250" t="s">
        <v>928</v>
      </c>
      <c r="G663" s="248"/>
      <c r="H663" s="251">
        <v>0.0089999999999999993</v>
      </c>
      <c r="I663" s="252"/>
      <c r="J663" s="248"/>
      <c r="K663" s="248"/>
      <c r="L663" s="253"/>
      <c r="M663" s="254"/>
      <c r="N663" s="255"/>
      <c r="O663" s="255"/>
      <c r="P663" s="255"/>
      <c r="Q663" s="255"/>
      <c r="R663" s="255"/>
      <c r="S663" s="255"/>
      <c r="T663" s="256"/>
      <c r="U663" s="13"/>
      <c r="V663" s="13"/>
      <c r="W663" s="13"/>
      <c r="X663" s="13"/>
      <c r="Y663" s="13"/>
      <c r="Z663" s="13"/>
      <c r="AA663" s="13"/>
      <c r="AB663" s="13"/>
      <c r="AC663" s="13"/>
      <c r="AD663" s="13"/>
      <c r="AE663" s="13"/>
      <c r="AT663" s="257" t="s">
        <v>204</v>
      </c>
      <c r="AU663" s="257" t="s">
        <v>85</v>
      </c>
      <c r="AV663" s="13" t="s">
        <v>85</v>
      </c>
      <c r="AW663" s="13" t="s">
        <v>4</v>
      </c>
      <c r="AX663" s="13" t="s">
        <v>83</v>
      </c>
      <c r="AY663" s="257" t="s">
        <v>194</v>
      </c>
    </row>
    <row r="664" s="2" customFormat="1" ht="16.5" customHeight="1">
      <c r="A664" s="39"/>
      <c r="B664" s="40"/>
      <c r="C664" s="229" t="s">
        <v>929</v>
      </c>
      <c r="D664" s="229" t="s">
        <v>196</v>
      </c>
      <c r="E664" s="230" t="s">
        <v>930</v>
      </c>
      <c r="F664" s="231" t="s">
        <v>931</v>
      </c>
      <c r="G664" s="232" t="s">
        <v>210</v>
      </c>
      <c r="H664" s="233">
        <v>24.552</v>
      </c>
      <c r="I664" s="234"/>
      <c r="J664" s="235">
        <f>ROUND(I664*H664,2)</f>
        <v>0</v>
      </c>
      <c r="K664" s="231" t="s">
        <v>200</v>
      </c>
      <c r="L664" s="45"/>
      <c r="M664" s="236" t="s">
        <v>1</v>
      </c>
      <c r="N664" s="237" t="s">
        <v>41</v>
      </c>
      <c r="O664" s="92"/>
      <c r="P664" s="238">
        <f>O664*H664</f>
        <v>0</v>
      </c>
      <c r="Q664" s="238">
        <v>0.00093999999999999997</v>
      </c>
      <c r="R664" s="238">
        <f>Q664*H664</f>
        <v>0.02307888</v>
      </c>
      <c r="S664" s="238">
        <v>0</v>
      </c>
      <c r="T664" s="239">
        <f>S664*H664</f>
        <v>0</v>
      </c>
      <c r="U664" s="39"/>
      <c r="V664" s="39"/>
      <c r="W664" s="39"/>
      <c r="X664" s="39"/>
      <c r="Y664" s="39"/>
      <c r="Z664" s="39"/>
      <c r="AA664" s="39"/>
      <c r="AB664" s="39"/>
      <c r="AC664" s="39"/>
      <c r="AD664" s="39"/>
      <c r="AE664" s="39"/>
      <c r="AR664" s="240" t="s">
        <v>285</v>
      </c>
      <c r="AT664" s="240" t="s">
        <v>196</v>
      </c>
      <c r="AU664" s="240" t="s">
        <v>85</v>
      </c>
      <c r="AY664" s="18" t="s">
        <v>194</v>
      </c>
      <c r="BE664" s="241">
        <f>IF(N664="základní",J664,0)</f>
        <v>0</v>
      </c>
      <c r="BF664" s="241">
        <f>IF(N664="snížená",J664,0)</f>
        <v>0</v>
      </c>
      <c r="BG664" s="241">
        <f>IF(N664="zákl. přenesená",J664,0)</f>
        <v>0</v>
      </c>
      <c r="BH664" s="241">
        <f>IF(N664="sníž. přenesená",J664,0)</f>
        <v>0</v>
      </c>
      <c r="BI664" s="241">
        <f>IF(N664="nulová",J664,0)</f>
        <v>0</v>
      </c>
      <c r="BJ664" s="18" t="s">
        <v>83</v>
      </c>
      <c r="BK664" s="241">
        <f>ROUND(I664*H664,2)</f>
        <v>0</v>
      </c>
      <c r="BL664" s="18" t="s">
        <v>285</v>
      </c>
      <c r="BM664" s="240" t="s">
        <v>932</v>
      </c>
    </row>
    <row r="665" s="14" customFormat="1">
      <c r="A665" s="14"/>
      <c r="B665" s="258"/>
      <c r="C665" s="259"/>
      <c r="D665" s="242" t="s">
        <v>204</v>
      </c>
      <c r="E665" s="260" t="s">
        <v>1</v>
      </c>
      <c r="F665" s="261" t="s">
        <v>350</v>
      </c>
      <c r="G665" s="259"/>
      <c r="H665" s="260" t="s">
        <v>1</v>
      </c>
      <c r="I665" s="262"/>
      <c r="J665" s="259"/>
      <c r="K665" s="259"/>
      <c r="L665" s="263"/>
      <c r="M665" s="264"/>
      <c r="N665" s="265"/>
      <c r="O665" s="265"/>
      <c r="P665" s="265"/>
      <c r="Q665" s="265"/>
      <c r="R665" s="265"/>
      <c r="S665" s="265"/>
      <c r="T665" s="266"/>
      <c r="U665" s="14"/>
      <c r="V665" s="14"/>
      <c r="W665" s="14"/>
      <c r="X665" s="14"/>
      <c r="Y665" s="14"/>
      <c r="Z665" s="14"/>
      <c r="AA665" s="14"/>
      <c r="AB665" s="14"/>
      <c r="AC665" s="14"/>
      <c r="AD665" s="14"/>
      <c r="AE665" s="14"/>
      <c r="AT665" s="267" t="s">
        <v>204</v>
      </c>
      <c r="AU665" s="267" t="s">
        <v>85</v>
      </c>
      <c r="AV665" s="14" t="s">
        <v>83</v>
      </c>
      <c r="AW665" s="14" t="s">
        <v>32</v>
      </c>
      <c r="AX665" s="14" t="s">
        <v>76</v>
      </c>
      <c r="AY665" s="267" t="s">
        <v>194</v>
      </c>
    </row>
    <row r="666" s="13" customFormat="1">
      <c r="A666" s="13"/>
      <c r="B666" s="247"/>
      <c r="C666" s="248"/>
      <c r="D666" s="242" t="s">
        <v>204</v>
      </c>
      <c r="E666" s="249" t="s">
        <v>1</v>
      </c>
      <c r="F666" s="250" t="s">
        <v>924</v>
      </c>
      <c r="G666" s="248"/>
      <c r="H666" s="251">
        <v>17.164000000000001</v>
      </c>
      <c r="I666" s="252"/>
      <c r="J666" s="248"/>
      <c r="K666" s="248"/>
      <c r="L666" s="253"/>
      <c r="M666" s="254"/>
      <c r="N666" s="255"/>
      <c r="O666" s="255"/>
      <c r="P666" s="255"/>
      <c r="Q666" s="255"/>
      <c r="R666" s="255"/>
      <c r="S666" s="255"/>
      <c r="T666" s="256"/>
      <c r="U666" s="13"/>
      <c r="V666" s="13"/>
      <c r="W666" s="13"/>
      <c r="X666" s="13"/>
      <c r="Y666" s="13"/>
      <c r="Z666" s="13"/>
      <c r="AA666" s="13"/>
      <c r="AB666" s="13"/>
      <c r="AC666" s="13"/>
      <c r="AD666" s="13"/>
      <c r="AE666" s="13"/>
      <c r="AT666" s="257" t="s">
        <v>204</v>
      </c>
      <c r="AU666" s="257" t="s">
        <v>85</v>
      </c>
      <c r="AV666" s="13" t="s">
        <v>85</v>
      </c>
      <c r="AW666" s="13" t="s">
        <v>32</v>
      </c>
      <c r="AX666" s="13" t="s">
        <v>76</v>
      </c>
      <c r="AY666" s="257" t="s">
        <v>194</v>
      </c>
    </row>
    <row r="667" s="13" customFormat="1">
      <c r="A667" s="13"/>
      <c r="B667" s="247"/>
      <c r="C667" s="248"/>
      <c r="D667" s="242" t="s">
        <v>204</v>
      </c>
      <c r="E667" s="249" t="s">
        <v>1</v>
      </c>
      <c r="F667" s="250" t="s">
        <v>925</v>
      </c>
      <c r="G667" s="248"/>
      <c r="H667" s="251">
        <v>7.3879999999999999</v>
      </c>
      <c r="I667" s="252"/>
      <c r="J667" s="248"/>
      <c r="K667" s="248"/>
      <c r="L667" s="253"/>
      <c r="M667" s="254"/>
      <c r="N667" s="255"/>
      <c r="O667" s="255"/>
      <c r="P667" s="255"/>
      <c r="Q667" s="255"/>
      <c r="R667" s="255"/>
      <c r="S667" s="255"/>
      <c r="T667" s="256"/>
      <c r="U667" s="13"/>
      <c r="V667" s="13"/>
      <c r="W667" s="13"/>
      <c r="X667" s="13"/>
      <c r="Y667" s="13"/>
      <c r="Z667" s="13"/>
      <c r="AA667" s="13"/>
      <c r="AB667" s="13"/>
      <c r="AC667" s="13"/>
      <c r="AD667" s="13"/>
      <c r="AE667" s="13"/>
      <c r="AT667" s="257" t="s">
        <v>204</v>
      </c>
      <c r="AU667" s="257" t="s">
        <v>85</v>
      </c>
      <c r="AV667" s="13" t="s">
        <v>85</v>
      </c>
      <c r="AW667" s="13" t="s">
        <v>32</v>
      </c>
      <c r="AX667" s="13" t="s">
        <v>76</v>
      </c>
      <c r="AY667" s="257" t="s">
        <v>194</v>
      </c>
    </row>
    <row r="668" s="15" customFormat="1">
      <c r="A668" s="15"/>
      <c r="B668" s="268"/>
      <c r="C668" s="269"/>
      <c r="D668" s="242" t="s">
        <v>204</v>
      </c>
      <c r="E668" s="270" t="s">
        <v>1</v>
      </c>
      <c r="F668" s="271" t="s">
        <v>207</v>
      </c>
      <c r="G668" s="269"/>
      <c r="H668" s="272">
        <v>24.552</v>
      </c>
      <c r="I668" s="273"/>
      <c r="J668" s="269"/>
      <c r="K668" s="269"/>
      <c r="L668" s="274"/>
      <c r="M668" s="275"/>
      <c r="N668" s="276"/>
      <c r="O668" s="276"/>
      <c r="P668" s="276"/>
      <c r="Q668" s="276"/>
      <c r="R668" s="276"/>
      <c r="S668" s="276"/>
      <c r="T668" s="277"/>
      <c r="U668" s="15"/>
      <c r="V668" s="15"/>
      <c r="W668" s="15"/>
      <c r="X668" s="15"/>
      <c r="Y668" s="15"/>
      <c r="Z668" s="15"/>
      <c r="AA668" s="15"/>
      <c r="AB668" s="15"/>
      <c r="AC668" s="15"/>
      <c r="AD668" s="15"/>
      <c r="AE668" s="15"/>
      <c r="AT668" s="278" t="s">
        <v>204</v>
      </c>
      <c r="AU668" s="278" t="s">
        <v>85</v>
      </c>
      <c r="AV668" s="15" t="s">
        <v>100</v>
      </c>
      <c r="AW668" s="15" t="s">
        <v>32</v>
      </c>
      <c r="AX668" s="15" t="s">
        <v>83</v>
      </c>
      <c r="AY668" s="278" t="s">
        <v>194</v>
      </c>
    </row>
    <row r="669" s="2" customFormat="1" ht="24.15" customHeight="1">
      <c r="A669" s="39"/>
      <c r="B669" s="40"/>
      <c r="C669" s="290" t="s">
        <v>933</v>
      </c>
      <c r="D669" s="290" t="s">
        <v>244</v>
      </c>
      <c r="E669" s="291" t="s">
        <v>909</v>
      </c>
      <c r="F669" s="292" t="s">
        <v>910</v>
      </c>
      <c r="G669" s="293" t="s">
        <v>210</v>
      </c>
      <c r="H669" s="294">
        <v>29.462</v>
      </c>
      <c r="I669" s="295"/>
      <c r="J669" s="296">
        <f>ROUND(I669*H669,2)</f>
        <v>0</v>
      </c>
      <c r="K669" s="292" t="s">
        <v>200</v>
      </c>
      <c r="L669" s="297"/>
      <c r="M669" s="298" t="s">
        <v>1</v>
      </c>
      <c r="N669" s="299" t="s">
        <v>41</v>
      </c>
      <c r="O669" s="92"/>
      <c r="P669" s="238">
        <f>O669*H669</f>
        <v>0</v>
      </c>
      <c r="Q669" s="238">
        <v>0.0047000000000000002</v>
      </c>
      <c r="R669" s="238">
        <f>Q669*H669</f>
        <v>0.13847139999999999</v>
      </c>
      <c r="S669" s="238">
        <v>0</v>
      </c>
      <c r="T669" s="239">
        <f>S669*H669</f>
        <v>0</v>
      </c>
      <c r="U669" s="39"/>
      <c r="V669" s="39"/>
      <c r="W669" s="39"/>
      <c r="X669" s="39"/>
      <c r="Y669" s="39"/>
      <c r="Z669" s="39"/>
      <c r="AA669" s="39"/>
      <c r="AB669" s="39"/>
      <c r="AC669" s="39"/>
      <c r="AD669" s="39"/>
      <c r="AE669" s="39"/>
      <c r="AR669" s="240" t="s">
        <v>366</v>
      </c>
      <c r="AT669" s="240" t="s">
        <v>244</v>
      </c>
      <c r="AU669" s="240" t="s">
        <v>85</v>
      </c>
      <c r="AY669" s="18" t="s">
        <v>194</v>
      </c>
      <c r="BE669" s="241">
        <f>IF(N669="základní",J669,0)</f>
        <v>0</v>
      </c>
      <c r="BF669" s="241">
        <f>IF(N669="snížená",J669,0)</f>
        <v>0</v>
      </c>
      <c r="BG669" s="241">
        <f>IF(N669="zákl. přenesená",J669,0)</f>
        <v>0</v>
      </c>
      <c r="BH669" s="241">
        <f>IF(N669="sníž. přenesená",J669,0)</f>
        <v>0</v>
      </c>
      <c r="BI669" s="241">
        <f>IF(N669="nulová",J669,0)</f>
        <v>0</v>
      </c>
      <c r="BJ669" s="18" t="s">
        <v>83</v>
      </c>
      <c r="BK669" s="241">
        <f>ROUND(I669*H669,2)</f>
        <v>0</v>
      </c>
      <c r="BL669" s="18" t="s">
        <v>285</v>
      </c>
      <c r="BM669" s="240" t="s">
        <v>934</v>
      </c>
    </row>
    <row r="670" s="13" customFormat="1">
      <c r="A670" s="13"/>
      <c r="B670" s="247"/>
      <c r="C670" s="248"/>
      <c r="D670" s="242" t="s">
        <v>204</v>
      </c>
      <c r="E670" s="248"/>
      <c r="F670" s="250" t="s">
        <v>935</v>
      </c>
      <c r="G670" s="248"/>
      <c r="H670" s="251">
        <v>29.462</v>
      </c>
      <c r="I670" s="252"/>
      <c r="J670" s="248"/>
      <c r="K670" s="248"/>
      <c r="L670" s="253"/>
      <c r="M670" s="254"/>
      <c r="N670" s="255"/>
      <c r="O670" s="255"/>
      <c r="P670" s="255"/>
      <c r="Q670" s="255"/>
      <c r="R670" s="255"/>
      <c r="S670" s="255"/>
      <c r="T670" s="256"/>
      <c r="U670" s="13"/>
      <c r="V670" s="13"/>
      <c r="W670" s="13"/>
      <c r="X670" s="13"/>
      <c r="Y670" s="13"/>
      <c r="Z670" s="13"/>
      <c r="AA670" s="13"/>
      <c r="AB670" s="13"/>
      <c r="AC670" s="13"/>
      <c r="AD670" s="13"/>
      <c r="AE670" s="13"/>
      <c r="AT670" s="257" t="s">
        <v>204</v>
      </c>
      <c r="AU670" s="257" t="s">
        <v>85</v>
      </c>
      <c r="AV670" s="13" t="s">
        <v>85</v>
      </c>
      <c r="AW670" s="13" t="s">
        <v>4</v>
      </c>
      <c r="AX670" s="13" t="s">
        <v>83</v>
      </c>
      <c r="AY670" s="257" t="s">
        <v>194</v>
      </c>
    </row>
    <row r="671" s="2" customFormat="1" ht="21.75" customHeight="1">
      <c r="A671" s="39"/>
      <c r="B671" s="40"/>
      <c r="C671" s="229" t="s">
        <v>936</v>
      </c>
      <c r="D671" s="229" t="s">
        <v>196</v>
      </c>
      <c r="E671" s="230" t="s">
        <v>937</v>
      </c>
      <c r="F671" s="231" t="s">
        <v>938</v>
      </c>
      <c r="G671" s="232" t="s">
        <v>312</v>
      </c>
      <c r="H671" s="233">
        <v>3.6600000000000001</v>
      </c>
      <c r="I671" s="234"/>
      <c r="J671" s="235">
        <f>ROUND(I671*H671,2)</f>
        <v>0</v>
      </c>
      <c r="K671" s="231" t="s">
        <v>200</v>
      </c>
      <c r="L671" s="45"/>
      <c r="M671" s="236" t="s">
        <v>1</v>
      </c>
      <c r="N671" s="237" t="s">
        <v>41</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285</v>
      </c>
      <c r="AT671" s="240" t="s">
        <v>196</v>
      </c>
      <c r="AU671" s="240" t="s">
        <v>85</v>
      </c>
      <c r="AY671" s="18" t="s">
        <v>194</v>
      </c>
      <c r="BE671" s="241">
        <f>IF(N671="základní",J671,0)</f>
        <v>0</v>
      </c>
      <c r="BF671" s="241">
        <f>IF(N671="snížená",J671,0)</f>
        <v>0</v>
      </c>
      <c r="BG671" s="241">
        <f>IF(N671="zákl. přenesená",J671,0)</f>
        <v>0</v>
      </c>
      <c r="BH671" s="241">
        <f>IF(N671="sníž. přenesená",J671,0)</f>
        <v>0</v>
      </c>
      <c r="BI671" s="241">
        <f>IF(N671="nulová",J671,0)</f>
        <v>0</v>
      </c>
      <c r="BJ671" s="18" t="s">
        <v>83</v>
      </c>
      <c r="BK671" s="241">
        <f>ROUND(I671*H671,2)</f>
        <v>0</v>
      </c>
      <c r="BL671" s="18" t="s">
        <v>285</v>
      </c>
      <c r="BM671" s="240" t="s">
        <v>939</v>
      </c>
    </row>
    <row r="672" s="12" customFormat="1" ht="22.8" customHeight="1">
      <c r="A672" s="12"/>
      <c r="B672" s="213"/>
      <c r="C672" s="214"/>
      <c r="D672" s="215" t="s">
        <v>75</v>
      </c>
      <c r="E672" s="227" t="s">
        <v>940</v>
      </c>
      <c r="F672" s="227" t="s">
        <v>941</v>
      </c>
      <c r="G672" s="214"/>
      <c r="H672" s="214"/>
      <c r="I672" s="217"/>
      <c r="J672" s="228">
        <f>BK672</f>
        <v>0</v>
      </c>
      <c r="K672" s="214"/>
      <c r="L672" s="219"/>
      <c r="M672" s="220"/>
      <c r="N672" s="221"/>
      <c r="O672" s="221"/>
      <c r="P672" s="222">
        <f>SUM(P673:P744)</f>
        <v>0</v>
      </c>
      <c r="Q672" s="221"/>
      <c r="R672" s="222">
        <f>SUM(R673:R744)</f>
        <v>5.0284803699999996</v>
      </c>
      <c r="S672" s="221"/>
      <c r="T672" s="223">
        <f>SUM(T673:T744)</f>
        <v>0</v>
      </c>
      <c r="U672" s="12"/>
      <c r="V672" s="12"/>
      <c r="W672" s="12"/>
      <c r="X672" s="12"/>
      <c r="Y672" s="12"/>
      <c r="Z672" s="12"/>
      <c r="AA672" s="12"/>
      <c r="AB672" s="12"/>
      <c r="AC672" s="12"/>
      <c r="AD672" s="12"/>
      <c r="AE672" s="12"/>
      <c r="AR672" s="224" t="s">
        <v>85</v>
      </c>
      <c r="AT672" s="225" t="s">
        <v>75</v>
      </c>
      <c r="AU672" s="225" t="s">
        <v>83</v>
      </c>
      <c r="AY672" s="224" t="s">
        <v>194</v>
      </c>
      <c r="BK672" s="226">
        <f>SUM(BK673:BK744)</f>
        <v>0</v>
      </c>
    </row>
    <row r="673" s="2" customFormat="1" ht="16.5" customHeight="1">
      <c r="A673" s="39"/>
      <c r="B673" s="40"/>
      <c r="C673" s="229" t="s">
        <v>942</v>
      </c>
      <c r="D673" s="229" t="s">
        <v>196</v>
      </c>
      <c r="E673" s="230" t="s">
        <v>943</v>
      </c>
      <c r="F673" s="231" t="s">
        <v>944</v>
      </c>
      <c r="G673" s="232" t="s">
        <v>210</v>
      </c>
      <c r="H673" s="233">
        <v>1.25</v>
      </c>
      <c r="I673" s="234"/>
      <c r="J673" s="235">
        <f>ROUND(I673*H673,2)</f>
        <v>0</v>
      </c>
      <c r="K673" s="231" t="s">
        <v>200</v>
      </c>
      <c r="L673" s="45"/>
      <c r="M673" s="236" t="s">
        <v>1</v>
      </c>
      <c r="N673" s="237" t="s">
        <v>41</v>
      </c>
      <c r="O673" s="92"/>
      <c r="P673" s="238">
        <f>O673*H673</f>
        <v>0</v>
      </c>
      <c r="Q673" s="238">
        <v>0.0060000000000000001</v>
      </c>
      <c r="R673" s="238">
        <f>Q673*H673</f>
        <v>0.0074999999999999997</v>
      </c>
      <c r="S673" s="238">
        <v>0</v>
      </c>
      <c r="T673" s="239">
        <f>S673*H673</f>
        <v>0</v>
      </c>
      <c r="U673" s="39"/>
      <c r="V673" s="39"/>
      <c r="W673" s="39"/>
      <c r="X673" s="39"/>
      <c r="Y673" s="39"/>
      <c r="Z673" s="39"/>
      <c r="AA673" s="39"/>
      <c r="AB673" s="39"/>
      <c r="AC673" s="39"/>
      <c r="AD673" s="39"/>
      <c r="AE673" s="39"/>
      <c r="AR673" s="240" t="s">
        <v>285</v>
      </c>
      <c r="AT673" s="240" t="s">
        <v>196</v>
      </c>
      <c r="AU673" s="240" t="s">
        <v>85</v>
      </c>
      <c r="AY673" s="18" t="s">
        <v>194</v>
      </c>
      <c r="BE673" s="241">
        <f>IF(N673="základní",J673,0)</f>
        <v>0</v>
      </c>
      <c r="BF673" s="241">
        <f>IF(N673="snížená",J673,0)</f>
        <v>0</v>
      </c>
      <c r="BG673" s="241">
        <f>IF(N673="zákl. přenesená",J673,0)</f>
        <v>0</v>
      </c>
      <c r="BH673" s="241">
        <f>IF(N673="sníž. přenesená",J673,0)</f>
        <v>0</v>
      </c>
      <c r="BI673" s="241">
        <f>IF(N673="nulová",J673,0)</f>
        <v>0</v>
      </c>
      <c r="BJ673" s="18" t="s">
        <v>83</v>
      </c>
      <c r="BK673" s="241">
        <f>ROUND(I673*H673,2)</f>
        <v>0</v>
      </c>
      <c r="BL673" s="18" t="s">
        <v>285</v>
      </c>
      <c r="BM673" s="240" t="s">
        <v>945</v>
      </c>
    </row>
    <row r="674" s="13" customFormat="1">
      <c r="A674" s="13"/>
      <c r="B674" s="247"/>
      <c r="C674" s="248"/>
      <c r="D674" s="242" t="s">
        <v>204</v>
      </c>
      <c r="E674" s="249" t="s">
        <v>1</v>
      </c>
      <c r="F674" s="250" t="s">
        <v>946</v>
      </c>
      <c r="G674" s="248"/>
      <c r="H674" s="251">
        <v>1.25</v>
      </c>
      <c r="I674" s="252"/>
      <c r="J674" s="248"/>
      <c r="K674" s="248"/>
      <c r="L674" s="253"/>
      <c r="M674" s="254"/>
      <c r="N674" s="255"/>
      <c r="O674" s="255"/>
      <c r="P674" s="255"/>
      <c r="Q674" s="255"/>
      <c r="R674" s="255"/>
      <c r="S674" s="255"/>
      <c r="T674" s="256"/>
      <c r="U674" s="13"/>
      <c r="V674" s="13"/>
      <c r="W674" s="13"/>
      <c r="X674" s="13"/>
      <c r="Y674" s="13"/>
      <c r="Z674" s="13"/>
      <c r="AA674" s="13"/>
      <c r="AB674" s="13"/>
      <c r="AC674" s="13"/>
      <c r="AD674" s="13"/>
      <c r="AE674" s="13"/>
      <c r="AT674" s="257" t="s">
        <v>204</v>
      </c>
      <c r="AU674" s="257" t="s">
        <v>85</v>
      </c>
      <c r="AV674" s="13" t="s">
        <v>85</v>
      </c>
      <c r="AW674" s="13" t="s">
        <v>32</v>
      </c>
      <c r="AX674" s="13" t="s">
        <v>76</v>
      </c>
      <c r="AY674" s="257" t="s">
        <v>194</v>
      </c>
    </row>
    <row r="675" s="15" customFormat="1">
      <c r="A675" s="15"/>
      <c r="B675" s="268"/>
      <c r="C675" s="269"/>
      <c r="D675" s="242" t="s">
        <v>204</v>
      </c>
      <c r="E675" s="270" t="s">
        <v>1</v>
      </c>
      <c r="F675" s="271" t="s">
        <v>207</v>
      </c>
      <c r="G675" s="269"/>
      <c r="H675" s="272">
        <v>1.25</v>
      </c>
      <c r="I675" s="273"/>
      <c r="J675" s="269"/>
      <c r="K675" s="269"/>
      <c r="L675" s="274"/>
      <c r="M675" s="275"/>
      <c r="N675" s="276"/>
      <c r="O675" s="276"/>
      <c r="P675" s="276"/>
      <c r="Q675" s="276"/>
      <c r="R675" s="276"/>
      <c r="S675" s="276"/>
      <c r="T675" s="277"/>
      <c r="U675" s="15"/>
      <c r="V675" s="15"/>
      <c r="W675" s="15"/>
      <c r="X675" s="15"/>
      <c r="Y675" s="15"/>
      <c r="Z675" s="15"/>
      <c r="AA675" s="15"/>
      <c r="AB675" s="15"/>
      <c r="AC675" s="15"/>
      <c r="AD675" s="15"/>
      <c r="AE675" s="15"/>
      <c r="AT675" s="278" t="s">
        <v>204</v>
      </c>
      <c r="AU675" s="278" t="s">
        <v>85</v>
      </c>
      <c r="AV675" s="15" t="s">
        <v>100</v>
      </c>
      <c r="AW675" s="15" t="s">
        <v>32</v>
      </c>
      <c r="AX675" s="15" t="s">
        <v>83</v>
      </c>
      <c r="AY675" s="278" t="s">
        <v>194</v>
      </c>
    </row>
    <row r="676" s="2" customFormat="1" ht="16.5" customHeight="1">
      <c r="A676" s="39"/>
      <c r="B676" s="40"/>
      <c r="C676" s="290" t="s">
        <v>947</v>
      </c>
      <c r="D676" s="290" t="s">
        <v>244</v>
      </c>
      <c r="E676" s="291" t="s">
        <v>948</v>
      </c>
      <c r="F676" s="292" t="s">
        <v>949</v>
      </c>
      <c r="G676" s="293" t="s">
        <v>210</v>
      </c>
      <c r="H676" s="294">
        <v>1.375</v>
      </c>
      <c r="I676" s="295"/>
      <c r="J676" s="296">
        <f>ROUND(I676*H676,2)</f>
        <v>0</v>
      </c>
      <c r="K676" s="292" t="s">
        <v>232</v>
      </c>
      <c r="L676" s="297"/>
      <c r="M676" s="298" t="s">
        <v>1</v>
      </c>
      <c r="N676" s="299" t="s">
        <v>41</v>
      </c>
      <c r="O676" s="92"/>
      <c r="P676" s="238">
        <f>O676*H676</f>
        <v>0</v>
      </c>
      <c r="Q676" s="238">
        <v>0.024</v>
      </c>
      <c r="R676" s="238">
        <f>Q676*H676</f>
        <v>0.033000000000000002</v>
      </c>
      <c r="S676" s="238">
        <v>0</v>
      </c>
      <c r="T676" s="239">
        <f>S676*H676</f>
        <v>0</v>
      </c>
      <c r="U676" s="39"/>
      <c r="V676" s="39"/>
      <c r="W676" s="39"/>
      <c r="X676" s="39"/>
      <c r="Y676" s="39"/>
      <c r="Z676" s="39"/>
      <c r="AA676" s="39"/>
      <c r="AB676" s="39"/>
      <c r="AC676" s="39"/>
      <c r="AD676" s="39"/>
      <c r="AE676" s="39"/>
      <c r="AR676" s="240" t="s">
        <v>366</v>
      </c>
      <c r="AT676" s="240" t="s">
        <v>244</v>
      </c>
      <c r="AU676" s="240" t="s">
        <v>85</v>
      </c>
      <c r="AY676" s="18" t="s">
        <v>194</v>
      </c>
      <c r="BE676" s="241">
        <f>IF(N676="základní",J676,0)</f>
        <v>0</v>
      </c>
      <c r="BF676" s="241">
        <f>IF(N676="snížená",J676,0)</f>
        <v>0</v>
      </c>
      <c r="BG676" s="241">
        <f>IF(N676="zákl. přenesená",J676,0)</f>
        <v>0</v>
      </c>
      <c r="BH676" s="241">
        <f>IF(N676="sníž. přenesená",J676,0)</f>
        <v>0</v>
      </c>
      <c r="BI676" s="241">
        <f>IF(N676="nulová",J676,0)</f>
        <v>0</v>
      </c>
      <c r="BJ676" s="18" t="s">
        <v>83</v>
      </c>
      <c r="BK676" s="241">
        <f>ROUND(I676*H676,2)</f>
        <v>0</v>
      </c>
      <c r="BL676" s="18" t="s">
        <v>285</v>
      </c>
      <c r="BM676" s="240" t="s">
        <v>950</v>
      </c>
    </row>
    <row r="677" s="13" customFormat="1">
      <c r="A677" s="13"/>
      <c r="B677" s="247"/>
      <c r="C677" s="248"/>
      <c r="D677" s="242" t="s">
        <v>204</v>
      </c>
      <c r="E677" s="248"/>
      <c r="F677" s="250" t="s">
        <v>951</v>
      </c>
      <c r="G677" s="248"/>
      <c r="H677" s="251">
        <v>1.375</v>
      </c>
      <c r="I677" s="252"/>
      <c r="J677" s="248"/>
      <c r="K677" s="248"/>
      <c r="L677" s="253"/>
      <c r="M677" s="254"/>
      <c r="N677" s="255"/>
      <c r="O677" s="255"/>
      <c r="P677" s="255"/>
      <c r="Q677" s="255"/>
      <c r="R677" s="255"/>
      <c r="S677" s="255"/>
      <c r="T677" s="256"/>
      <c r="U677" s="13"/>
      <c r="V677" s="13"/>
      <c r="W677" s="13"/>
      <c r="X677" s="13"/>
      <c r="Y677" s="13"/>
      <c r="Z677" s="13"/>
      <c r="AA677" s="13"/>
      <c r="AB677" s="13"/>
      <c r="AC677" s="13"/>
      <c r="AD677" s="13"/>
      <c r="AE677" s="13"/>
      <c r="AT677" s="257" t="s">
        <v>204</v>
      </c>
      <c r="AU677" s="257" t="s">
        <v>85</v>
      </c>
      <c r="AV677" s="13" t="s">
        <v>85</v>
      </c>
      <c r="AW677" s="13" t="s">
        <v>4</v>
      </c>
      <c r="AX677" s="13" t="s">
        <v>83</v>
      </c>
      <c r="AY677" s="257" t="s">
        <v>194</v>
      </c>
    </row>
    <row r="678" s="2" customFormat="1" ht="16.5" customHeight="1">
      <c r="A678" s="39"/>
      <c r="B678" s="40"/>
      <c r="C678" s="229" t="s">
        <v>952</v>
      </c>
      <c r="D678" s="229" t="s">
        <v>196</v>
      </c>
      <c r="E678" s="230" t="s">
        <v>953</v>
      </c>
      <c r="F678" s="231" t="s">
        <v>954</v>
      </c>
      <c r="G678" s="232" t="s">
        <v>210</v>
      </c>
      <c r="H678" s="233">
        <v>13.119999999999999</v>
      </c>
      <c r="I678" s="234"/>
      <c r="J678" s="235">
        <f>ROUND(I678*H678,2)</f>
        <v>0</v>
      </c>
      <c r="K678" s="231" t="s">
        <v>200</v>
      </c>
      <c r="L678" s="45"/>
      <c r="M678" s="236" t="s">
        <v>1</v>
      </c>
      <c r="N678" s="237" t="s">
        <v>41</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285</v>
      </c>
      <c r="AT678" s="240" t="s">
        <v>196</v>
      </c>
      <c r="AU678" s="240" t="s">
        <v>85</v>
      </c>
      <c r="AY678" s="18" t="s">
        <v>194</v>
      </c>
      <c r="BE678" s="241">
        <f>IF(N678="základní",J678,0)</f>
        <v>0</v>
      </c>
      <c r="BF678" s="241">
        <f>IF(N678="snížená",J678,0)</f>
        <v>0</v>
      </c>
      <c r="BG678" s="241">
        <f>IF(N678="zákl. přenesená",J678,0)</f>
        <v>0</v>
      </c>
      <c r="BH678" s="241">
        <f>IF(N678="sníž. přenesená",J678,0)</f>
        <v>0</v>
      </c>
      <c r="BI678" s="241">
        <f>IF(N678="nulová",J678,0)</f>
        <v>0</v>
      </c>
      <c r="BJ678" s="18" t="s">
        <v>83</v>
      </c>
      <c r="BK678" s="241">
        <f>ROUND(I678*H678,2)</f>
        <v>0</v>
      </c>
      <c r="BL678" s="18" t="s">
        <v>285</v>
      </c>
      <c r="BM678" s="240" t="s">
        <v>955</v>
      </c>
    </row>
    <row r="679" s="14" customFormat="1">
      <c r="A679" s="14"/>
      <c r="B679" s="258"/>
      <c r="C679" s="259"/>
      <c r="D679" s="242" t="s">
        <v>204</v>
      </c>
      <c r="E679" s="260" t="s">
        <v>1</v>
      </c>
      <c r="F679" s="261" t="s">
        <v>350</v>
      </c>
      <c r="G679" s="259"/>
      <c r="H679" s="260" t="s">
        <v>1</v>
      </c>
      <c r="I679" s="262"/>
      <c r="J679" s="259"/>
      <c r="K679" s="259"/>
      <c r="L679" s="263"/>
      <c r="M679" s="264"/>
      <c r="N679" s="265"/>
      <c r="O679" s="265"/>
      <c r="P679" s="265"/>
      <c r="Q679" s="265"/>
      <c r="R679" s="265"/>
      <c r="S679" s="265"/>
      <c r="T679" s="266"/>
      <c r="U679" s="14"/>
      <c r="V679" s="14"/>
      <c r="W679" s="14"/>
      <c r="X679" s="14"/>
      <c r="Y679" s="14"/>
      <c r="Z679" s="14"/>
      <c r="AA679" s="14"/>
      <c r="AB679" s="14"/>
      <c r="AC679" s="14"/>
      <c r="AD679" s="14"/>
      <c r="AE679" s="14"/>
      <c r="AT679" s="267" t="s">
        <v>204</v>
      </c>
      <c r="AU679" s="267" t="s">
        <v>85</v>
      </c>
      <c r="AV679" s="14" t="s">
        <v>83</v>
      </c>
      <c r="AW679" s="14" t="s">
        <v>32</v>
      </c>
      <c r="AX679" s="14" t="s">
        <v>76</v>
      </c>
      <c r="AY679" s="267" t="s">
        <v>194</v>
      </c>
    </row>
    <row r="680" s="13" customFormat="1">
      <c r="A680" s="13"/>
      <c r="B680" s="247"/>
      <c r="C680" s="248"/>
      <c r="D680" s="242" t="s">
        <v>204</v>
      </c>
      <c r="E680" s="249" t="s">
        <v>1</v>
      </c>
      <c r="F680" s="250" t="s">
        <v>723</v>
      </c>
      <c r="G680" s="248"/>
      <c r="H680" s="251">
        <v>13.119999999999999</v>
      </c>
      <c r="I680" s="252"/>
      <c r="J680" s="248"/>
      <c r="K680" s="248"/>
      <c r="L680" s="253"/>
      <c r="M680" s="254"/>
      <c r="N680" s="255"/>
      <c r="O680" s="255"/>
      <c r="P680" s="255"/>
      <c r="Q680" s="255"/>
      <c r="R680" s="255"/>
      <c r="S680" s="255"/>
      <c r="T680" s="256"/>
      <c r="U680" s="13"/>
      <c r="V680" s="13"/>
      <c r="W680" s="13"/>
      <c r="X680" s="13"/>
      <c r="Y680" s="13"/>
      <c r="Z680" s="13"/>
      <c r="AA680" s="13"/>
      <c r="AB680" s="13"/>
      <c r="AC680" s="13"/>
      <c r="AD680" s="13"/>
      <c r="AE680" s="13"/>
      <c r="AT680" s="257" t="s">
        <v>204</v>
      </c>
      <c r="AU680" s="257" t="s">
        <v>85</v>
      </c>
      <c r="AV680" s="13" t="s">
        <v>85</v>
      </c>
      <c r="AW680" s="13" t="s">
        <v>32</v>
      </c>
      <c r="AX680" s="13" t="s">
        <v>76</v>
      </c>
      <c r="AY680" s="257" t="s">
        <v>194</v>
      </c>
    </row>
    <row r="681" s="15" customFormat="1">
      <c r="A681" s="15"/>
      <c r="B681" s="268"/>
      <c r="C681" s="269"/>
      <c r="D681" s="242" t="s">
        <v>204</v>
      </c>
      <c r="E681" s="270" t="s">
        <v>1</v>
      </c>
      <c r="F681" s="271" t="s">
        <v>207</v>
      </c>
      <c r="G681" s="269"/>
      <c r="H681" s="272">
        <v>13.119999999999999</v>
      </c>
      <c r="I681" s="273"/>
      <c r="J681" s="269"/>
      <c r="K681" s="269"/>
      <c r="L681" s="274"/>
      <c r="M681" s="275"/>
      <c r="N681" s="276"/>
      <c r="O681" s="276"/>
      <c r="P681" s="276"/>
      <c r="Q681" s="276"/>
      <c r="R681" s="276"/>
      <c r="S681" s="276"/>
      <c r="T681" s="277"/>
      <c r="U681" s="15"/>
      <c r="V681" s="15"/>
      <c r="W681" s="15"/>
      <c r="X681" s="15"/>
      <c r="Y681" s="15"/>
      <c r="Z681" s="15"/>
      <c r="AA681" s="15"/>
      <c r="AB681" s="15"/>
      <c r="AC681" s="15"/>
      <c r="AD681" s="15"/>
      <c r="AE681" s="15"/>
      <c r="AT681" s="278" t="s">
        <v>204</v>
      </c>
      <c r="AU681" s="278" t="s">
        <v>85</v>
      </c>
      <c r="AV681" s="15" t="s">
        <v>100</v>
      </c>
      <c r="AW681" s="15" t="s">
        <v>32</v>
      </c>
      <c r="AX681" s="15" t="s">
        <v>83</v>
      </c>
      <c r="AY681" s="278" t="s">
        <v>194</v>
      </c>
    </row>
    <row r="682" s="2" customFormat="1" ht="16.5" customHeight="1">
      <c r="A682" s="39"/>
      <c r="B682" s="40"/>
      <c r="C682" s="290" t="s">
        <v>956</v>
      </c>
      <c r="D682" s="290" t="s">
        <v>244</v>
      </c>
      <c r="E682" s="291" t="s">
        <v>957</v>
      </c>
      <c r="F682" s="292" t="s">
        <v>958</v>
      </c>
      <c r="G682" s="293" t="s">
        <v>215</v>
      </c>
      <c r="H682" s="294">
        <v>0.57699999999999996</v>
      </c>
      <c r="I682" s="295"/>
      <c r="J682" s="296">
        <f>ROUND(I682*H682,2)</f>
        <v>0</v>
      </c>
      <c r="K682" s="292" t="s">
        <v>200</v>
      </c>
      <c r="L682" s="297"/>
      <c r="M682" s="298" t="s">
        <v>1</v>
      </c>
      <c r="N682" s="299" t="s">
        <v>41</v>
      </c>
      <c r="O682" s="92"/>
      <c r="P682" s="238">
        <f>O682*H682</f>
        <v>0</v>
      </c>
      <c r="Q682" s="238">
        <v>0.0032000000000000002</v>
      </c>
      <c r="R682" s="238">
        <f>Q682*H682</f>
        <v>0.0018464</v>
      </c>
      <c r="S682" s="238">
        <v>0</v>
      </c>
      <c r="T682" s="239">
        <f>S682*H682</f>
        <v>0</v>
      </c>
      <c r="U682" s="39"/>
      <c r="V682" s="39"/>
      <c r="W682" s="39"/>
      <c r="X682" s="39"/>
      <c r="Y682" s="39"/>
      <c r="Z682" s="39"/>
      <c r="AA682" s="39"/>
      <c r="AB682" s="39"/>
      <c r="AC682" s="39"/>
      <c r="AD682" s="39"/>
      <c r="AE682" s="39"/>
      <c r="AR682" s="240" t="s">
        <v>366</v>
      </c>
      <c r="AT682" s="240" t="s">
        <v>244</v>
      </c>
      <c r="AU682" s="240" t="s">
        <v>85</v>
      </c>
      <c r="AY682" s="18" t="s">
        <v>194</v>
      </c>
      <c r="BE682" s="241">
        <f>IF(N682="základní",J682,0)</f>
        <v>0</v>
      </c>
      <c r="BF682" s="241">
        <f>IF(N682="snížená",J682,0)</f>
        <v>0</v>
      </c>
      <c r="BG682" s="241">
        <f>IF(N682="zákl. přenesená",J682,0)</f>
        <v>0</v>
      </c>
      <c r="BH682" s="241">
        <f>IF(N682="sníž. přenesená",J682,0)</f>
        <v>0</v>
      </c>
      <c r="BI682" s="241">
        <f>IF(N682="nulová",J682,0)</f>
        <v>0</v>
      </c>
      <c r="BJ682" s="18" t="s">
        <v>83</v>
      </c>
      <c r="BK682" s="241">
        <f>ROUND(I682*H682,2)</f>
        <v>0</v>
      </c>
      <c r="BL682" s="18" t="s">
        <v>285</v>
      </c>
      <c r="BM682" s="240" t="s">
        <v>959</v>
      </c>
    </row>
    <row r="683" s="13" customFormat="1">
      <c r="A683" s="13"/>
      <c r="B683" s="247"/>
      <c r="C683" s="248"/>
      <c r="D683" s="242" t="s">
        <v>204</v>
      </c>
      <c r="E683" s="248"/>
      <c r="F683" s="250" t="s">
        <v>960</v>
      </c>
      <c r="G683" s="248"/>
      <c r="H683" s="251">
        <v>0.57699999999999996</v>
      </c>
      <c r="I683" s="252"/>
      <c r="J683" s="248"/>
      <c r="K683" s="248"/>
      <c r="L683" s="253"/>
      <c r="M683" s="254"/>
      <c r="N683" s="255"/>
      <c r="O683" s="255"/>
      <c r="P683" s="255"/>
      <c r="Q683" s="255"/>
      <c r="R683" s="255"/>
      <c r="S683" s="255"/>
      <c r="T683" s="256"/>
      <c r="U683" s="13"/>
      <c r="V683" s="13"/>
      <c r="W683" s="13"/>
      <c r="X683" s="13"/>
      <c r="Y683" s="13"/>
      <c r="Z683" s="13"/>
      <c r="AA683" s="13"/>
      <c r="AB683" s="13"/>
      <c r="AC683" s="13"/>
      <c r="AD683" s="13"/>
      <c r="AE683" s="13"/>
      <c r="AT683" s="257" t="s">
        <v>204</v>
      </c>
      <c r="AU683" s="257" t="s">
        <v>85</v>
      </c>
      <c r="AV683" s="13" t="s">
        <v>85</v>
      </c>
      <c r="AW683" s="13" t="s">
        <v>4</v>
      </c>
      <c r="AX683" s="13" t="s">
        <v>83</v>
      </c>
      <c r="AY683" s="257" t="s">
        <v>194</v>
      </c>
    </row>
    <row r="684" s="2" customFormat="1" ht="16.5" customHeight="1">
      <c r="A684" s="39"/>
      <c r="B684" s="40"/>
      <c r="C684" s="229" t="s">
        <v>961</v>
      </c>
      <c r="D684" s="229" t="s">
        <v>196</v>
      </c>
      <c r="E684" s="230" t="s">
        <v>953</v>
      </c>
      <c r="F684" s="231" t="s">
        <v>954</v>
      </c>
      <c r="G684" s="232" t="s">
        <v>210</v>
      </c>
      <c r="H684" s="233">
        <v>57.219999999999999</v>
      </c>
      <c r="I684" s="234"/>
      <c r="J684" s="235">
        <f>ROUND(I684*H684,2)</f>
        <v>0</v>
      </c>
      <c r="K684" s="231" t="s">
        <v>200</v>
      </c>
      <c r="L684" s="45"/>
      <c r="M684" s="236" t="s">
        <v>1</v>
      </c>
      <c r="N684" s="237" t="s">
        <v>41</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285</v>
      </c>
      <c r="AT684" s="240" t="s">
        <v>196</v>
      </c>
      <c r="AU684" s="240" t="s">
        <v>85</v>
      </c>
      <c r="AY684" s="18" t="s">
        <v>194</v>
      </c>
      <c r="BE684" s="241">
        <f>IF(N684="základní",J684,0)</f>
        <v>0</v>
      </c>
      <c r="BF684" s="241">
        <f>IF(N684="snížená",J684,0)</f>
        <v>0</v>
      </c>
      <c r="BG684" s="241">
        <f>IF(N684="zákl. přenesená",J684,0)</f>
        <v>0</v>
      </c>
      <c r="BH684" s="241">
        <f>IF(N684="sníž. přenesená",J684,0)</f>
        <v>0</v>
      </c>
      <c r="BI684" s="241">
        <f>IF(N684="nulová",J684,0)</f>
        <v>0</v>
      </c>
      <c r="BJ684" s="18" t="s">
        <v>83</v>
      </c>
      <c r="BK684" s="241">
        <f>ROUND(I684*H684,2)</f>
        <v>0</v>
      </c>
      <c r="BL684" s="18" t="s">
        <v>285</v>
      </c>
      <c r="BM684" s="240" t="s">
        <v>962</v>
      </c>
    </row>
    <row r="685" s="14" customFormat="1">
      <c r="A685" s="14"/>
      <c r="B685" s="258"/>
      <c r="C685" s="259"/>
      <c r="D685" s="242" t="s">
        <v>204</v>
      </c>
      <c r="E685" s="260" t="s">
        <v>1</v>
      </c>
      <c r="F685" s="261" t="s">
        <v>350</v>
      </c>
      <c r="G685" s="259"/>
      <c r="H685" s="260" t="s">
        <v>1</v>
      </c>
      <c r="I685" s="262"/>
      <c r="J685" s="259"/>
      <c r="K685" s="259"/>
      <c r="L685" s="263"/>
      <c r="M685" s="264"/>
      <c r="N685" s="265"/>
      <c r="O685" s="265"/>
      <c r="P685" s="265"/>
      <c r="Q685" s="265"/>
      <c r="R685" s="265"/>
      <c r="S685" s="265"/>
      <c r="T685" s="266"/>
      <c r="U685" s="14"/>
      <c r="V685" s="14"/>
      <c r="W685" s="14"/>
      <c r="X685" s="14"/>
      <c r="Y685" s="14"/>
      <c r="Z685" s="14"/>
      <c r="AA685" s="14"/>
      <c r="AB685" s="14"/>
      <c r="AC685" s="14"/>
      <c r="AD685" s="14"/>
      <c r="AE685" s="14"/>
      <c r="AT685" s="267" t="s">
        <v>204</v>
      </c>
      <c r="AU685" s="267" t="s">
        <v>85</v>
      </c>
      <c r="AV685" s="14" t="s">
        <v>83</v>
      </c>
      <c r="AW685" s="14" t="s">
        <v>32</v>
      </c>
      <c r="AX685" s="14" t="s">
        <v>76</v>
      </c>
      <c r="AY685" s="267" t="s">
        <v>194</v>
      </c>
    </row>
    <row r="686" s="13" customFormat="1">
      <c r="A686" s="13"/>
      <c r="B686" s="247"/>
      <c r="C686" s="248"/>
      <c r="D686" s="242" t="s">
        <v>204</v>
      </c>
      <c r="E686" s="249" t="s">
        <v>1</v>
      </c>
      <c r="F686" s="250" t="s">
        <v>657</v>
      </c>
      <c r="G686" s="248"/>
      <c r="H686" s="251">
        <v>4.9699999999999998</v>
      </c>
      <c r="I686" s="252"/>
      <c r="J686" s="248"/>
      <c r="K686" s="248"/>
      <c r="L686" s="253"/>
      <c r="M686" s="254"/>
      <c r="N686" s="255"/>
      <c r="O686" s="255"/>
      <c r="P686" s="255"/>
      <c r="Q686" s="255"/>
      <c r="R686" s="255"/>
      <c r="S686" s="255"/>
      <c r="T686" s="256"/>
      <c r="U686" s="13"/>
      <c r="V686" s="13"/>
      <c r="W686" s="13"/>
      <c r="X686" s="13"/>
      <c r="Y686" s="13"/>
      <c r="Z686" s="13"/>
      <c r="AA686" s="13"/>
      <c r="AB686" s="13"/>
      <c r="AC686" s="13"/>
      <c r="AD686" s="13"/>
      <c r="AE686" s="13"/>
      <c r="AT686" s="257" t="s">
        <v>204</v>
      </c>
      <c r="AU686" s="257" t="s">
        <v>85</v>
      </c>
      <c r="AV686" s="13" t="s">
        <v>85</v>
      </c>
      <c r="AW686" s="13" t="s">
        <v>32</v>
      </c>
      <c r="AX686" s="13" t="s">
        <v>76</v>
      </c>
      <c r="AY686" s="257" t="s">
        <v>194</v>
      </c>
    </row>
    <row r="687" s="13" customFormat="1">
      <c r="A687" s="13"/>
      <c r="B687" s="247"/>
      <c r="C687" s="248"/>
      <c r="D687" s="242" t="s">
        <v>204</v>
      </c>
      <c r="E687" s="249" t="s">
        <v>1</v>
      </c>
      <c r="F687" s="250" t="s">
        <v>658</v>
      </c>
      <c r="G687" s="248"/>
      <c r="H687" s="251">
        <v>52.25</v>
      </c>
      <c r="I687" s="252"/>
      <c r="J687" s="248"/>
      <c r="K687" s="248"/>
      <c r="L687" s="253"/>
      <c r="M687" s="254"/>
      <c r="N687" s="255"/>
      <c r="O687" s="255"/>
      <c r="P687" s="255"/>
      <c r="Q687" s="255"/>
      <c r="R687" s="255"/>
      <c r="S687" s="255"/>
      <c r="T687" s="256"/>
      <c r="U687" s="13"/>
      <c r="V687" s="13"/>
      <c r="W687" s="13"/>
      <c r="X687" s="13"/>
      <c r="Y687" s="13"/>
      <c r="Z687" s="13"/>
      <c r="AA687" s="13"/>
      <c r="AB687" s="13"/>
      <c r="AC687" s="13"/>
      <c r="AD687" s="13"/>
      <c r="AE687" s="13"/>
      <c r="AT687" s="257" t="s">
        <v>204</v>
      </c>
      <c r="AU687" s="257" t="s">
        <v>85</v>
      </c>
      <c r="AV687" s="13" t="s">
        <v>85</v>
      </c>
      <c r="AW687" s="13" t="s">
        <v>32</v>
      </c>
      <c r="AX687" s="13" t="s">
        <v>76</v>
      </c>
      <c r="AY687" s="257" t="s">
        <v>194</v>
      </c>
    </row>
    <row r="688" s="15" customFormat="1">
      <c r="A688" s="15"/>
      <c r="B688" s="268"/>
      <c r="C688" s="269"/>
      <c r="D688" s="242" t="s">
        <v>204</v>
      </c>
      <c r="E688" s="270" t="s">
        <v>1</v>
      </c>
      <c r="F688" s="271" t="s">
        <v>207</v>
      </c>
      <c r="G688" s="269"/>
      <c r="H688" s="272">
        <v>57.219999999999999</v>
      </c>
      <c r="I688" s="273"/>
      <c r="J688" s="269"/>
      <c r="K688" s="269"/>
      <c r="L688" s="274"/>
      <c r="M688" s="275"/>
      <c r="N688" s="276"/>
      <c r="O688" s="276"/>
      <c r="P688" s="276"/>
      <c r="Q688" s="276"/>
      <c r="R688" s="276"/>
      <c r="S688" s="276"/>
      <c r="T688" s="277"/>
      <c r="U688" s="15"/>
      <c r="V688" s="15"/>
      <c r="W688" s="15"/>
      <c r="X688" s="15"/>
      <c r="Y688" s="15"/>
      <c r="Z688" s="15"/>
      <c r="AA688" s="15"/>
      <c r="AB688" s="15"/>
      <c r="AC688" s="15"/>
      <c r="AD688" s="15"/>
      <c r="AE688" s="15"/>
      <c r="AT688" s="278" t="s">
        <v>204</v>
      </c>
      <c r="AU688" s="278" t="s">
        <v>85</v>
      </c>
      <c r="AV688" s="15" t="s">
        <v>100</v>
      </c>
      <c r="AW688" s="15" t="s">
        <v>32</v>
      </c>
      <c r="AX688" s="15" t="s">
        <v>83</v>
      </c>
      <c r="AY688" s="278" t="s">
        <v>194</v>
      </c>
    </row>
    <row r="689" s="2" customFormat="1" ht="16.5" customHeight="1">
      <c r="A689" s="39"/>
      <c r="B689" s="40"/>
      <c r="C689" s="290" t="s">
        <v>963</v>
      </c>
      <c r="D689" s="290" t="s">
        <v>244</v>
      </c>
      <c r="E689" s="291" t="s">
        <v>964</v>
      </c>
      <c r="F689" s="292" t="s">
        <v>965</v>
      </c>
      <c r="G689" s="293" t="s">
        <v>210</v>
      </c>
      <c r="H689" s="294">
        <v>62.942</v>
      </c>
      <c r="I689" s="295"/>
      <c r="J689" s="296">
        <f>ROUND(I689*H689,2)</f>
        <v>0</v>
      </c>
      <c r="K689" s="292" t="s">
        <v>232</v>
      </c>
      <c r="L689" s="297"/>
      <c r="M689" s="298" t="s">
        <v>1</v>
      </c>
      <c r="N689" s="299" t="s">
        <v>41</v>
      </c>
      <c r="O689" s="92"/>
      <c r="P689" s="238">
        <f>O689*H689</f>
        <v>0</v>
      </c>
      <c r="Q689" s="238">
        <v>0.00064999999999999997</v>
      </c>
      <c r="R689" s="238">
        <f>Q689*H689</f>
        <v>0.040912299999999999</v>
      </c>
      <c r="S689" s="238">
        <v>0</v>
      </c>
      <c r="T689" s="239">
        <f>S689*H689</f>
        <v>0</v>
      </c>
      <c r="U689" s="39"/>
      <c r="V689" s="39"/>
      <c r="W689" s="39"/>
      <c r="X689" s="39"/>
      <c r="Y689" s="39"/>
      <c r="Z689" s="39"/>
      <c r="AA689" s="39"/>
      <c r="AB689" s="39"/>
      <c r="AC689" s="39"/>
      <c r="AD689" s="39"/>
      <c r="AE689" s="39"/>
      <c r="AR689" s="240" t="s">
        <v>366</v>
      </c>
      <c r="AT689" s="240" t="s">
        <v>244</v>
      </c>
      <c r="AU689" s="240" t="s">
        <v>85</v>
      </c>
      <c r="AY689" s="18" t="s">
        <v>194</v>
      </c>
      <c r="BE689" s="241">
        <f>IF(N689="základní",J689,0)</f>
        <v>0</v>
      </c>
      <c r="BF689" s="241">
        <f>IF(N689="snížená",J689,0)</f>
        <v>0</v>
      </c>
      <c r="BG689" s="241">
        <f>IF(N689="zákl. přenesená",J689,0)</f>
        <v>0</v>
      </c>
      <c r="BH689" s="241">
        <f>IF(N689="sníž. přenesená",J689,0)</f>
        <v>0</v>
      </c>
      <c r="BI689" s="241">
        <f>IF(N689="nulová",J689,0)</f>
        <v>0</v>
      </c>
      <c r="BJ689" s="18" t="s">
        <v>83</v>
      </c>
      <c r="BK689" s="241">
        <f>ROUND(I689*H689,2)</f>
        <v>0</v>
      </c>
      <c r="BL689" s="18" t="s">
        <v>285</v>
      </c>
      <c r="BM689" s="240" t="s">
        <v>966</v>
      </c>
    </row>
    <row r="690" s="13" customFormat="1">
      <c r="A690" s="13"/>
      <c r="B690" s="247"/>
      <c r="C690" s="248"/>
      <c r="D690" s="242" t="s">
        <v>204</v>
      </c>
      <c r="E690" s="248"/>
      <c r="F690" s="250" t="s">
        <v>967</v>
      </c>
      <c r="G690" s="248"/>
      <c r="H690" s="251">
        <v>62.942</v>
      </c>
      <c r="I690" s="252"/>
      <c r="J690" s="248"/>
      <c r="K690" s="248"/>
      <c r="L690" s="253"/>
      <c r="M690" s="254"/>
      <c r="N690" s="255"/>
      <c r="O690" s="255"/>
      <c r="P690" s="255"/>
      <c r="Q690" s="255"/>
      <c r="R690" s="255"/>
      <c r="S690" s="255"/>
      <c r="T690" s="256"/>
      <c r="U690" s="13"/>
      <c r="V690" s="13"/>
      <c r="W690" s="13"/>
      <c r="X690" s="13"/>
      <c r="Y690" s="13"/>
      <c r="Z690" s="13"/>
      <c r="AA690" s="13"/>
      <c r="AB690" s="13"/>
      <c r="AC690" s="13"/>
      <c r="AD690" s="13"/>
      <c r="AE690" s="13"/>
      <c r="AT690" s="257" t="s">
        <v>204</v>
      </c>
      <c r="AU690" s="257" t="s">
        <v>85</v>
      </c>
      <c r="AV690" s="13" t="s">
        <v>85</v>
      </c>
      <c r="AW690" s="13" t="s">
        <v>4</v>
      </c>
      <c r="AX690" s="13" t="s">
        <v>83</v>
      </c>
      <c r="AY690" s="257" t="s">
        <v>194</v>
      </c>
    </row>
    <row r="691" s="2" customFormat="1" ht="16.5" customHeight="1">
      <c r="A691" s="39"/>
      <c r="B691" s="40"/>
      <c r="C691" s="229" t="s">
        <v>968</v>
      </c>
      <c r="D691" s="229" t="s">
        <v>196</v>
      </c>
      <c r="E691" s="230" t="s">
        <v>969</v>
      </c>
      <c r="F691" s="231" t="s">
        <v>970</v>
      </c>
      <c r="G691" s="232" t="s">
        <v>210</v>
      </c>
      <c r="H691" s="233">
        <v>3.6000000000000001</v>
      </c>
      <c r="I691" s="234"/>
      <c r="J691" s="235">
        <f>ROUND(I691*H691,2)</f>
        <v>0</v>
      </c>
      <c r="K691" s="231" t="s">
        <v>200</v>
      </c>
      <c r="L691" s="45"/>
      <c r="M691" s="236" t="s">
        <v>1</v>
      </c>
      <c r="N691" s="237" t="s">
        <v>41</v>
      </c>
      <c r="O691" s="92"/>
      <c r="P691" s="238">
        <f>O691*H691</f>
        <v>0</v>
      </c>
      <c r="Q691" s="238">
        <v>0.0060000000000000001</v>
      </c>
      <c r="R691" s="238">
        <f>Q691*H691</f>
        <v>0.021600000000000001</v>
      </c>
      <c r="S691" s="238">
        <v>0</v>
      </c>
      <c r="T691" s="239">
        <f>S691*H691</f>
        <v>0</v>
      </c>
      <c r="U691" s="39"/>
      <c r="V691" s="39"/>
      <c r="W691" s="39"/>
      <c r="X691" s="39"/>
      <c r="Y691" s="39"/>
      <c r="Z691" s="39"/>
      <c r="AA691" s="39"/>
      <c r="AB691" s="39"/>
      <c r="AC691" s="39"/>
      <c r="AD691" s="39"/>
      <c r="AE691" s="39"/>
      <c r="AR691" s="240" t="s">
        <v>285</v>
      </c>
      <c r="AT691" s="240" t="s">
        <v>196</v>
      </c>
      <c r="AU691" s="240" t="s">
        <v>85</v>
      </c>
      <c r="AY691" s="18" t="s">
        <v>194</v>
      </c>
      <c r="BE691" s="241">
        <f>IF(N691="základní",J691,0)</f>
        <v>0</v>
      </c>
      <c r="BF691" s="241">
        <f>IF(N691="snížená",J691,0)</f>
        <v>0</v>
      </c>
      <c r="BG691" s="241">
        <f>IF(N691="zákl. přenesená",J691,0)</f>
        <v>0</v>
      </c>
      <c r="BH691" s="241">
        <f>IF(N691="sníž. přenesená",J691,0)</f>
        <v>0</v>
      </c>
      <c r="BI691" s="241">
        <f>IF(N691="nulová",J691,0)</f>
        <v>0</v>
      </c>
      <c r="BJ691" s="18" t="s">
        <v>83</v>
      </c>
      <c r="BK691" s="241">
        <f>ROUND(I691*H691,2)</f>
        <v>0</v>
      </c>
      <c r="BL691" s="18" t="s">
        <v>285</v>
      </c>
      <c r="BM691" s="240" t="s">
        <v>971</v>
      </c>
    </row>
    <row r="692" s="13" customFormat="1">
      <c r="A692" s="13"/>
      <c r="B692" s="247"/>
      <c r="C692" s="248"/>
      <c r="D692" s="242" t="s">
        <v>204</v>
      </c>
      <c r="E692" s="249" t="s">
        <v>1</v>
      </c>
      <c r="F692" s="250" t="s">
        <v>972</v>
      </c>
      <c r="G692" s="248"/>
      <c r="H692" s="251">
        <v>3.6000000000000001</v>
      </c>
      <c r="I692" s="252"/>
      <c r="J692" s="248"/>
      <c r="K692" s="248"/>
      <c r="L692" s="253"/>
      <c r="M692" s="254"/>
      <c r="N692" s="255"/>
      <c r="O692" s="255"/>
      <c r="P692" s="255"/>
      <c r="Q692" s="255"/>
      <c r="R692" s="255"/>
      <c r="S692" s="255"/>
      <c r="T692" s="256"/>
      <c r="U692" s="13"/>
      <c r="V692" s="13"/>
      <c r="W692" s="13"/>
      <c r="X692" s="13"/>
      <c r="Y692" s="13"/>
      <c r="Z692" s="13"/>
      <c r="AA692" s="13"/>
      <c r="AB692" s="13"/>
      <c r="AC692" s="13"/>
      <c r="AD692" s="13"/>
      <c r="AE692" s="13"/>
      <c r="AT692" s="257" t="s">
        <v>204</v>
      </c>
      <c r="AU692" s="257" t="s">
        <v>85</v>
      </c>
      <c r="AV692" s="13" t="s">
        <v>85</v>
      </c>
      <c r="AW692" s="13" t="s">
        <v>32</v>
      </c>
      <c r="AX692" s="13" t="s">
        <v>76</v>
      </c>
      <c r="AY692" s="257" t="s">
        <v>194</v>
      </c>
    </row>
    <row r="693" s="15" customFormat="1">
      <c r="A693" s="15"/>
      <c r="B693" s="268"/>
      <c r="C693" s="269"/>
      <c r="D693" s="242" t="s">
        <v>204</v>
      </c>
      <c r="E693" s="270" t="s">
        <v>1</v>
      </c>
      <c r="F693" s="271" t="s">
        <v>207</v>
      </c>
      <c r="G693" s="269"/>
      <c r="H693" s="272">
        <v>3.6000000000000001</v>
      </c>
      <c r="I693" s="273"/>
      <c r="J693" s="269"/>
      <c r="K693" s="269"/>
      <c r="L693" s="274"/>
      <c r="M693" s="275"/>
      <c r="N693" s="276"/>
      <c r="O693" s="276"/>
      <c r="P693" s="276"/>
      <c r="Q693" s="276"/>
      <c r="R693" s="276"/>
      <c r="S693" s="276"/>
      <c r="T693" s="277"/>
      <c r="U693" s="15"/>
      <c r="V693" s="15"/>
      <c r="W693" s="15"/>
      <c r="X693" s="15"/>
      <c r="Y693" s="15"/>
      <c r="Z693" s="15"/>
      <c r="AA693" s="15"/>
      <c r="AB693" s="15"/>
      <c r="AC693" s="15"/>
      <c r="AD693" s="15"/>
      <c r="AE693" s="15"/>
      <c r="AT693" s="278" t="s">
        <v>204</v>
      </c>
      <c r="AU693" s="278" t="s">
        <v>85</v>
      </c>
      <c r="AV693" s="15" t="s">
        <v>100</v>
      </c>
      <c r="AW693" s="15" t="s">
        <v>32</v>
      </c>
      <c r="AX693" s="15" t="s">
        <v>83</v>
      </c>
      <c r="AY693" s="278" t="s">
        <v>194</v>
      </c>
    </row>
    <row r="694" s="2" customFormat="1" ht="16.5" customHeight="1">
      <c r="A694" s="39"/>
      <c r="B694" s="40"/>
      <c r="C694" s="290" t="s">
        <v>973</v>
      </c>
      <c r="D694" s="290" t="s">
        <v>244</v>
      </c>
      <c r="E694" s="291" t="s">
        <v>974</v>
      </c>
      <c r="F694" s="292" t="s">
        <v>975</v>
      </c>
      <c r="G694" s="293" t="s">
        <v>210</v>
      </c>
      <c r="H694" s="294">
        <v>3.96</v>
      </c>
      <c r="I694" s="295"/>
      <c r="J694" s="296">
        <f>ROUND(I694*H694,2)</f>
        <v>0</v>
      </c>
      <c r="K694" s="292" t="s">
        <v>232</v>
      </c>
      <c r="L694" s="297"/>
      <c r="M694" s="298" t="s">
        <v>1</v>
      </c>
      <c r="N694" s="299" t="s">
        <v>41</v>
      </c>
      <c r="O694" s="92"/>
      <c r="P694" s="238">
        <f>O694*H694</f>
        <v>0</v>
      </c>
      <c r="Q694" s="238">
        <v>0.024</v>
      </c>
      <c r="R694" s="238">
        <f>Q694*H694</f>
        <v>0.095039999999999999</v>
      </c>
      <c r="S694" s="238">
        <v>0</v>
      </c>
      <c r="T694" s="239">
        <f>S694*H694</f>
        <v>0</v>
      </c>
      <c r="U694" s="39"/>
      <c r="V694" s="39"/>
      <c r="W694" s="39"/>
      <c r="X694" s="39"/>
      <c r="Y694" s="39"/>
      <c r="Z694" s="39"/>
      <c r="AA694" s="39"/>
      <c r="AB694" s="39"/>
      <c r="AC694" s="39"/>
      <c r="AD694" s="39"/>
      <c r="AE694" s="39"/>
      <c r="AR694" s="240" t="s">
        <v>366</v>
      </c>
      <c r="AT694" s="240" t="s">
        <v>244</v>
      </c>
      <c r="AU694" s="240" t="s">
        <v>85</v>
      </c>
      <c r="AY694" s="18" t="s">
        <v>194</v>
      </c>
      <c r="BE694" s="241">
        <f>IF(N694="základní",J694,0)</f>
        <v>0</v>
      </c>
      <c r="BF694" s="241">
        <f>IF(N694="snížená",J694,0)</f>
        <v>0</v>
      </c>
      <c r="BG694" s="241">
        <f>IF(N694="zákl. přenesená",J694,0)</f>
        <v>0</v>
      </c>
      <c r="BH694" s="241">
        <f>IF(N694="sníž. přenesená",J694,0)</f>
        <v>0</v>
      </c>
      <c r="BI694" s="241">
        <f>IF(N694="nulová",J694,0)</f>
        <v>0</v>
      </c>
      <c r="BJ694" s="18" t="s">
        <v>83</v>
      </c>
      <c r="BK694" s="241">
        <f>ROUND(I694*H694,2)</f>
        <v>0</v>
      </c>
      <c r="BL694" s="18" t="s">
        <v>285</v>
      </c>
      <c r="BM694" s="240" t="s">
        <v>976</v>
      </c>
    </row>
    <row r="695" s="13" customFormat="1">
      <c r="A695" s="13"/>
      <c r="B695" s="247"/>
      <c r="C695" s="248"/>
      <c r="D695" s="242" t="s">
        <v>204</v>
      </c>
      <c r="E695" s="248"/>
      <c r="F695" s="250" t="s">
        <v>977</v>
      </c>
      <c r="G695" s="248"/>
      <c r="H695" s="251">
        <v>3.96</v>
      </c>
      <c r="I695" s="252"/>
      <c r="J695" s="248"/>
      <c r="K695" s="248"/>
      <c r="L695" s="253"/>
      <c r="M695" s="254"/>
      <c r="N695" s="255"/>
      <c r="O695" s="255"/>
      <c r="P695" s="255"/>
      <c r="Q695" s="255"/>
      <c r="R695" s="255"/>
      <c r="S695" s="255"/>
      <c r="T695" s="256"/>
      <c r="U695" s="13"/>
      <c r="V695" s="13"/>
      <c r="W695" s="13"/>
      <c r="X695" s="13"/>
      <c r="Y695" s="13"/>
      <c r="Z695" s="13"/>
      <c r="AA695" s="13"/>
      <c r="AB695" s="13"/>
      <c r="AC695" s="13"/>
      <c r="AD695" s="13"/>
      <c r="AE695" s="13"/>
      <c r="AT695" s="257" t="s">
        <v>204</v>
      </c>
      <c r="AU695" s="257" t="s">
        <v>85</v>
      </c>
      <c r="AV695" s="13" t="s">
        <v>85</v>
      </c>
      <c r="AW695" s="13" t="s">
        <v>4</v>
      </c>
      <c r="AX695" s="13" t="s">
        <v>83</v>
      </c>
      <c r="AY695" s="257" t="s">
        <v>194</v>
      </c>
    </row>
    <row r="696" s="2" customFormat="1" ht="24.15" customHeight="1">
      <c r="A696" s="39"/>
      <c r="B696" s="40"/>
      <c r="C696" s="229" t="s">
        <v>978</v>
      </c>
      <c r="D696" s="229" t="s">
        <v>196</v>
      </c>
      <c r="E696" s="230" t="s">
        <v>979</v>
      </c>
      <c r="F696" s="231" t="s">
        <v>980</v>
      </c>
      <c r="G696" s="232" t="s">
        <v>210</v>
      </c>
      <c r="H696" s="233">
        <v>285.584</v>
      </c>
      <c r="I696" s="234"/>
      <c r="J696" s="235">
        <f>ROUND(I696*H696,2)</f>
        <v>0</v>
      </c>
      <c r="K696" s="231" t="s">
        <v>200</v>
      </c>
      <c r="L696" s="45"/>
      <c r="M696" s="236" t="s">
        <v>1</v>
      </c>
      <c r="N696" s="237" t="s">
        <v>41</v>
      </c>
      <c r="O696" s="92"/>
      <c r="P696" s="238">
        <f>O696*H696</f>
        <v>0</v>
      </c>
      <c r="Q696" s="238">
        <v>0.00012</v>
      </c>
      <c r="R696" s="238">
        <f>Q696*H696</f>
        <v>0.034270080000000001</v>
      </c>
      <c r="S696" s="238">
        <v>0</v>
      </c>
      <c r="T696" s="239">
        <f>S696*H696</f>
        <v>0</v>
      </c>
      <c r="U696" s="39"/>
      <c r="V696" s="39"/>
      <c r="W696" s="39"/>
      <c r="X696" s="39"/>
      <c r="Y696" s="39"/>
      <c r="Z696" s="39"/>
      <c r="AA696" s="39"/>
      <c r="AB696" s="39"/>
      <c r="AC696" s="39"/>
      <c r="AD696" s="39"/>
      <c r="AE696" s="39"/>
      <c r="AR696" s="240" t="s">
        <v>285</v>
      </c>
      <c r="AT696" s="240" t="s">
        <v>196</v>
      </c>
      <c r="AU696" s="240" t="s">
        <v>85</v>
      </c>
      <c r="AY696" s="18" t="s">
        <v>194</v>
      </c>
      <c r="BE696" s="241">
        <f>IF(N696="základní",J696,0)</f>
        <v>0</v>
      </c>
      <c r="BF696" s="241">
        <f>IF(N696="snížená",J696,0)</f>
        <v>0</v>
      </c>
      <c r="BG696" s="241">
        <f>IF(N696="zákl. přenesená",J696,0)</f>
        <v>0</v>
      </c>
      <c r="BH696" s="241">
        <f>IF(N696="sníž. přenesená",J696,0)</f>
        <v>0</v>
      </c>
      <c r="BI696" s="241">
        <f>IF(N696="nulová",J696,0)</f>
        <v>0</v>
      </c>
      <c r="BJ696" s="18" t="s">
        <v>83</v>
      </c>
      <c r="BK696" s="241">
        <f>ROUND(I696*H696,2)</f>
        <v>0</v>
      </c>
      <c r="BL696" s="18" t="s">
        <v>285</v>
      </c>
      <c r="BM696" s="240" t="s">
        <v>981</v>
      </c>
    </row>
    <row r="697" s="14" customFormat="1">
      <c r="A697" s="14"/>
      <c r="B697" s="258"/>
      <c r="C697" s="259"/>
      <c r="D697" s="242" t="s">
        <v>204</v>
      </c>
      <c r="E697" s="260" t="s">
        <v>1</v>
      </c>
      <c r="F697" s="261" t="s">
        <v>218</v>
      </c>
      <c r="G697" s="259"/>
      <c r="H697" s="260" t="s">
        <v>1</v>
      </c>
      <c r="I697" s="262"/>
      <c r="J697" s="259"/>
      <c r="K697" s="259"/>
      <c r="L697" s="263"/>
      <c r="M697" s="264"/>
      <c r="N697" s="265"/>
      <c r="O697" s="265"/>
      <c r="P697" s="265"/>
      <c r="Q697" s="265"/>
      <c r="R697" s="265"/>
      <c r="S697" s="265"/>
      <c r="T697" s="266"/>
      <c r="U697" s="14"/>
      <c r="V697" s="14"/>
      <c r="W697" s="14"/>
      <c r="X697" s="14"/>
      <c r="Y697" s="14"/>
      <c r="Z697" s="14"/>
      <c r="AA697" s="14"/>
      <c r="AB697" s="14"/>
      <c r="AC697" s="14"/>
      <c r="AD697" s="14"/>
      <c r="AE697" s="14"/>
      <c r="AT697" s="267" t="s">
        <v>204</v>
      </c>
      <c r="AU697" s="267" t="s">
        <v>85</v>
      </c>
      <c r="AV697" s="14" t="s">
        <v>83</v>
      </c>
      <c r="AW697" s="14" t="s">
        <v>32</v>
      </c>
      <c r="AX697" s="14" t="s">
        <v>76</v>
      </c>
      <c r="AY697" s="267" t="s">
        <v>194</v>
      </c>
    </row>
    <row r="698" s="13" customFormat="1">
      <c r="A698" s="13"/>
      <c r="B698" s="247"/>
      <c r="C698" s="248"/>
      <c r="D698" s="242" t="s">
        <v>204</v>
      </c>
      <c r="E698" s="249" t="s">
        <v>1</v>
      </c>
      <c r="F698" s="250" t="s">
        <v>453</v>
      </c>
      <c r="G698" s="248"/>
      <c r="H698" s="251">
        <v>285.584</v>
      </c>
      <c r="I698" s="252"/>
      <c r="J698" s="248"/>
      <c r="K698" s="248"/>
      <c r="L698" s="253"/>
      <c r="M698" s="254"/>
      <c r="N698" s="255"/>
      <c r="O698" s="255"/>
      <c r="P698" s="255"/>
      <c r="Q698" s="255"/>
      <c r="R698" s="255"/>
      <c r="S698" s="255"/>
      <c r="T698" s="256"/>
      <c r="U698" s="13"/>
      <c r="V698" s="13"/>
      <c r="W698" s="13"/>
      <c r="X698" s="13"/>
      <c r="Y698" s="13"/>
      <c r="Z698" s="13"/>
      <c r="AA698" s="13"/>
      <c r="AB698" s="13"/>
      <c r="AC698" s="13"/>
      <c r="AD698" s="13"/>
      <c r="AE698" s="13"/>
      <c r="AT698" s="257" t="s">
        <v>204</v>
      </c>
      <c r="AU698" s="257" t="s">
        <v>85</v>
      </c>
      <c r="AV698" s="13" t="s">
        <v>85</v>
      </c>
      <c r="AW698" s="13" t="s">
        <v>32</v>
      </c>
      <c r="AX698" s="13" t="s">
        <v>76</v>
      </c>
      <c r="AY698" s="257" t="s">
        <v>194</v>
      </c>
    </row>
    <row r="699" s="15" customFormat="1">
      <c r="A699" s="15"/>
      <c r="B699" s="268"/>
      <c r="C699" s="269"/>
      <c r="D699" s="242" t="s">
        <v>204</v>
      </c>
      <c r="E699" s="270" t="s">
        <v>1</v>
      </c>
      <c r="F699" s="271" t="s">
        <v>207</v>
      </c>
      <c r="G699" s="269"/>
      <c r="H699" s="272">
        <v>285.584</v>
      </c>
      <c r="I699" s="273"/>
      <c r="J699" s="269"/>
      <c r="K699" s="269"/>
      <c r="L699" s="274"/>
      <c r="M699" s="275"/>
      <c r="N699" s="276"/>
      <c r="O699" s="276"/>
      <c r="P699" s="276"/>
      <c r="Q699" s="276"/>
      <c r="R699" s="276"/>
      <c r="S699" s="276"/>
      <c r="T699" s="277"/>
      <c r="U699" s="15"/>
      <c r="V699" s="15"/>
      <c r="W699" s="15"/>
      <c r="X699" s="15"/>
      <c r="Y699" s="15"/>
      <c r="Z699" s="15"/>
      <c r="AA699" s="15"/>
      <c r="AB699" s="15"/>
      <c r="AC699" s="15"/>
      <c r="AD699" s="15"/>
      <c r="AE699" s="15"/>
      <c r="AT699" s="278" t="s">
        <v>204</v>
      </c>
      <c r="AU699" s="278" t="s">
        <v>85</v>
      </c>
      <c r="AV699" s="15" t="s">
        <v>100</v>
      </c>
      <c r="AW699" s="15" t="s">
        <v>32</v>
      </c>
      <c r="AX699" s="15" t="s">
        <v>83</v>
      </c>
      <c r="AY699" s="278" t="s">
        <v>194</v>
      </c>
    </row>
    <row r="700" s="2" customFormat="1" ht="16.5" customHeight="1">
      <c r="A700" s="39"/>
      <c r="B700" s="40"/>
      <c r="C700" s="290" t="s">
        <v>982</v>
      </c>
      <c r="D700" s="290" t="s">
        <v>244</v>
      </c>
      <c r="E700" s="291" t="s">
        <v>983</v>
      </c>
      <c r="F700" s="292" t="s">
        <v>984</v>
      </c>
      <c r="G700" s="293" t="s">
        <v>210</v>
      </c>
      <c r="H700" s="294">
        <v>314.142</v>
      </c>
      <c r="I700" s="295"/>
      <c r="J700" s="296">
        <f>ROUND(I700*H700,2)</f>
        <v>0</v>
      </c>
      <c r="K700" s="292" t="s">
        <v>200</v>
      </c>
      <c r="L700" s="297"/>
      <c r="M700" s="298" t="s">
        <v>1</v>
      </c>
      <c r="N700" s="299" t="s">
        <v>41</v>
      </c>
      <c r="O700" s="92"/>
      <c r="P700" s="238">
        <f>O700*H700</f>
        <v>0</v>
      </c>
      <c r="Q700" s="238">
        <v>0.01337</v>
      </c>
      <c r="R700" s="238">
        <f>Q700*H700</f>
        <v>4.2000785399999998</v>
      </c>
      <c r="S700" s="238">
        <v>0</v>
      </c>
      <c r="T700" s="239">
        <f>S700*H700</f>
        <v>0</v>
      </c>
      <c r="U700" s="39"/>
      <c r="V700" s="39"/>
      <c r="W700" s="39"/>
      <c r="X700" s="39"/>
      <c r="Y700" s="39"/>
      <c r="Z700" s="39"/>
      <c r="AA700" s="39"/>
      <c r="AB700" s="39"/>
      <c r="AC700" s="39"/>
      <c r="AD700" s="39"/>
      <c r="AE700" s="39"/>
      <c r="AR700" s="240" t="s">
        <v>366</v>
      </c>
      <c r="AT700" s="240" t="s">
        <v>244</v>
      </c>
      <c r="AU700" s="240" t="s">
        <v>85</v>
      </c>
      <c r="AY700" s="18" t="s">
        <v>194</v>
      </c>
      <c r="BE700" s="241">
        <f>IF(N700="základní",J700,0)</f>
        <v>0</v>
      </c>
      <c r="BF700" s="241">
        <f>IF(N700="snížená",J700,0)</f>
        <v>0</v>
      </c>
      <c r="BG700" s="241">
        <f>IF(N700="zákl. přenesená",J700,0)</f>
        <v>0</v>
      </c>
      <c r="BH700" s="241">
        <f>IF(N700="sníž. přenesená",J700,0)</f>
        <v>0</v>
      </c>
      <c r="BI700" s="241">
        <f>IF(N700="nulová",J700,0)</f>
        <v>0</v>
      </c>
      <c r="BJ700" s="18" t="s">
        <v>83</v>
      </c>
      <c r="BK700" s="241">
        <f>ROUND(I700*H700,2)</f>
        <v>0</v>
      </c>
      <c r="BL700" s="18" t="s">
        <v>285</v>
      </c>
      <c r="BM700" s="240" t="s">
        <v>985</v>
      </c>
    </row>
    <row r="701" s="13" customFormat="1">
      <c r="A701" s="13"/>
      <c r="B701" s="247"/>
      <c r="C701" s="248"/>
      <c r="D701" s="242" t="s">
        <v>204</v>
      </c>
      <c r="E701" s="248"/>
      <c r="F701" s="250" t="s">
        <v>986</v>
      </c>
      <c r="G701" s="248"/>
      <c r="H701" s="251">
        <v>314.142</v>
      </c>
      <c r="I701" s="252"/>
      <c r="J701" s="248"/>
      <c r="K701" s="248"/>
      <c r="L701" s="253"/>
      <c r="M701" s="254"/>
      <c r="N701" s="255"/>
      <c r="O701" s="255"/>
      <c r="P701" s="255"/>
      <c r="Q701" s="255"/>
      <c r="R701" s="255"/>
      <c r="S701" s="255"/>
      <c r="T701" s="256"/>
      <c r="U701" s="13"/>
      <c r="V701" s="13"/>
      <c r="W701" s="13"/>
      <c r="X701" s="13"/>
      <c r="Y701" s="13"/>
      <c r="Z701" s="13"/>
      <c r="AA701" s="13"/>
      <c r="AB701" s="13"/>
      <c r="AC701" s="13"/>
      <c r="AD701" s="13"/>
      <c r="AE701" s="13"/>
      <c r="AT701" s="257" t="s">
        <v>204</v>
      </c>
      <c r="AU701" s="257" t="s">
        <v>85</v>
      </c>
      <c r="AV701" s="13" t="s">
        <v>85</v>
      </c>
      <c r="AW701" s="13" t="s">
        <v>4</v>
      </c>
      <c r="AX701" s="13" t="s">
        <v>83</v>
      </c>
      <c r="AY701" s="257" t="s">
        <v>194</v>
      </c>
    </row>
    <row r="702" s="2" customFormat="1" ht="16.5" customHeight="1">
      <c r="A702" s="39"/>
      <c r="B702" s="40"/>
      <c r="C702" s="229" t="s">
        <v>987</v>
      </c>
      <c r="D702" s="229" t="s">
        <v>196</v>
      </c>
      <c r="E702" s="230" t="s">
        <v>988</v>
      </c>
      <c r="F702" s="231" t="s">
        <v>989</v>
      </c>
      <c r="G702" s="232" t="s">
        <v>280</v>
      </c>
      <c r="H702" s="233">
        <v>9.8499999999999996</v>
      </c>
      <c r="I702" s="234"/>
      <c r="J702" s="235">
        <f>ROUND(I702*H702,2)</f>
        <v>0</v>
      </c>
      <c r="K702" s="231" t="s">
        <v>200</v>
      </c>
      <c r="L702" s="45"/>
      <c r="M702" s="236" t="s">
        <v>1</v>
      </c>
      <c r="N702" s="237" t="s">
        <v>41</v>
      </c>
      <c r="O702" s="92"/>
      <c r="P702" s="238">
        <f>O702*H702</f>
        <v>0</v>
      </c>
      <c r="Q702" s="238">
        <v>3.0000000000000001E-05</v>
      </c>
      <c r="R702" s="238">
        <f>Q702*H702</f>
        <v>0.00029549999999999997</v>
      </c>
      <c r="S702" s="238">
        <v>0</v>
      </c>
      <c r="T702" s="239">
        <f>S702*H702</f>
        <v>0</v>
      </c>
      <c r="U702" s="39"/>
      <c r="V702" s="39"/>
      <c r="W702" s="39"/>
      <c r="X702" s="39"/>
      <c r="Y702" s="39"/>
      <c r="Z702" s="39"/>
      <c r="AA702" s="39"/>
      <c r="AB702" s="39"/>
      <c r="AC702" s="39"/>
      <c r="AD702" s="39"/>
      <c r="AE702" s="39"/>
      <c r="AR702" s="240" t="s">
        <v>285</v>
      </c>
      <c r="AT702" s="240" t="s">
        <v>196</v>
      </c>
      <c r="AU702" s="240" t="s">
        <v>85</v>
      </c>
      <c r="AY702" s="18" t="s">
        <v>194</v>
      </c>
      <c r="BE702" s="241">
        <f>IF(N702="základní",J702,0)</f>
        <v>0</v>
      </c>
      <c r="BF702" s="241">
        <f>IF(N702="snížená",J702,0)</f>
        <v>0</v>
      </c>
      <c r="BG702" s="241">
        <f>IF(N702="zákl. přenesená",J702,0)</f>
        <v>0</v>
      </c>
      <c r="BH702" s="241">
        <f>IF(N702="sníž. přenesená",J702,0)</f>
        <v>0</v>
      </c>
      <c r="BI702" s="241">
        <f>IF(N702="nulová",J702,0)</f>
        <v>0</v>
      </c>
      <c r="BJ702" s="18" t="s">
        <v>83</v>
      </c>
      <c r="BK702" s="241">
        <f>ROUND(I702*H702,2)</f>
        <v>0</v>
      </c>
      <c r="BL702" s="18" t="s">
        <v>285</v>
      </c>
      <c r="BM702" s="240" t="s">
        <v>990</v>
      </c>
    </row>
    <row r="703" s="2" customFormat="1" ht="16.5" customHeight="1">
      <c r="A703" s="39"/>
      <c r="B703" s="40"/>
      <c r="C703" s="290" t="s">
        <v>991</v>
      </c>
      <c r="D703" s="290" t="s">
        <v>244</v>
      </c>
      <c r="E703" s="291" t="s">
        <v>992</v>
      </c>
      <c r="F703" s="292" t="s">
        <v>993</v>
      </c>
      <c r="G703" s="293" t="s">
        <v>280</v>
      </c>
      <c r="H703" s="294">
        <v>10.835000000000001</v>
      </c>
      <c r="I703" s="295"/>
      <c r="J703" s="296">
        <f>ROUND(I703*H703,2)</f>
        <v>0</v>
      </c>
      <c r="K703" s="292" t="s">
        <v>200</v>
      </c>
      <c r="L703" s="297"/>
      <c r="M703" s="298" t="s">
        <v>1</v>
      </c>
      <c r="N703" s="299" t="s">
        <v>41</v>
      </c>
      <c r="O703" s="92"/>
      <c r="P703" s="238">
        <f>O703*H703</f>
        <v>0</v>
      </c>
      <c r="Q703" s="238">
        <v>0.00096000000000000002</v>
      </c>
      <c r="R703" s="238">
        <f>Q703*H703</f>
        <v>0.0104016</v>
      </c>
      <c r="S703" s="238">
        <v>0</v>
      </c>
      <c r="T703" s="239">
        <f>S703*H703</f>
        <v>0</v>
      </c>
      <c r="U703" s="39"/>
      <c r="V703" s="39"/>
      <c r="W703" s="39"/>
      <c r="X703" s="39"/>
      <c r="Y703" s="39"/>
      <c r="Z703" s="39"/>
      <c r="AA703" s="39"/>
      <c r="AB703" s="39"/>
      <c r="AC703" s="39"/>
      <c r="AD703" s="39"/>
      <c r="AE703" s="39"/>
      <c r="AR703" s="240" t="s">
        <v>366</v>
      </c>
      <c r="AT703" s="240" t="s">
        <v>244</v>
      </c>
      <c r="AU703" s="240" t="s">
        <v>85</v>
      </c>
      <c r="AY703" s="18" t="s">
        <v>194</v>
      </c>
      <c r="BE703" s="241">
        <f>IF(N703="základní",J703,0)</f>
        <v>0</v>
      </c>
      <c r="BF703" s="241">
        <f>IF(N703="snížená",J703,0)</f>
        <v>0</v>
      </c>
      <c r="BG703" s="241">
        <f>IF(N703="zákl. přenesená",J703,0)</f>
        <v>0</v>
      </c>
      <c r="BH703" s="241">
        <f>IF(N703="sníž. přenesená",J703,0)</f>
        <v>0</v>
      </c>
      <c r="BI703" s="241">
        <f>IF(N703="nulová",J703,0)</f>
        <v>0</v>
      </c>
      <c r="BJ703" s="18" t="s">
        <v>83</v>
      </c>
      <c r="BK703" s="241">
        <f>ROUND(I703*H703,2)</f>
        <v>0</v>
      </c>
      <c r="BL703" s="18" t="s">
        <v>285</v>
      </c>
      <c r="BM703" s="240" t="s">
        <v>994</v>
      </c>
    </row>
    <row r="704" s="13" customFormat="1">
      <c r="A704" s="13"/>
      <c r="B704" s="247"/>
      <c r="C704" s="248"/>
      <c r="D704" s="242" t="s">
        <v>204</v>
      </c>
      <c r="E704" s="248"/>
      <c r="F704" s="250" t="s">
        <v>995</v>
      </c>
      <c r="G704" s="248"/>
      <c r="H704" s="251">
        <v>10.835000000000001</v>
      </c>
      <c r="I704" s="252"/>
      <c r="J704" s="248"/>
      <c r="K704" s="248"/>
      <c r="L704" s="253"/>
      <c r="M704" s="254"/>
      <c r="N704" s="255"/>
      <c r="O704" s="255"/>
      <c r="P704" s="255"/>
      <c r="Q704" s="255"/>
      <c r="R704" s="255"/>
      <c r="S704" s="255"/>
      <c r="T704" s="256"/>
      <c r="U704" s="13"/>
      <c r="V704" s="13"/>
      <c r="W704" s="13"/>
      <c r="X704" s="13"/>
      <c r="Y704" s="13"/>
      <c r="Z704" s="13"/>
      <c r="AA704" s="13"/>
      <c r="AB704" s="13"/>
      <c r="AC704" s="13"/>
      <c r="AD704" s="13"/>
      <c r="AE704" s="13"/>
      <c r="AT704" s="257" t="s">
        <v>204</v>
      </c>
      <c r="AU704" s="257" t="s">
        <v>85</v>
      </c>
      <c r="AV704" s="13" t="s">
        <v>85</v>
      </c>
      <c r="AW704" s="13" t="s">
        <v>4</v>
      </c>
      <c r="AX704" s="13" t="s">
        <v>83</v>
      </c>
      <c r="AY704" s="257" t="s">
        <v>194</v>
      </c>
    </row>
    <row r="705" s="2" customFormat="1" ht="21.75" customHeight="1">
      <c r="A705" s="39"/>
      <c r="B705" s="40"/>
      <c r="C705" s="229" t="s">
        <v>996</v>
      </c>
      <c r="D705" s="229" t="s">
        <v>196</v>
      </c>
      <c r="E705" s="230" t="s">
        <v>997</v>
      </c>
      <c r="F705" s="231" t="s">
        <v>998</v>
      </c>
      <c r="G705" s="232" t="s">
        <v>210</v>
      </c>
      <c r="H705" s="233">
        <v>285.584</v>
      </c>
      <c r="I705" s="234"/>
      <c r="J705" s="235">
        <f>ROUND(I705*H705,2)</f>
        <v>0</v>
      </c>
      <c r="K705" s="231" t="s">
        <v>200</v>
      </c>
      <c r="L705" s="45"/>
      <c r="M705" s="236" t="s">
        <v>1</v>
      </c>
      <c r="N705" s="237" t="s">
        <v>41</v>
      </c>
      <c r="O705" s="92"/>
      <c r="P705" s="238">
        <f>O705*H705</f>
        <v>0</v>
      </c>
      <c r="Q705" s="238">
        <v>5.0000000000000002E-05</v>
      </c>
      <c r="R705" s="238">
        <f>Q705*H705</f>
        <v>0.014279200000000001</v>
      </c>
      <c r="S705" s="238">
        <v>0</v>
      </c>
      <c r="T705" s="239">
        <f>S705*H705</f>
        <v>0</v>
      </c>
      <c r="U705" s="39"/>
      <c r="V705" s="39"/>
      <c r="W705" s="39"/>
      <c r="X705" s="39"/>
      <c r="Y705" s="39"/>
      <c r="Z705" s="39"/>
      <c r="AA705" s="39"/>
      <c r="AB705" s="39"/>
      <c r="AC705" s="39"/>
      <c r="AD705" s="39"/>
      <c r="AE705" s="39"/>
      <c r="AR705" s="240" t="s">
        <v>285</v>
      </c>
      <c r="AT705" s="240" t="s">
        <v>196</v>
      </c>
      <c r="AU705" s="240" t="s">
        <v>85</v>
      </c>
      <c r="AY705" s="18" t="s">
        <v>194</v>
      </c>
      <c r="BE705" s="241">
        <f>IF(N705="základní",J705,0)</f>
        <v>0</v>
      </c>
      <c r="BF705" s="241">
        <f>IF(N705="snížená",J705,0)</f>
        <v>0</v>
      </c>
      <c r="BG705" s="241">
        <f>IF(N705="zákl. přenesená",J705,0)</f>
        <v>0</v>
      </c>
      <c r="BH705" s="241">
        <f>IF(N705="sníž. přenesená",J705,0)</f>
        <v>0</v>
      </c>
      <c r="BI705" s="241">
        <f>IF(N705="nulová",J705,0)</f>
        <v>0</v>
      </c>
      <c r="BJ705" s="18" t="s">
        <v>83</v>
      </c>
      <c r="BK705" s="241">
        <f>ROUND(I705*H705,2)</f>
        <v>0</v>
      </c>
      <c r="BL705" s="18" t="s">
        <v>285</v>
      </c>
      <c r="BM705" s="240" t="s">
        <v>999</v>
      </c>
    </row>
    <row r="706" s="14" customFormat="1">
      <c r="A706" s="14"/>
      <c r="B706" s="258"/>
      <c r="C706" s="259"/>
      <c r="D706" s="242" t="s">
        <v>204</v>
      </c>
      <c r="E706" s="260" t="s">
        <v>1</v>
      </c>
      <c r="F706" s="261" t="s">
        <v>218</v>
      </c>
      <c r="G706" s="259"/>
      <c r="H706" s="260" t="s">
        <v>1</v>
      </c>
      <c r="I706" s="262"/>
      <c r="J706" s="259"/>
      <c r="K706" s="259"/>
      <c r="L706" s="263"/>
      <c r="M706" s="264"/>
      <c r="N706" s="265"/>
      <c r="O706" s="265"/>
      <c r="P706" s="265"/>
      <c r="Q706" s="265"/>
      <c r="R706" s="265"/>
      <c r="S706" s="265"/>
      <c r="T706" s="266"/>
      <c r="U706" s="14"/>
      <c r="V706" s="14"/>
      <c r="W706" s="14"/>
      <c r="X706" s="14"/>
      <c r="Y706" s="14"/>
      <c r="Z706" s="14"/>
      <c r="AA706" s="14"/>
      <c r="AB706" s="14"/>
      <c r="AC706" s="14"/>
      <c r="AD706" s="14"/>
      <c r="AE706" s="14"/>
      <c r="AT706" s="267" t="s">
        <v>204</v>
      </c>
      <c r="AU706" s="267" t="s">
        <v>85</v>
      </c>
      <c r="AV706" s="14" t="s">
        <v>83</v>
      </c>
      <c r="AW706" s="14" t="s">
        <v>32</v>
      </c>
      <c r="AX706" s="14" t="s">
        <v>76</v>
      </c>
      <c r="AY706" s="267" t="s">
        <v>194</v>
      </c>
    </row>
    <row r="707" s="13" customFormat="1">
      <c r="A707" s="13"/>
      <c r="B707" s="247"/>
      <c r="C707" s="248"/>
      <c r="D707" s="242" t="s">
        <v>204</v>
      </c>
      <c r="E707" s="249" t="s">
        <v>1</v>
      </c>
      <c r="F707" s="250" t="s">
        <v>453</v>
      </c>
      <c r="G707" s="248"/>
      <c r="H707" s="251">
        <v>285.584</v>
      </c>
      <c r="I707" s="252"/>
      <c r="J707" s="248"/>
      <c r="K707" s="248"/>
      <c r="L707" s="253"/>
      <c r="M707" s="254"/>
      <c r="N707" s="255"/>
      <c r="O707" s="255"/>
      <c r="P707" s="255"/>
      <c r="Q707" s="255"/>
      <c r="R707" s="255"/>
      <c r="S707" s="255"/>
      <c r="T707" s="256"/>
      <c r="U707" s="13"/>
      <c r="V707" s="13"/>
      <c r="W707" s="13"/>
      <c r="X707" s="13"/>
      <c r="Y707" s="13"/>
      <c r="Z707" s="13"/>
      <c r="AA707" s="13"/>
      <c r="AB707" s="13"/>
      <c r="AC707" s="13"/>
      <c r="AD707" s="13"/>
      <c r="AE707" s="13"/>
      <c r="AT707" s="257" t="s">
        <v>204</v>
      </c>
      <c r="AU707" s="257" t="s">
        <v>85</v>
      </c>
      <c r="AV707" s="13" t="s">
        <v>85</v>
      </c>
      <c r="AW707" s="13" t="s">
        <v>32</v>
      </c>
      <c r="AX707" s="13" t="s">
        <v>76</v>
      </c>
      <c r="AY707" s="257" t="s">
        <v>194</v>
      </c>
    </row>
    <row r="708" s="15" customFormat="1">
      <c r="A708" s="15"/>
      <c r="B708" s="268"/>
      <c r="C708" s="269"/>
      <c r="D708" s="242" t="s">
        <v>204</v>
      </c>
      <c r="E708" s="270" t="s">
        <v>1</v>
      </c>
      <c r="F708" s="271" t="s">
        <v>207</v>
      </c>
      <c r="G708" s="269"/>
      <c r="H708" s="272">
        <v>285.584</v>
      </c>
      <c r="I708" s="273"/>
      <c r="J708" s="269"/>
      <c r="K708" s="269"/>
      <c r="L708" s="274"/>
      <c r="M708" s="275"/>
      <c r="N708" s="276"/>
      <c r="O708" s="276"/>
      <c r="P708" s="276"/>
      <c r="Q708" s="276"/>
      <c r="R708" s="276"/>
      <c r="S708" s="276"/>
      <c r="T708" s="277"/>
      <c r="U708" s="15"/>
      <c r="V708" s="15"/>
      <c r="W708" s="15"/>
      <c r="X708" s="15"/>
      <c r="Y708" s="15"/>
      <c r="Z708" s="15"/>
      <c r="AA708" s="15"/>
      <c r="AB708" s="15"/>
      <c r="AC708" s="15"/>
      <c r="AD708" s="15"/>
      <c r="AE708" s="15"/>
      <c r="AT708" s="278" t="s">
        <v>204</v>
      </c>
      <c r="AU708" s="278" t="s">
        <v>85</v>
      </c>
      <c r="AV708" s="15" t="s">
        <v>100</v>
      </c>
      <c r="AW708" s="15" t="s">
        <v>32</v>
      </c>
      <c r="AX708" s="15" t="s">
        <v>83</v>
      </c>
      <c r="AY708" s="278" t="s">
        <v>194</v>
      </c>
    </row>
    <row r="709" s="2" customFormat="1" ht="21.75" customHeight="1">
      <c r="A709" s="39"/>
      <c r="B709" s="40"/>
      <c r="C709" s="229" t="s">
        <v>1000</v>
      </c>
      <c r="D709" s="229" t="s">
        <v>196</v>
      </c>
      <c r="E709" s="230" t="s">
        <v>1001</v>
      </c>
      <c r="F709" s="231" t="s">
        <v>1002</v>
      </c>
      <c r="G709" s="232" t="s">
        <v>210</v>
      </c>
      <c r="H709" s="233">
        <v>67.052999999999997</v>
      </c>
      <c r="I709" s="234"/>
      <c r="J709" s="235">
        <f>ROUND(I709*H709,2)</f>
        <v>0</v>
      </c>
      <c r="K709" s="231" t="s">
        <v>200</v>
      </c>
      <c r="L709" s="45"/>
      <c r="M709" s="236" t="s">
        <v>1</v>
      </c>
      <c r="N709" s="237" t="s">
        <v>41</v>
      </c>
      <c r="O709" s="92"/>
      <c r="P709" s="238">
        <f>O709*H709</f>
        <v>0</v>
      </c>
      <c r="Q709" s="238">
        <v>0.00012</v>
      </c>
      <c r="R709" s="238">
        <f>Q709*H709</f>
        <v>0.0080463600000000007</v>
      </c>
      <c r="S709" s="238">
        <v>0</v>
      </c>
      <c r="T709" s="239">
        <f>S709*H709</f>
        <v>0</v>
      </c>
      <c r="U709" s="39"/>
      <c r="V709" s="39"/>
      <c r="W709" s="39"/>
      <c r="X709" s="39"/>
      <c r="Y709" s="39"/>
      <c r="Z709" s="39"/>
      <c r="AA709" s="39"/>
      <c r="AB709" s="39"/>
      <c r="AC709" s="39"/>
      <c r="AD709" s="39"/>
      <c r="AE709" s="39"/>
      <c r="AR709" s="240" t="s">
        <v>285</v>
      </c>
      <c r="AT709" s="240" t="s">
        <v>196</v>
      </c>
      <c r="AU709" s="240" t="s">
        <v>85</v>
      </c>
      <c r="AY709" s="18" t="s">
        <v>194</v>
      </c>
      <c r="BE709" s="241">
        <f>IF(N709="základní",J709,0)</f>
        <v>0</v>
      </c>
      <c r="BF709" s="241">
        <f>IF(N709="snížená",J709,0)</f>
        <v>0</v>
      </c>
      <c r="BG709" s="241">
        <f>IF(N709="zákl. přenesená",J709,0)</f>
        <v>0</v>
      </c>
      <c r="BH709" s="241">
        <f>IF(N709="sníž. přenesená",J709,0)</f>
        <v>0</v>
      </c>
      <c r="BI709" s="241">
        <f>IF(N709="nulová",J709,0)</f>
        <v>0</v>
      </c>
      <c r="BJ709" s="18" t="s">
        <v>83</v>
      </c>
      <c r="BK709" s="241">
        <f>ROUND(I709*H709,2)</f>
        <v>0</v>
      </c>
      <c r="BL709" s="18" t="s">
        <v>285</v>
      </c>
      <c r="BM709" s="240" t="s">
        <v>1003</v>
      </c>
    </row>
    <row r="710" s="14" customFormat="1">
      <c r="A710" s="14"/>
      <c r="B710" s="258"/>
      <c r="C710" s="259"/>
      <c r="D710" s="242" t="s">
        <v>204</v>
      </c>
      <c r="E710" s="260" t="s">
        <v>1</v>
      </c>
      <c r="F710" s="261" t="s">
        <v>350</v>
      </c>
      <c r="G710" s="259"/>
      <c r="H710" s="260" t="s">
        <v>1</v>
      </c>
      <c r="I710" s="262"/>
      <c r="J710" s="259"/>
      <c r="K710" s="259"/>
      <c r="L710" s="263"/>
      <c r="M710" s="264"/>
      <c r="N710" s="265"/>
      <c r="O710" s="265"/>
      <c r="P710" s="265"/>
      <c r="Q710" s="265"/>
      <c r="R710" s="265"/>
      <c r="S710" s="265"/>
      <c r="T710" s="266"/>
      <c r="U710" s="14"/>
      <c r="V710" s="14"/>
      <c r="W710" s="14"/>
      <c r="X710" s="14"/>
      <c r="Y710" s="14"/>
      <c r="Z710" s="14"/>
      <c r="AA710" s="14"/>
      <c r="AB710" s="14"/>
      <c r="AC710" s="14"/>
      <c r="AD710" s="14"/>
      <c r="AE710" s="14"/>
      <c r="AT710" s="267" t="s">
        <v>204</v>
      </c>
      <c r="AU710" s="267" t="s">
        <v>85</v>
      </c>
      <c r="AV710" s="14" t="s">
        <v>83</v>
      </c>
      <c r="AW710" s="14" t="s">
        <v>32</v>
      </c>
      <c r="AX710" s="14" t="s">
        <v>76</v>
      </c>
      <c r="AY710" s="267" t="s">
        <v>194</v>
      </c>
    </row>
    <row r="711" s="13" customFormat="1">
      <c r="A711" s="13"/>
      <c r="B711" s="247"/>
      <c r="C711" s="248"/>
      <c r="D711" s="242" t="s">
        <v>204</v>
      </c>
      <c r="E711" s="249" t="s">
        <v>1</v>
      </c>
      <c r="F711" s="250" t="s">
        <v>884</v>
      </c>
      <c r="G711" s="248"/>
      <c r="H711" s="251">
        <v>67.052999999999997</v>
      </c>
      <c r="I711" s="252"/>
      <c r="J711" s="248"/>
      <c r="K711" s="248"/>
      <c r="L711" s="253"/>
      <c r="M711" s="254"/>
      <c r="N711" s="255"/>
      <c r="O711" s="255"/>
      <c r="P711" s="255"/>
      <c r="Q711" s="255"/>
      <c r="R711" s="255"/>
      <c r="S711" s="255"/>
      <c r="T711" s="256"/>
      <c r="U711" s="13"/>
      <c r="V711" s="13"/>
      <c r="W711" s="13"/>
      <c r="X711" s="13"/>
      <c r="Y711" s="13"/>
      <c r="Z711" s="13"/>
      <c r="AA711" s="13"/>
      <c r="AB711" s="13"/>
      <c r="AC711" s="13"/>
      <c r="AD711" s="13"/>
      <c r="AE711" s="13"/>
      <c r="AT711" s="257" t="s">
        <v>204</v>
      </c>
      <c r="AU711" s="257" t="s">
        <v>85</v>
      </c>
      <c r="AV711" s="13" t="s">
        <v>85</v>
      </c>
      <c r="AW711" s="13" t="s">
        <v>32</v>
      </c>
      <c r="AX711" s="13" t="s">
        <v>76</v>
      </c>
      <c r="AY711" s="257" t="s">
        <v>194</v>
      </c>
    </row>
    <row r="712" s="15" customFormat="1">
      <c r="A712" s="15"/>
      <c r="B712" s="268"/>
      <c r="C712" s="269"/>
      <c r="D712" s="242" t="s">
        <v>204</v>
      </c>
      <c r="E712" s="270" t="s">
        <v>1</v>
      </c>
      <c r="F712" s="271" t="s">
        <v>207</v>
      </c>
      <c r="G712" s="269"/>
      <c r="H712" s="272">
        <v>67.052999999999997</v>
      </c>
      <c r="I712" s="273"/>
      <c r="J712" s="269"/>
      <c r="K712" s="269"/>
      <c r="L712" s="274"/>
      <c r="M712" s="275"/>
      <c r="N712" s="276"/>
      <c r="O712" s="276"/>
      <c r="P712" s="276"/>
      <c r="Q712" s="276"/>
      <c r="R712" s="276"/>
      <c r="S712" s="276"/>
      <c r="T712" s="277"/>
      <c r="U712" s="15"/>
      <c r="V712" s="15"/>
      <c r="W712" s="15"/>
      <c r="X712" s="15"/>
      <c r="Y712" s="15"/>
      <c r="Z712" s="15"/>
      <c r="AA712" s="15"/>
      <c r="AB712" s="15"/>
      <c r="AC712" s="15"/>
      <c r="AD712" s="15"/>
      <c r="AE712" s="15"/>
      <c r="AT712" s="278" t="s">
        <v>204</v>
      </c>
      <c r="AU712" s="278" t="s">
        <v>85</v>
      </c>
      <c r="AV712" s="15" t="s">
        <v>100</v>
      </c>
      <c r="AW712" s="15" t="s">
        <v>32</v>
      </c>
      <c r="AX712" s="15" t="s">
        <v>83</v>
      </c>
      <c r="AY712" s="278" t="s">
        <v>194</v>
      </c>
    </row>
    <row r="713" s="2" customFormat="1" ht="16.5" customHeight="1">
      <c r="A713" s="39"/>
      <c r="B713" s="40"/>
      <c r="C713" s="290" t="s">
        <v>1004</v>
      </c>
      <c r="D713" s="290" t="s">
        <v>244</v>
      </c>
      <c r="E713" s="291" t="s">
        <v>1005</v>
      </c>
      <c r="F713" s="292" t="s">
        <v>1006</v>
      </c>
      <c r="G713" s="293" t="s">
        <v>215</v>
      </c>
      <c r="H713" s="294">
        <v>18.774999999999999</v>
      </c>
      <c r="I713" s="295"/>
      <c r="J713" s="296">
        <f>ROUND(I713*H713,2)</f>
        <v>0</v>
      </c>
      <c r="K713" s="292" t="s">
        <v>200</v>
      </c>
      <c r="L713" s="297"/>
      <c r="M713" s="298" t="s">
        <v>1</v>
      </c>
      <c r="N713" s="299" t="s">
        <v>41</v>
      </c>
      <c r="O713" s="92"/>
      <c r="P713" s="238">
        <f>O713*H713</f>
        <v>0</v>
      </c>
      <c r="Q713" s="238">
        <v>0.02</v>
      </c>
      <c r="R713" s="238">
        <f>Q713*H713</f>
        <v>0.3755</v>
      </c>
      <c r="S713" s="238">
        <v>0</v>
      </c>
      <c r="T713" s="239">
        <f>S713*H713</f>
        <v>0</v>
      </c>
      <c r="U713" s="39"/>
      <c r="V713" s="39"/>
      <c r="W713" s="39"/>
      <c r="X713" s="39"/>
      <c r="Y713" s="39"/>
      <c r="Z713" s="39"/>
      <c r="AA713" s="39"/>
      <c r="AB713" s="39"/>
      <c r="AC713" s="39"/>
      <c r="AD713" s="39"/>
      <c r="AE713" s="39"/>
      <c r="AR713" s="240" t="s">
        <v>366</v>
      </c>
      <c r="AT713" s="240" t="s">
        <v>244</v>
      </c>
      <c r="AU713" s="240" t="s">
        <v>85</v>
      </c>
      <c r="AY713" s="18" t="s">
        <v>194</v>
      </c>
      <c r="BE713" s="241">
        <f>IF(N713="základní",J713,0)</f>
        <v>0</v>
      </c>
      <c r="BF713" s="241">
        <f>IF(N713="snížená",J713,0)</f>
        <v>0</v>
      </c>
      <c r="BG713" s="241">
        <f>IF(N713="zákl. přenesená",J713,0)</f>
        <v>0</v>
      </c>
      <c r="BH713" s="241">
        <f>IF(N713="sníž. přenesená",J713,0)</f>
        <v>0</v>
      </c>
      <c r="BI713" s="241">
        <f>IF(N713="nulová",J713,0)</f>
        <v>0</v>
      </c>
      <c r="BJ713" s="18" t="s">
        <v>83</v>
      </c>
      <c r="BK713" s="241">
        <f>ROUND(I713*H713,2)</f>
        <v>0</v>
      </c>
      <c r="BL713" s="18" t="s">
        <v>285</v>
      </c>
      <c r="BM713" s="240" t="s">
        <v>1007</v>
      </c>
    </row>
    <row r="714" s="13" customFormat="1">
      <c r="A714" s="13"/>
      <c r="B714" s="247"/>
      <c r="C714" s="248"/>
      <c r="D714" s="242" t="s">
        <v>204</v>
      </c>
      <c r="E714" s="248"/>
      <c r="F714" s="250" t="s">
        <v>1008</v>
      </c>
      <c r="G714" s="248"/>
      <c r="H714" s="251">
        <v>18.774999999999999</v>
      </c>
      <c r="I714" s="252"/>
      <c r="J714" s="248"/>
      <c r="K714" s="248"/>
      <c r="L714" s="253"/>
      <c r="M714" s="254"/>
      <c r="N714" s="255"/>
      <c r="O714" s="255"/>
      <c r="P714" s="255"/>
      <c r="Q714" s="255"/>
      <c r="R714" s="255"/>
      <c r="S714" s="255"/>
      <c r="T714" s="256"/>
      <c r="U714" s="13"/>
      <c r="V714" s="13"/>
      <c r="W714" s="13"/>
      <c r="X714" s="13"/>
      <c r="Y714" s="13"/>
      <c r="Z714" s="13"/>
      <c r="AA714" s="13"/>
      <c r="AB714" s="13"/>
      <c r="AC714" s="13"/>
      <c r="AD714" s="13"/>
      <c r="AE714" s="13"/>
      <c r="AT714" s="257" t="s">
        <v>204</v>
      </c>
      <c r="AU714" s="257" t="s">
        <v>85</v>
      </c>
      <c r="AV714" s="13" t="s">
        <v>85</v>
      </c>
      <c r="AW714" s="13" t="s">
        <v>4</v>
      </c>
      <c r="AX714" s="13" t="s">
        <v>83</v>
      </c>
      <c r="AY714" s="257" t="s">
        <v>194</v>
      </c>
    </row>
    <row r="715" s="2" customFormat="1" ht="21.75" customHeight="1">
      <c r="A715" s="39"/>
      <c r="B715" s="40"/>
      <c r="C715" s="229" t="s">
        <v>1009</v>
      </c>
      <c r="D715" s="229" t="s">
        <v>196</v>
      </c>
      <c r="E715" s="230" t="s">
        <v>1010</v>
      </c>
      <c r="F715" s="231" t="s">
        <v>1011</v>
      </c>
      <c r="G715" s="232" t="s">
        <v>280</v>
      </c>
      <c r="H715" s="233">
        <v>24.52</v>
      </c>
      <c r="I715" s="234"/>
      <c r="J715" s="235">
        <f>ROUND(I715*H715,2)</f>
        <v>0</v>
      </c>
      <c r="K715" s="231" t="s">
        <v>200</v>
      </c>
      <c r="L715" s="45"/>
      <c r="M715" s="236" t="s">
        <v>1</v>
      </c>
      <c r="N715" s="237" t="s">
        <v>41</v>
      </c>
      <c r="O715" s="92"/>
      <c r="P715" s="238">
        <f>O715*H715</f>
        <v>0</v>
      </c>
      <c r="Q715" s="238">
        <v>0.00010000000000000001</v>
      </c>
      <c r="R715" s="238">
        <f>Q715*H715</f>
        <v>0.0024520000000000002</v>
      </c>
      <c r="S715" s="238">
        <v>0</v>
      </c>
      <c r="T715" s="239">
        <f>S715*H715</f>
        <v>0</v>
      </c>
      <c r="U715" s="39"/>
      <c r="V715" s="39"/>
      <c r="W715" s="39"/>
      <c r="X715" s="39"/>
      <c r="Y715" s="39"/>
      <c r="Z715" s="39"/>
      <c r="AA715" s="39"/>
      <c r="AB715" s="39"/>
      <c r="AC715" s="39"/>
      <c r="AD715" s="39"/>
      <c r="AE715" s="39"/>
      <c r="AR715" s="240" t="s">
        <v>285</v>
      </c>
      <c r="AT715" s="240" t="s">
        <v>196</v>
      </c>
      <c r="AU715" s="240" t="s">
        <v>85</v>
      </c>
      <c r="AY715" s="18" t="s">
        <v>194</v>
      </c>
      <c r="BE715" s="241">
        <f>IF(N715="základní",J715,0)</f>
        <v>0</v>
      </c>
      <c r="BF715" s="241">
        <f>IF(N715="snížená",J715,0)</f>
        <v>0</v>
      </c>
      <c r="BG715" s="241">
        <f>IF(N715="zákl. přenesená",J715,0)</f>
        <v>0</v>
      </c>
      <c r="BH715" s="241">
        <f>IF(N715="sníž. přenesená",J715,0)</f>
        <v>0</v>
      </c>
      <c r="BI715" s="241">
        <f>IF(N715="nulová",J715,0)</f>
        <v>0</v>
      </c>
      <c r="BJ715" s="18" t="s">
        <v>83</v>
      </c>
      <c r="BK715" s="241">
        <f>ROUND(I715*H715,2)</f>
        <v>0</v>
      </c>
      <c r="BL715" s="18" t="s">
        <v>285</v>
      </c>
      <c r="BM715" s="240" t="s">
        <v>1012</v>
      </c>
    </row>
    <row r="716" s="14" customFormat="1">
      <c r="A716" s="14"/>
      <c r="B716" s="258"/>
      <c r="C716" s="259"/>
      <c r="D716" s="242" t="s">
        <v>204</v>
      </c>
      <c r="E716" s="260" t="s">
        <v>1</v>
      </c>
      <c r="F716" s="261" t="s">
        <v>350</v>
      </c>
      <c r="G716" s="259"/>
      <c r="H716" s="260" t="s">
        <v>1</v>
      </c>
      <c r="I716" s="262"/>
      <c r="J716" s="259"/>
      <c r="K716" s="259"/>
      <c r="L716" s="263"/>
      <c r="M716" s="264"/>
      <c r="N716" s="265"/>
      <c r="O716" s="265"/>
      <c r="P716" s="265"/>
      <c r="Q716" s="265"/>
      <c r="R716" s="265"/>
      <c r="S716" s="265"/>
      <c r="T716" s="266"/>
      <c r="U716" s="14"/>
      <c r="V716" s="14"/>
      <c r="W716" s="14"/>
      <c r="X716" s="14"/>
      <c r="Y716" s="14"/>
      <c r="Z716" s="14"/>
      <c r="AA716" s="14"/>
      <c r="AB716" s="14"/>
      <c r="AC716" s="14"/>
      <c r="AD716" s="14"/>
      <c r="AE716" s="14"/>
      <c r="AT716" s="267" t="s">
        <v>204</v>
      </c>
      <c r="AU716" s="267" t="s">
        <v>85</v>
      </c>
      <c r="AV716" s="14" t="s">
        <v>83</v>
      </c>
      <c r="AW716" s="14" t="s">
        <v>32</v>
      </c>
      <c r="AX716" s="14" t="s">
        <v>76</v>
      </c>
      <c r="AY716" s="267" t="s">
        <v>194</v>
      </c>
    </row>
    <row r="717" s="13" customFormat="1">
      <c r="A717" s="13"/>
      <c r="B717" s="247"/>
      <c r="C717" s="248"/>
      <c r="D717" s="242" t="s">
        <v>204</v>
      </c>
      <c r="E717" s="249" t="s">
        <v>1</v>
      </c>
      <c r="F717" s="250" t="s">
        <v>1013</v>
      </c>
      <c r="G717" s="248"/>
      <c r="H717" s="251">
        <v>24.52</v>
      </c>
      <c r="I717" s="252"/>
      <c r="J717" s="248"/>
      <c r="K717" s="248"/>
      <c r="L717" s="253"/>
      <c r="M717" s="254"/>
      <c r="N717" s="255"/>
      <c r="O717" s="255"/>
      <c r="P717" s="255"/>
      <c r="Q717" s="255"/>
      <c r="R717" s="255"/>
      <c r="S717" s="255"/>
      <c r="T717" s="256"/>
      <c r="U717" s="13"/>
      <c r="V717" s="13"/>
      <c r="W717" s="13"/>
      <c r="X717" s="13"/>
      <c r="Y717" s="13"/>
      <c r="Z717" s="13"/>
      <c r="AA717" s="13"/>
      <c r="AB717" s="13"/>
      <c r="AC717" s="13"/>
      <c r="AD717" s="13"/>
      <c r="AE717" s="13"/>
      <c r="AT717" s="257" t="s">
        <v>204</v>
      </c>
      <c r="AU717" s="257" t="s">
        <v>85</v>
      </c>
      <c r="AV717" s="13" t="s">
        <v>85</v>
      </c>
      <c r="AW717" s="13" t="s">
        <v>32</v>
      </c>
      <c r="AX717" s="13" t="s">
        <v>76</v>
      </c>
      <c r="AY717" s="257" t="s">
        <v>194</v>
      </c>
    </row>
    <row r="718" s="15" customFormat="1">
      <c r="A718" s="15"/>
      <c r="B718" s="268"/>
      <c r="C718" s="269"/>
      <c r="D718" s="242" t="s">
        <v>204</v>
      </c>
      <c r="E718" s="270" t="s">
        <v>1</v>
      </c>
      <c r="F718" s="271" t="s">
        <v>207</v>
      </c>
      <c r="G718" s="269"/>
      <c r="H718" s="272">
        <v>24.52</v>
      </c>
      <c r="I718" s="273"/>
      <c r="J718" s="269"/>
      <c r="K718" s="269"/>
      <c r="L718" s="274"/>
      <c r="M718" s="275"/>
      <c r="N718" s="276"/>
      <c r="O718" s="276"/>
      <c r="P718" s="276"/>
      <c r="Q718" s="276"/>
      <c r="R718" s="276"/>
      <c r="S718" s="276"/>
      <c r="T718" s="277"/>
      <c r="U718" s="15"/>
      <c r="V718" s="15"/>
      <c r="W718" s="15"/>
      <c r="X718" s="15"/>
      <c r="Y718" s="15"/>
      <c r="Z718" s="15"/>
      <c r="AA718" s="15"/>
      <c r="AB718" s="15"/>
      <c r="AC718" s="15"/>
      <c r="AD718" s="15"/>
      <c r="AE718" s="15"/>
      <c r="AT718" s="278" t="s">
        <v>204</v>
      </c>
      <c r="AU718" s="278" t="s">
        <v>85</v>
      </c>
      <c r="AV718" s="15" t="s">
        <v>100</v>
      </c>
      <c r="AW718" s="15" t="s">
        <v>32</v>
      </c>
      <c r="AX718" s="15" t="s">
        <v>83</v>
      </c>
      <c r="AY718" s="278" t="s">
        <v>194</v>
      </c>
    </row>
    <row r="719" s="2" customFormat="1" ht="16.5" customHeight="1">
      <c r="A719" s="39"/>
      <c r="B719" s="40"/>
      <c r="C719" s="290" t="s">
        <v>1014</v>
      </c>
      <c r="D719" s="290" t="s">
        <v>244</v>
      </c>
      <c r="E719" s="291" t="s">
        <v>1015</v>
      </c>
      <c r="F719" s="292" t="s">
        <v>1016</v>
      </c>
      <c r="G719" s="293" t="s">
        <v>215</v>
      </c>
      <c r="H719" s="294">
        <v>0.40500000000000003</v>
      </c>
      <c r="I719" s="295"/>
      <c r="J719" s="296">
        <f>ROUND(I719*H719,2)</f>
        <v>0</v>
      </c>
      <c r="K719" s="292" t="s">
        <v>200</v>
      </c>
      <c r="L719" s="297"/>
      <c r="M719" s="298" t="s">
        <v>1</v>
      </c>
      <c r="N719" s="299" t="s">
        <v>41</v>
      </c>
      <c r="O719" s="92"/>
      <c r="P719" s="238">
        <f>O719*H719</f>
        <v>0</v>
      </c>
      <c r="Q719" s="238">
        <v>0.029999999999999999</v>
      </c>
      <c r="R719" s="238">
        <f>Q719*H719</f>
        <v>0.012150000000000001</v>
      </c>
      <c r="S719" s="238">
        <v>0</v>
      </c>
      <c r="T719" s="239">
        <f>S719*H719</f>
        <v>0</v>
      </c>
      <c r="U719" s="39"/>
      <c r="V719" s="39"/>
      <c r="W719" s="39"/>
      <c r="X719" s="39"/>
      <c r="Y719" s="39"/>
      <c r="Z719" s="39"/>
      <c r="AA719" s="39"/>
      <c r="AB719" s="39"/>
      <c r="AC719" s="39"/>
      <c r="AD719" s="39"/>
      <c r="AE719" s="39"/>
      <c r="AR719" s="240" t="s">
        <v>366</v>
      </c>
      <c r="AT719" s="240" t="s">
        <v>244</v>
      </c>
      <c r="AU719" s="240" t="s">
        <v>85</v>
      </c>
      <c r="AY719" s="18" t="s">
        <v>194</v>
      </c>
      <c r="BE719" s="241">
        <f>IF(N719="základní",J719,0)</f>
        <v>0</v>
      </c>
      <c r="BF719" s="241">
        <f>IF(N719="snížená",J719,0)</f>
        <v>0</v>
      </c>
      <c r="BG719" s="241">
        <f>IF(N719="zákl. přenesená",J719,0)</f>
        <v>0</v>
      </c>
      <c r="BH719" s="241">
        <f>IF(N719="sníž. přenesená",J719,0)</f>
        <v>0</v>
      </c>
      <c r="BI719" s="241">
        <f>IF(N719="nulová",J719,0)</f>
        <v>0</v>
      </c>
      <c r="BJ719" s="18" t="s">
        <v>83</v>
      </c>
      <c r="BK719" s="241">
        <f>ROUND(I719*H719,2)</f>
        <v>0</v>
      </c>
      <c r="BL719" s="18" t="s">
        <v>285</v>
      </c>
      <c r="BM719" s="240" t="s">
        <v>1017</v>
      </c>
    </row>
    <row r="720" s="13" customFormat="1">
      <c r="A720" s="13"/>
      <c r="B720" s="247"/>
      <c r="C720" s="248"/>
      <c r="D720" s="242" t="s">
        <v>204</v>
      </c>
      <c r="E720" s="248"/>
      <c r="F720" s="250" t="s">
        <v>1018</v>
      </c>
      <c r="G720" s="248"/>
      <c r="H720" s="251">
        <v>0.40500000000000003</v>
      </c>
      <c r="I720" s="252"/>
      <c r="J720" s="248"/>
      <c r="K720" s="248"/>
      <c r="L720" s="253"/>
      <c r="M720" s="254"/>
      <c r="N720" s="255"/>
      <c r="O720" s="255"/>
      <c r="P720" s="255"/>
      <c r="Q720" s="255"/>
      <c r="R720" s="255"/>
      <c r="S720" s="255"/>
      <c r="T720" s="256"/>
      <c r="U720" s="13"/>
      <c r="V720" s="13"/>
      <c r="W720" s="13"/>
      <c r="X720" s="13"/>
      <c r="Y720" s="13"/>
      <c r="Z720" s="13"/>
      <c r="AA720" s="13"/>
      <c r="AB720" s="13"/>
      <c r="AC720" s="13"/>
      <c r="AD720" s="13"/>
      <c r="AE720" s="13"/>
      <c r="AT720" s="257" t="s">
        <v>204</v>
      </c>
      <c r="AU720" s="257" t="s">
        <v>85</v>
      </c>
      <c r="AV720" s="13" t="s">
        <v>85</v>
      </c>
      <c r="AW720" s="13" t="s">
        <v>4</v>
      </c>
      <c r="AX720" s="13" t="s">
        <v>83</v>
      </c>
      <c r="AY720" s="257" t="s">
        <v>194</v>
      </c>
    </row>
    <row r="721" s="2" customFormat="1" ht="21.75" customHeight="1">
      <c r="A721" s="39"/>
      <c r="B721" s="40"/>
      <c r="C721" s="229" t="s">
        <v>1019</v>
      </c>
      <c r="D721" s="229" t="s">
        <v>196</v>
      </c>
      <c r="E721" s="230" t="s">
        <v>1020</v>
      </c>
      <c r="F721" s="231" t="s">
        <v>1021</v>
      </c>
      <c r="G721" s="232" t="s">
        <v>210</v>
      </c>
      <c r="H721" s="233">
        <v>12.26</v>
      </c>
      <c r="I721" s="234"/>
      <c r="J721" s="235">
        <f>ROUND(I721*H721,2)</f>
        <v>0</v>
      </c>
      <c r="K721" s="231" t="s">
        <v>200</v>
      </c>
      <c r="L721" s="45"/>
      <c r="M721" s="236" t="s">
        <v>1</v>
      </c>
      <c r="N721" s="237" t="s">
        <v>41</v>
      </c>
      <c r="O721" s="92"/>
      <c r="P721" s="238">
        <f>O721*H721</f>
        <v>0</v>
      </c>
      <c r="Q721" s="238">
        <v>0.00019000000000000001</v>
      </c>
      <c r="R721" s="238">
        <f>Q721*H721</f>
        <v>0.0023294000000000001</v>
      </c>
      <c r="S721" s="238">
        <v>0</v>
      </c>
      <c r="T721" s="239">
        <f>S721*H721</f>
        <v>0</v>
      </c>
      <c r="U721" s="39"/>
      <c r="V721" s="39"/>
      <c r="W721" s="39"/>
      <c r="X721" s="39"/>
      <c r="Y721" s="39"/>
      <c r="Z721" s="39"/>
      <c r="AA721" s="39"/>
      <c r="AB721" s="39"/>
      <c r="AC721" s="39"/>
      <c r="AD721" s="39"/>
      <c r="AE721" s="39"/>
      <c r="AR721" s="240" t="s">
        <v>285</v>
      </c>
      <c r="AT721" s="240" t="s">
        <v>196</v>
      </c>
      <c r="AU721" s="240" t="s">
        <v>85</v>
      </c>
      <c r="AY721" s="18" t="s">
        <v>194</v>
      </c>
      <c r="BE721" s="241">
        <f>IF(N721="základní",J721,0)</f>
        <v>0</v>
      </c>
      <c r="BF721" s="241">
        <f>IF(N721="snížená",J721,0)</f>
        <v>0</v>
      </c>
      <c r="BG721" s="241">
        <f>IF(N721="zákl. přenesená",J721,0)</f>
        <v>0</v>
      </c>
      <c r="BH721" s="241">
        <f>IF(N721="sníž. přenesená",J721,0)</f>
        <v>0</v>
      </c>
      <c r="BI721" s="241">
        <f>IF(N721="nulová",J721,0)</f>
        <v>0</v>
      </c>
      <c r="BJ721" s="18" t="s">
        <v>83</v>
      </c>
      <c r="BK721" s="241">
        <f>ROUND(I721*H721,2)</f>
        <v>0</v>
      </c>
      <c r="BL721" s="18" t="s">
        <v>285</v>
      </c>
      <c r="BM721" s="240" t="s">
        <v>1022</v>
      </c>
    </row>
    <row r="722" s="14" customFormat="1">
      <c r="A722" s="14"/>
      <c r="B722" s="258"/>
      <c r="C722" s="259"/>
      <c r="D722" s="242" t="s">
        <v>204</v>
      </c>
      <c r="E722" s="260" t="s">
        <v>1</v>
      </c>
      <c r="F722" s="261" t="s">
        <v>350</v>
      </c>
      <c r="G722" s="259"/>
      <c r="H722" s="260" t="s">
        <v>1</v>
      </c>
      <c r="I722" s="262"/>
      <c r="J722" s="259"/>
      <c r="K722" s="259"/>
      <c r="L722" s="263"/>
      <c r="M722" s="264"/>
      <c r="N722" s="265"/>
      <c r="O722" s="265"/>
      <c r="P722" s="265"/>
      <c r="Q722" s="265"/>
      <c r="R722" s="265"/>
      <c r="S722" s="265"/>
      <c r="T722" s="266"/>
      <c r="U722" s="14"/>
      <c r="V722" s="14"/>
      <c r="W722" s="14"/>
      <c r="X722" s="14"/>
      <c r="Y722" s="14"/>
      <c r="Z722" s="14"/>
      <c r="AA722" s="14"/>
      <c r="AB722" s="14"/>
      <c r="AC722" s="14"/>
      <c r="AD722" s="14"/>
      <c r="AE722" s="14"/>
      <c r="AT722" s="267" t="s">
        <v>204</v>
      </c>
      <c r="AU722" s="267" t="s">
        <v>85</v>
      </c>
      <c r="AV722" s="14" t="s">
        <v>83</v>
      </c>
      <c r="AW722" s="14" t="s">
        <v>32</v>
      </c>
      <c r="AX722" s="14" t="s">
        <v>76</v>
      </c>
      <c r="AY722" s="267" t="s">
        <v>194</v>
      </c>
    </row>
    <row r="723" s="13" customFormat="1">
      <c r="A723" s="13"/>
      <c r="B723" s="247"/>
      <c r="C723" s="248"/>
      <c r="D723" s="242" t="s">
        <v>204</v>
      </c>
      <c r="E723" s="249" t="s">
        <v>1</v>
      </c>
      <c r="F723" s="250" t="s">
        <v>1023</v>
      </c>
      <c r="G723" s="248"/>
      <c r="H723" s="251">
        <v>12.26</v>
      </c>
      <c r="I723" s="252"/>
      <c r="J723" s="248"/>
      <c r="K723" s="248"/>
      <c r="L723" s="253"/>
      <c r="M723" s="254"/>
      <c r="N723" s="255"/>
      <c r="O723" s="255"/>
      <c r="P723" s="255"/>
      <c r="Q723" s="255"/>
      <c r="R723" s="255"/>
      <c r="S723" s="255"/>
      <c r="T723" s="256"/>
      <c r="U723" s="13"/>
      <c r="V723" s="13"/>
      <c r="W723" s="13"/>
      <c r="X723" s="13"/>
      <c r="Y723" s="13"/>
      <c r="Z723" s="13"/>
      <c r="AA723" s="13"/>
      <c r="AB723" s="13"/>
      <c r="AC723" s="13"/>
      <c r="AD723" s="13"/>
      <c r="AE723" s="13"/>
      <c r="AT723" s="257" t="s">
        <v>204</v>
      </c>
      <c r="AU723" s="257" t="s">
        <v>85</v>
      </c>
      <c r="AV723" s="13" t="s">
        <v>85</v>
      </c>
      <c r="AW723" s="13" t="s">
        <v>32</v>
      </c>
      <c r="AX723" s="13" t="s">
        <v>76</v>
      </c>
      <c r="AY723" s="257" t="s">
        <v>194</v>
      </c>
    </row>
    <row r="724" s="15" customFormat="1">
      <c r="A724" s="15"/>
      <c r="B724" s="268"/>
      <c r="C724" s="269"/>
      <c r="D724" s="242" t="s">
        <v>204</v>
      </c>
      <c r="E724" s="270" t="s">
        <v>1</v>
      </c>
      <c r="F724" s="271" t="s">
        <v>207</v>
      </c>
      <c r="G724" s="269"/>
      <c r="H724" s="272">
        <v>12.26</v>
      </c>
      <c r="I724" s="273"/>
      <c r="J724" s="269"/>
      <c r="K724" s="269"/>
      <c r="L724" s="274"/>
      <c r="M724" s="275"/>
      <c r="N724" s="276"/>
      <c r="O724" s="276"/>
      <c r="P724" s="276"/>
      <c r="Q724" s="276"/>
      <c r="R724" s="276"/>
      <c r="S724" s="276"/>
      <c r="T724" s="277"/>
      <c r="U724" s="15"/>
      <c r="V724" s="15"/>
      <c r="W724" s="15"/>
      <c r="X724" s="15"/>
      <c r="Y724" s="15"/>
      <c r="Z724" s="15"/>
      <c r="AA724" s="15"/>
      <c r="AB724" s="15"/>
      <c r="AC724" s="15"/>
      <c r="AD724" s="15"/>
      <c r="AE724" s="15"/>
      <c r="AT724" s="278" t="s">
        <v>204</v>
      </c>
      <c r="AU724" s="278" t="s">
        <v>85</v>
      </c>
      <c r="AV724" s="15" t="s">
        <v>100</v>
      </c>
      <c r="AW724" s="15" t="s">
        <v>32</v>
      </c>
      <c r="AX724" s="15" t="s">
        <v>83</v>
      </c>
      <c r="AY724" s="278" t="s">
        <v>194</v>
      </c>
    </row>
    <row r="725" s="2" customFormat="1" ht="16.5" customHeight="1">
      <c r="A725" s="39"/>
      <c r="B725" s="40"/>
      <c r="C725" s="290" t="s">
        <v>1024</v>
      </c>
      <c r="D725" s="290" t="s">
        <v>244</v>
      </c>
      <c r="E725" s="291" t="s">
        <v>1025</v>
      </c>
      <c r="F725" s="292" t="s">
        <v>1026</v>
      </c>
      <c r="G725" s="293" t="s">
        <v>210</v>
      </c>
      <c r="H725" s="294">
        <v>13.486000000000001</v>
      </c>
      <c r="I725" s="295"/>
      <c r="J725" s="296">
        <f>ROUND(I725*H725,2)</f>
        <v>0</v>
      </c>
      <c r="K725" s="292" t="s">
        <v>200</v>
      </c>
      <c r="L725" s="297"/>
      <c r="M725" s="298" t="s">
        <v>1</v>
      </c>
      <c r="N725" s="299" t="s">
        <v>41</v>
      </c>
      <c r="O725" s="92"/>
      <c r="P725" s="238">
        <f>O725*H725</f>
        <v>0</v>
      </c>
      <c r="Q725" s="238">
        <v>0.0025000000000000001</v>
      </c>
      <c r="R725" s="238">
        <f>Q725*H725</f>
        <v>0.033715000000000002</v>
      </c>
      <c r="S725" s="238">
        <v>0</v>
      </c>
      <c r="T725" s="239">
        <f>S725*H725</f>
        <v>0</v>
      </c>
      <c r="U725" s="39"/>
      <c r="V725" s="39"/>
      <c r="W725" s="39"/>
      <c r="X725" s="39"/>
      <c r="Y725" s="39"/>
      <c r="Z725" s="39"/>
      <c r="AA725" s="39"/>
      <c r="AB725" s="39"/>
      <c r="AC725" s="39"/>
      <c r="AD725" s="39"/>
      <c r="AE725" s="39"/>
      <c r="AR725" s="240" t="s">
        <v>366</v>
      </c>
      <c r="AT725" s="240" t="s">
        <v>244</v>
      </c>
      <c r="AU725" s="240" t="s">
        <v>85</v>
      </c>
      <c r="AY725" s="18" t="s">
        <v>194</v>
      </c>
      <c r="BE725" s="241">
        <f>IF(N725="základní",J725,0)</f>
        <v>0</v>
      </c>
      <c r="BF725" s="241">
        <f>IF(N725="snížená",J725,0)</f>
        <v>0</v>
      </c>
      <c r="BG725" s="241">
        <f>IF(N725="zákl. přenesená",J725,0)</f>
        <v>0</v>
      </c>
      <c r="BH725" s="241">
        <f>IF(N725="sníž. přenesená",J725,0)</f>
        <v>0</v>
      </c>
      <c r="BI725" s="241">
        <f>IF(N725="nulová",J725,0)</f>
        <v>0</v>
      </c>
      <c r="BJ725" s="18" t="s">
        <v>83</v>
      </c>
      <c r="BK725" s="241">
        <f>ROUND(I725*H725,2)</f>
        <v>0</v>
      </c>
      <c r="BL725" s="18" t="s">
        <v>285</v>
      </c>
      <c r="BM725" s="240" t="s">
        <v>1027</v>
      </c>
    </row>
    <row r="726" s="13" customFormat="1">
      <c r="A726" s="13"/>
      <c r="B726" s="247"/>
      <c r="C726" s="248"/>
      <c r="D726" s="242" t="s">
        <v>204</v>
      </c>
      <c r="E726" s="248"/>
      <c r="F726" s="250" t="s">
        <v>1028</v>
      </c>
      <c r="G726" s="248"/>
      <c r="H726" s="251">
        <v>13.486000000000001</v>
      </c>
      <c r="I726" s="252"/>
      <c r="J726" s="248"/>
      <c r="K726" s="248"/>
      <c r="L726" s="253"/>
      <c r="M726" s="254"/>
      <c r="N726" s="255"/>
      <c r="O726" s="255"/>
      <c r="P726" s="255"/>
      <c r="Q726" s="255"/>
      <c r="R726" s="255"/>
      <c r="S726" s="255"/>
      <c r="T726" s="256"/>
      <c r="U726" s="13"/>
      <c r="V726" s="13"/>
      <c r="W726" s="13"/>
      <c r="X726" s="13"/>
      <c r="Y726" s="13"/>
      <c r="Z726" s="13"/>
      <c r="AA726" s="13"/>
      <c r="AB726" s="13"/>
      <c r="AC726" s="13"/>
      <c r="AD726" s="13"/>
      <c r="AE726" s="13"/>
      <c r="AT726" s="257" t="s">
        <v>204</v>
      </c>
      <c r="AU726" s="257" t="s">
        <v>85</v>
      </c>
      <c r="AV726" s="13" t="s">
        <v>85</v>
      </c>
      <c r="AW726" s="13" t="s">
        <v>4</v>
      </c>
      <c r="AX726" s="13" t="s">
        <v>83</v>
      </c>
      <c r="AY726" s="257" t="s">
        <v>194</v>
      </c>
    </row>
    <row r="727" s="2" customFormat="1" ht="21.75" customHeight="1">
      <c r="A727" s="39"/>
      <c r="B727" s="40"/>
      <c r="C727" s="229" t="s">
        <v>1029</v>
      </c>
      <c r="D727" s="229" t="s">
        <v>196</v>
      </c>
      <c r="E727" s="230" t="s">
        <v>1020</v>
      </c>
      <c r="F727" s="231" t="s">
        <v>1021</v>
      </c>
      <c r="G727" s="232" t="s">
        <v>210</v>
      </c>
      <c r="H727" s="233">
        <v>5.9100000000000001</v>
      </c>
      <c r="I727" s="234"/>
      <c r="J727" s="235">
        <f>ROUND(I727*H727,2)</f>
        <v>0</v>
      </c>
      <c r="K727" s="231" t="s">
        <v>200</v>
      </c>
      <c r="L727" s="45"/>
      <c r="M727" s="236" t="s">
        <v>1</v>
      </c>
      <c r="N727" s="237" t="s">
        <v>41</v>
      </c>
      <c r="O727" s="92"/>
      <c r="P727" s="238">
        <f>O727*H727</f>
        <v>0</v>
      </c>
      <c r="Q727" s="238">
        <v>0.00019000000000000001</v>
      </c>
      <c r="R727" s="238">
        <f>Q727*H727</f>
        <v>0.0011229</v>
      </c>
      <c r="S727" s="238">
        <v>0</v>
      </c>
      <c r="T727" s="239">
        <f>S727*H727</f>
        <v>0</v>
      </c>
      <c r="U727" s="39"/>
      <c r="V727" s="39"/>
      <c r="W727" s="39"/>
      <c r="X727" s="39"/>
      <c r="Y727" s="39"/>
      <c r="Z727" s="39"/>
      <c r="AA727" s="39"/>
      <c r="AB727" s="39"/>
      <c r="AC727" s="39"/>
      <c r="AD727" s="39"/>
      <c r="AE727" s="39"/>
      <c r="AR727" s="240" t="s">
        <v>285</v>
      </c>
      <c r="AT727" s="240" t="s">
        <v>196</v>
      </c>
      <c r="AU727" s="240" t="s">
        <v>85</v>
      </c>
      <c r="AY727" s="18" t="s">
        <v>194</v>
      </c>
      <c r="BE727" s="241">
        <f>IF(N727="základní",J727,0)</f>
        <v>0</v>
      </c>
      <c r="BF727" s="241">
        <f>IF(N727="snížená",J727,0)</f>
        <v>0</v>
      </c>
      <c r="BG727" s="241">
        <f>IF(N727="zákl. přenesená",J727,0)</f>
        <v>0</v>
      </c>
      <c r="BH727" s="241">
        <f>IF(N727="sníž. přenesená",J727,0)</f>
        <v>0</v>
      </c>
      <c r="BI727" s="241">
        <f>IF(N727="nulová",J727,0)</f>
        <v>0</v>
      </c>
      <c r="BJ727" s="18" t="s">
        <v>83</v>
      </c>
      <c r="BK727" s="241">
        <f>ROUND(I727*H727,2)</f>
        <v>0</v>
      </c>
      <c r="BL727" s="18" t="s">
        <v>285</v>
      </c>
      <c r="BM727" s="240" t="s">
        <v>1030</v>
      </c>
    </row>
    <row r="728" s="14" customFormat="1">
      <c r="A728" s="14"/>
      <c r="B728" s="258"/>
      <c r="C728" s="259"/>
      <c r="D728" s="242" t="s">
        <v>204</v>
      </c>
      <c r="E728" s="260" t="s">
        <v>1</v>
      </c>
      <c r="F728" s="261" t="s">
        <v>350</v>
      </c>
      <c r="G728" s="259"/>
      <c r="H728" s="260" t="s">
        <v>1</v>
      </c>
      <c r="I728" s="262"/>
      <c r="J728" s="259"/>
      <c r="K728" s="259"/>
      <c r="L728" s="263"/>
      <c r="M728" s="264"/>
      <c r="N728" s="265"/>
      <c r="O728" s="265"/>
      <c r="P728" s="265"/>
      <c r="Q728" s="265"/>
      <c r="R728" s="265"/>
      <c r="S728" s="265"/>
      <c r="T728" s="266"/>
      <c r="U728" s="14"/>
      <c r="V728" s="14"/>
      <c r="W728" s="14"/>
      <c r="X728" s="14"/>
      <c r="Y728" s="14"/>
      <c r="Z728" s="14"/>
      <c r="AA728" s="14"/>
      <c r="AB728" s="14"/>
      <c r="AC728" s="14"/>
      <c r="AD728" s="14"/>
      <c r="AE728" s="14"/>
      <c r="AT728" s="267" t="s">
        <v>204</v>
      </c>
      <c r="AU728" s="267" t="s">
        <v>85</v>
      </c>
      <c r="AV728" s="14" t="s">
        <v>83</v>
      </c>
      <c r="AW728" s="14" t="s">
        <v>32</v>
      </c>
      <c r="AX728" s="14" t="s">
        <v>76</v>
      </c>
      <c r="AY728" s="267" t="s">
        <v>194</v>
      </c>
    </row>
    <row r="729" s="13" customFormat="1">
      <c r="A729" s="13"/>
      <c r="B729" s="247"/>
      <c r="C729" s="248"/>
      <c r="D729" s="242" t="s">
        <v>204</v>
      </c>
      <c r="E729" s="249" t="s">
        <v>1</v>
      </c>
      <c r="F729" s="250" t="s">
        <v>1031</v>
      </c>
      <c r="G729" s="248"/>
      <c r="H729" s="251">
        <v>5.9100000000000001</v>
      </c>
      <c r="I729" s="252"/>
      <c r="J729" s="248"/>
      <c r="K729" s="248"/>
      <c r="L729" s="253"/>
      <c r="M729" s="254"/>
      <c r="N729" s="255"/>
      <c r="O729" s="255"/>
      <c r="P729" s="255"/>
      <c r="Q729" s="255"/>
      <c r="R729" s="255"/>
      <c r="S729" s="255"/>
      <c r="T729" s="256"/>
      <c r="U729" s="13"/>
      <c r="V729" s="13"/>
      <c r="W729" s="13"/>
      <c r="X729" s="13"/>
      <c r="Y729" s="13"/>
      <c r="Z729" s="13"/>
      <c r="AA729" s="13"/>
      <c r="AB729" s="13"/>
      <c r="AC729" s="13"/>
      <c r="AD729" s="13"/>
      <c r="AE729" s="13"/>
      <c r="AT729" s="257" t="s">
        <v>204</v>
      </c>
      <c r="AU729" s="257" t="s">
        <v>85</v>
      </c>
      <c r="AV729" s="13" t="s">
        <v>85</v>
      </c>
      <c r="AW729" s="13" t="s">
        <v>32</v>
      </c>
      <c r="AX729" s="13" t="s">
        <v>76</v>
      </c>
      <c r="AY729" s="257" t="s">
        <v>194</v>
      </c>
    </row>
    <row r="730" s="15" customFormat="1">
      <c r="A730" s="15"/>
      <c r="B730" s="268"/>
      <c r="C730" s="269"/>
      <c r="D730" s="242" t="s">
        <v>204</v>
      </c>
      <c r="E730" s="270" t="s">
        <v>1</v>
      </c>
      <c r="F730" s="271" t="s">
        <v>207</v>
      </c>
      <c r="G730" s="269"/>
      <c r="H730" s="272">
        <v>5.9100000000000001</v>
      </c>
      <c r="I730" s="273"/>
      <c r="J730" s="269"/>
      <c r="K730" s="269"/>
      <c r="L730" s="274"/>
      <c r="M730" s="275"/>
      <c r="N730" s="276"/>
      <c r="O730" s="276"/>
      <c r="P730" s="276"/>
      <c r="Q730" s="276"/>
      <c r="R730" s="276"/>
      <c r="S730" s="276"/>
      <c r="T730" s="277"/>
      <c r="U730" s="15"/>
      <c r="V730" s="15"/>
      <c r="W730" s="15"/>
      <c r="X730" s="15"/>
      <c r="Y730" s="15"/>
      <c r="Z730" s="15"/>
      <c r="AA730" s="15"/>
      <c r="AB730" s="15"/>
      <c r="AC730" s="15"/>
      <c r="AD730" s="15"/>
      <c r="AE730" s="15"/>
      <c r="AT730" s="278" t="s">
        <v>204</v>
      </c>
      <c r="AU730" s="278" t="s">
        <v>85</v>
      </c>
      <c r="AV730" s="15" t="s">
        <v>100</v>
      </c>
      <c r="AW730" s="15" t="s">
        <v>32</v>
      </c>
      <c r="AX730" s="15" t="s">
        <v>83</v>
      </c>
      <c r="AY730" s="278" t="s">
        <v>194</v>
      </c>
    </row>
    <row r="731" s="2" customFormat="1" ht="16.5" customHeight="1">
      <c r="A731" s="39"/>
      <c r="B731" s="40"/>
      <c r="C731" s="290" t="s">
        <v>1032</v>
      </c>
      <c r="D731" s="290" t="s">
        <v>244</v>
      </c>
      <c r="E731" s="291" t="s">
        <v>1033</v>
      </c>
      <c r="F731" s="292" t="s">
        <v>1034</v>
      </c>
      <c r="G731" s="293" t="s">
        <v>210</v>
      </c>
      <c r="H731" s="294">
        <v>6.5010000000000003</v>
      </c>
      <c r="I731" s="295"/>
      <c r="J731" s="296">
        <f>ROUND(I731*H731,2)</f>
        <v>0</v>
      </c>
      <c r="K731" s="292" t="s">
        <v>200</v>
      </c>
      <c r="L731" s="297"/>
      <c r="M731" s="298" t="s">
        <v>1</v>
      </c>
      <c r="N731" s="299" t="s">
        <v>41</v>
      </c>
      <c r="O731" s="92"/>
      <c r="P731" s="238">
        <f>O731*H731</f>
        <v>0</v>
      </c>
      <c r="Q731" s="238">
        <v>0.0155</v>
      </c>
      <c r="R731" s="238">
        <f>Q731*H731</f>
        <v>0.10076550000000001</v>
      </c>
      <c r="S731" s="238">
        <v>0</v>
      </c>
      <c r="T731" s="239">
        <f>S731*H731</f>
        <v>0</v>
      </c>
      <c r="U731" s="39"/>
      <c r="V731" s="39"/>
      <c r="W731" s="39"/>
      <c r="X731" s="39"/>
      <c r="Y731" s="39"/>
      <c r="Z731" s="39"/>
      <c r="AA731" s="39"/>
      <c r="AB731" s="39"/>
      <c r="AC731" s="39"/>
      <c r="AD731" s="39"/>
      <c r="AE731" s="39"/>
      <c r="AR731" s="240" t="s">
        <v>366</v>
      </c>
      <c r="AT731" s="240" t="s">
        <v>244</v>
      </c>
      <c r="AU731" s="240" t="s">
        <v>85</v>
      </c>
      <c r="AY731" s="18" t="s">
        <v>194</v>
      </c>
      <c r="BE731" s="241">
        <f>IF(N731="základní",J731,0)</f>
        <v>0</v>
      </c>
      <c r="BF731" s="241">
        <f>IF(N731="snížená",J731,0)</f>
        <v>0</v>
      </c>
      <c r="BG731" s="241">
        <f>IF(N731="zákl. přenesená",J731,0)</f>
        <v>0</v>
      </c>
      <c r="BH731" s="241">
        <f>IF(N731="sníž. přenesená",J731,0)</f>
        <v>0</v>
      </c>
      <c r="BI731" s="241">
        <f>IF(N731="nulová",J731,0)</f>
        <v>0</v>
      </c>
      <c r="BJ731" s="18" t="s">
        <v>83</v>
      </c>
      <c r="BK731" s="241">
        <f>ROUND(I731*H731,2)</f>
        <v>0</v>
      </c>
      <c r="BL731" s="18" t="s">
        <v>285</v>
      </c>
      <c r="BM731" s="240" t="s">
        <v>1035</v>
      </c>
    </row>
    <row r="732" s="13" customFormat="1">
      <c r="A732" s="13"/>
      <c r="B732" s="247"/>
      <c r="C732" s="248"/>
      <c r="D732" s="242" t="s">
        <v>204</v>
      </c>
      <c r="E732" s="248"/>
      <c r="F732" s="250" t="s">
        <v>1036</v>
      </c>
      <c r="G732" s="248"/>
      <c r="H732" s="251">
        <v>6.5010000000000003</v>
      </c>
      <c r="I732" s="252"/>
      <c r="J732" s="248"/>
      <c r="K732" s="248"/>
      <c r="L732" s="253"/>
      <c r="M732" s="254"/>
      <c r="N732" s="255"/>
      <c r="O732" s="255"/>
      <c r="P732" s="255"/>
      <c r="Q732" s="255"/>
      <c r="R732" s="255"/>
      <c r="S732" s="255"/>
      <c r="T732" s="256"/>
      <c r="U732" s="13"/>
      <c r="V732" s="13"/>
      <c r="W732" s="13"/>
      <c r="X732" s="13"/>
      <c r="Y732" s="13"/>
      <c r="Z732" s="13"/>
      <c r="AA732" s="13"/>
      <c r="AB732" s="13"/>
      <c r="AC732" s="13"/>
      <c r="AD732" s="13"/>
      <c r="AE732" s="13"/>
      <c r="AT732" s="257" t="s">
        <v>204</v>
      </c>
      <c r="AU732" s="257" t="s">
        <v>85</v>
      </c>
      <c r="AV732" s="13" t="s">
        <v>85</v>
      </c>
      <c r="AW732" s="13" t="s">
        <v>4</v>
      </c>
      <c r="AX732" s="13" t="s">
        <v>83</v>
      </c>
      <c r="AY732" s="257" t="s">
        <v>194</v>
      </c>
    </row>
    <row r="733" s="2" customFormat="1" ht="21.75" customHeight="1">
      <c r="A733" s="39"/>
      <c r="B733" s="40"/>
      <c r="C733" s="229" t="s">
        <v>1037</v>
      </c>
      <c r="D733" s="229" t="s">
        <v>196</v>
      </c>
      <c r="E733" s="230" t="s">
        <v>1038</v>
      </c>
      <c r="F733" s="231" t="s">
        <v>1039</v>
      </c>
      <c r="G733" s="232" t="s">
        <v>210</v>
      </c>
      <c r="H733" s="233">
        <v>67.052999999999997</v>
      </c>
      <c r="I733" s="234"/>
      <c r="J733" s="235">
        <f>ROUND(I733*H733,2)</f>
        <v>0</v>
      </c>
      <c r="K733" s="231" t="s">
        <v>200</v>
      </c>
      <c r="L733" s="45"/>
      <c r="M733" s="236" t="s">
        <v>1</v>
      </c>
      <c r="N733" s="237" t="s">
        <v>41</v>
      </c>
      <c r="O733" s="92"/>
      <c r="P733" s="238">
        <f>O733*H733</f>
        <v>0</v>
      </c>
      <c r="Q733" s="238">
        <v>0.00035</v>
      </c>
      <c r="R733" s="238">
        <f>Q733*H733</f>
        <v>0.023468549999999998</v>
      </c>
      <c r="S733" s="238">
        <v>0</v>
      </c>
      <c r="T733" s="239">
        <f>S733*H733</f>
        <v>0</v>
      </c>
      <c r="U733" s="39"/>
      <c r="V733" s="39"/>
      <c r="W733" s="39"/>
      <c r="X733" s="39"/>
      <c r="Y733" s="39"/>
      <c r="Z733" s="39"/>
      <c r="AA733" s="39"/>
      <c r="AB733" s="39"/>
      <c r="AC733" s="39"/>
      <c r="AD733" s="39"/>
      <c r="AE733" s="39"/>
      <c r="AR733" s="240" t="s">
        <v>285</v>
      </c>
      <c r="AT733" s="240" t="s">
        <v>196</v>
      </c>
      <c r="AU733" s="240" t="s">
        <v>85</v>
      </c>
      <c r="AY733" s="18" t="s">
        <v>194</v>
      </c>
      <c r="BE733" s="241">
        <f>IF(N733="základní",J733,0)</f>
        <v>0</v>
      </c>
      <c r="BF733" s="241">
        <f>IF(N733="snížená",J733,0)</f>
        <v>0</v>
      </c>
      <c r="BG733" s="241">
        <f>IF(N733="zákl. přenesená",J733,0)</f>
        <v>0</v>
      </c>
      <c r="BH733" s="241">
        <f>IF(N733="sníž. přenesená",J733,0)</f>
        <v>0</v>
      </c>
      <c r="BI733" s="241">
        <f>IF(N733="nulová",J733,0)</f>
        <v>0</v>
      </c>
      <c r="BJ733" s="18" t="s">
        <v>83</v>
      </c>
      <c r="BK733" s="241">
        <f>ROUND(I733*H733,2)</f>
        <v>0</v>
      </c>
      <c r="BL733" s="18" t="s">
        <v>285</v>
      </c>
      <c r="BM733" s="240" t="s">
        <v>1040</v>
      </c>
    </row>
    <row r="734" s="14" customFormat="1">
      <c r="A734" s="14"/>
      <c r="B734" s="258"/>
      <c r="C734" s="259"/>
      <c r="D734" s="242" t="s">
        <v>204</v>
      </c>
      <c r="E734" s="260" t="s">
        <v>1</v>
      </c>
      <c r="F734" s="261" t="s">
        <v>350</v>
      </c>
      <c r="G734" s="259"/>
      <c r="H734" s="260" t="s">
        <v>1</v>
      </c>
      <c r="I734" s="262"/>
      <c r="J734" s="259"/>
      <c r="K734" s="259"/>
      <c r="L734" s="263"/>
      <c r="M734" s="264"/>
      <c r="N734" s="265"/>
      <c r="O734" s="265"/>
      <c r="P734" s="265"/>
      <c r="Q734" s="265"/>
      <c r="R734" s="265"/>
      <c r="S734" s="265"/>
      <c r="T734" s="266"/>
      <c r="U734" s="14"/>
      <c r="V734" s="14"/>
      <c r="W734" s="14"/>
      <c r="X734" s="14"/>
      <c r="Y734" s="14"/>
      <c r="Z734" s="14"/>
      <c r="AA734" s="14"/>
      <c r="AB734" s="14"/>
      <c r="AC734" s="14"/>
      <c r="AD734" s="14"/>
      <c r="AE734" s="14"/>
      <c r="AT734" s="267" t="s">
        <v>204</v>
      </c>
      <c r="AU734" s="267" t="s">
        <v>85</v>
      </c>
      <c r="AV734" s="14" t="s">
        <v>83</v>
      </c>
      <c r="AW734" s="14" t="s">
        <v>32</v>
      </c>
      <c r="AX734" s="14" t="s">
        <v>76</v>
      </c>
      <c r="AY734" s="267" t="s">
        <v>194</v>
      </c>
    </row>
    <row r="735" s="13" customFormat="1">
      <c r="A735" s="13"/>
      <c r="B735" s="247"/>
      <c r="C735" s="248"/>
      <c r="D735" s="242" t="s">
        <v>204</v>
      </c>
      <c r="E735" s="249" t="s">
        <v>1</v>
      </c>
      <c r="F735" s="250" t="s">
        <v>884</v>
      </c>
      <c r="G735" s="248"/>
      <c r="H735" s="251">
        <v>67.052999999999997</v>
      </c>
      <c r="I735" s="252"/>
      <c r="J735" s="248"/>
      <c r="K735" s="248"/>
      <c r="L735" s="253"/>
      <c r="M735" s="254"/>
      <c r="N735" s="255"/>
      <c r="O735" s="255"/>
      <c r="P735" s="255"/>
      <c r="Q735" s="255"/>
      <c r="R735" s="255"/>
      <c r="S735" s="255"/>
      <c r="T735" s="256"/>
      <c r="U735" s="13"/>
      <c r="V735" s="13"/>
      <c r="W735" s="13"/>
      <c r="X735" s="13"/>
      <c r="Y735" s="13"/>
      <c r="Z735" s="13"/>
      <c r="AA735" s="13"/>
      <c r="AB735" s="13"/>
      <c r="AC735" s="13"/>
      <c r="AD735" s="13"/>
      <c r="AE735" s="13"/>
      <c r="AT735" s="257" t="s">
        <v>204</v>
      </c>
      <c r="AU735" s="257" t="s">
        <v>85</v>
      </c>
      <c r="AV735" s="13" t="s">
        <v>85</v>
      </c>
      <c r="AW735" s="13" t="s">
        <v>32</v>
      </c>
      <c r="AX735" s="13" t="s">
        <v>76</v>
      </c>
      <c r="AY735" s="257" t="s">
        <v>194</v>
      </c>
    </row>
    <row r="736" s="15" customFormat="1">
      <c r="A736" s="15"/>
      <c r="B736" s="268"/>
      <c r="C736" s="269"/>
      <c r="D736" s="242" t="s">
        <v>204</v>
      </c>
      <c r="E736" s="270" t="s">
        <v>1</v>
      </c>
      <c r="F736" s="271" t="s">
        <v>207</v>
      </c>
      <c r="G736" s="269"/>
      <c r="H736" s="272">
        <v>67.052999999999997</v>
      </c>
      <c r="I736" s="273"/>
      <c r="J736" s="269"/>
      <c r="K736" s="269"/>
      <c r="L736" s="274"/>
      <c r="M736" s="275"/>
      <c r="N736" s="276"/>
      <c r="O736" s="276"/>
      <c r="P736" s="276"/>
      <c r="Q736" s="276"/>
      <c r="R736" s="276"/>
      <c r="S736" s="276"/>
      <c r="T736" s="277"/>
      <c r="U736" s="15"/>
      <c r="V736" s="15"/>
      <c r="W736" s="15"/>
      <c r="X736" s="15"/>
      <c r="Y736" s="15"/>
      <c r="Z736" s="15"/>
      <c r="AA736" s="15"/>
      <c r="AB736" s="15"/>
      <c r="AC736" s="15"/>
      <c r="AD736" s="15"/>
      <c r="AE736" s="15"/>
      <c r="AT736" s="278" t="s">
        <v>204</v>
      </c>
      <c r="AU736" s="278" t="s">
        <v>85</v>
      </c>
      <c r="AV736" s="15" t="s">
        <v>100</v>
      </c>
      <c r="AW736" s="15" t="s">
        <v>32</v>
      </c>
      <c r="AX736" s="15" t="s">
        <v>83</v>
      </c>
      <c r="AY736" s="278" t="s">
        <v>194</v>
      </c>
    </row>
    <row r="737" s="2" customFormat="1" ht="24.15" customHeight="1">
      <c r="A737" s="39"/>
      <c r="B737" s="40"/>
      <c r="C737" s="229" t="s">
        <v>1041</v>
      </c>
      <c r="D737" s="229" t="s">
        <v>196</v>
      </c>
      <c r="E737" s="230" t="s">
        <v>1042</v>
      </c>
      <c r="F737" s="231" t="s">
        <v>1043</v>
      </c>
      <c r="G737" s="232" t="s">
        <v>210</v>
      </c>
      <c r="H737" s="233">
        <v>80.891999999999996</v>
      </c>
      <c r="I737" s="234"/>
      <c r="J737" s="235">
        <f>ROUND(I737*H737,2)</f>
        <v>0</v>
      </c>
      <c r="K737" s="231" t="s">
        <v>232</v>
      </c>
      <c r="L737" s="45"/>
      <c r="M737" s="236" t="s">
        <v>1</v>
      </c>
      <c r="N737" s="237" t="s">
        <v>41</v>
      </c>
      <c r="O737" s="92"/>
      <c r="P737" s="238">
        <f>O737*H737</f>
        <v>0</v>
      </c>
      <c r="Q737" s="238">
        <v>0.00012</v>
      </c>
      <c r="R737" s="238">
        <f>Q737*H737</f>
        <v>0.0097070400000000001</v>
      </c>
      <c r="S737" s="238">
        <v>0</v>
      </c>
      <c r="T737" s="239">
        <f>S737*H737</f>
        <v>0</v>
      </c>
      <c r="U737" s="39"/>
      <c r="V737" s="39"/>
      <c r="W737" s="39"/>
      <c r="X737" s="39"/>
      <c r="Y737" s="39"/>
      <c r="Z737" s="39"/>
      <c r="AA737" s="39"/>
      <c r="AB737" s="39"/>
      <c r="AC737" s="39"/>
      <c r="AD737" s="39"/>
      <c r="AE737" s="39"/>
      <c r="AR737" s="240" t="s">
        <v>285</v>
      </c>
      <c r="AT737" s="240" t="s">
        <v>196</v>
      </c>
      <c r="AU737" s="240" t="s">
        <v>85</v>
      </c>
      <c r="AY737" s="18" t="s">
        <v>194</v>
      </c>
      <c r="BE737" s="241">
        <f>IF(N737="základní",J737,0)</f>
        <v>0</v>
      </c>
      <c r="BF737" s="241">
        <f>IF(N737="snížená",J737,0)</f>
        <v>0</v>
      </c>
      <c r="BG737" s="241">
        <f>IF(N737="zákl. přenesená",J737,0)</f>
        <v>0</v>
      </c>
      <c r="BH737" s="241">
        <f>IF(N737="sníž. přenesená",J737,0)</f>
        <v>0</v>
      </c>
      <c r="BI737" s="241">
        <f>IF(N737="nulová",J737,0)</f>
        <v>0</v>
      </c>
      <c r="BJ737" s="18" t="s">
        <v>83</v>
      </c>
      <c r="BK737" s="241">
        <f>ROUND(I737*H737,2)</f>
        <v>0</v>
      </c>
      <c r="BL737" s="18" t="s">
        <v>285</v>
      </c>
      <c r="BM737" s="240" t="s">
        <v>1044</v>
      </c>
    </row>
    <row r="738" s="2" customFormat="1">
      <c r="A738" s="39"/>
      <c r="B738" s="40"/>
      <c r="C738" s="41"/>
      <c r="D738" s="242" t="s">
        <v>202</v>
      </c>
      <c r="E738" s="41"/>
      <c r="F738" s="243" t="s">
        <v>1045</v>
      </c>
      <c r="G738" s="41"/>
      <c r="H738" s="41"/>
      <c r="I738" s="244"/>
      <c r="J738" s="41"/>
      <c r="K738" s="41"/>
      <c r="L738" s="45"/>
      <c r="M738" s="245"/>
      <c r="N738" s="246"/>
      <c r="O738" s="92"/>
      <c r="P738" s="92"/>
      <c r="Q738" s="92"/>
      <c r="R738" s="92"/>
      <c r="S738" s="92"/>
      <c r="T738" s="93"/>
      <c r="U738" s="39"/>
      <c r="V738" s="39"/>
      <c r="W738" s="39"/>
      <c r="X738" s="39"/>
      <c r="Y738" s="39"/>
      <c r="Z738" s="39"/>
      <c r="AA738" s="39"/>
      <c r="AB738" s="39"/>
      <c r="AC738" s="39"/>
      <c r="AD738" s="39"/>
      <c r="AE738" s="39"/>
      <c r="AT738" s="18" t="s">
        <v>202</v>
      </c>
      <c r="AU738" s="18" t="s">
        <v>85</v>
      </c>
    </row>
    <row r="739" s="14" customFormat="1">
      <c r="A739" s="14"/>
      <c r="B739" s="258"/>
      <c r="C739" s="259"/>
      <c r="D739" s="242" t="s">
        <v>204</v>
      </c>
      <c r="E739" s="260" t="s">
        <v>1</v>
      </c>
      <c r="F739" s="261" t="s">
        <v>350</v>
      </c>
      <c r="G739" s="259"/>
      <c r="H739" s="260" t="s">
        <v>1</v>
      </c>
      <c r="I739" s="262"/>
      <c r="J739" s="259"/>
      <c r="K739" s="259"/>
      <c r="L739" s="263"/>
      <c r="M739" s="264"/>
      <c r="N739" s="265"/>
      <c r="O739" s="265"/>
      <c r="P739" s="265"/>
      <c r="Q739" s="265"/>
      <c r="R739" s="265"/>
      <c r="S739" s="265"/>
      <c r="T739" s="266"/>
      <c r="U739" s="14"/>
      <c r="V739" s="14"/>
      <c r="W739" s="14"/>
      <c r="X739" s="14"/>
      <c r="Y739" s="14"/>
      <c r="Z739" s="14"/>
      <c r="AA739" s="14"/>
      <c r="AB739" s="14"/>
      <c r="AC739" s="14"/>
      <c r="AD739" s="14"/>
      <c r="AE739" s="14"/>
      <c r="AT739" s="267" t="s">
        <v>204</v>
      </c>
      <c r="AU739" s="267" t="s">
        <v>85</v>
      </c>
      <c r="AV739" s="14" t="s">
        <v>83</v>
      </c>
      <c r="AW739" s="14" t="s">
        <v>32</v>
      </c>
      <c r="AX739" s="14" t="s">
        <v>76</v>
      </c>
      <c r="AY739" s="267" t="s">
        <v>194</v>
      </c>
    </row>
    <row r="740" s="13" customFormat="1">
      <c r="A740" s="13"/>
      <c r="B740" s="247"/>
      <c r="C740" s="248"/>
      <c r="D740" s="242" t="s">
        <v>204</v>
      </c>
      <c r="E740" s="249" t="s">
        <v>1</v>
      </c>
      <c r="F740" s="250" t="s">
        <v>1046</v>
      </c>
      <c r="G740" s="248"/>
      <c r="H740" s="251">
        <v>15.087999999999999</v>
      </c>
      <c r="I740" s="252"/>
      <c r="J740" s="248"/>
      <c r="K740" s="248"/>
      <c r="L740" s="253"/>
      <c r="M740" s="254"/>
      <c r="N740" s="255"/>
      <c r="O740" s="255"/>
      <c r="P740" s="255"/>
      <c r="Q740" s="255"/>
      <c r="R740" s="255"/>
      <c r="S740" s="255"/>
      <c r="T740" s="256"/>
      <c r="U740" s="13"/>
      <c r="V740" s="13"/>
      <c r="W740" s="13"/>
      <c r="X740" s="13"/>
      <c r="Y740" s="13"/>
      <c r="Z740" s="13"/>
      <c r="AA740" s="13"/>
      <c r="AB740" s="13"/>
      <c r="AC740" s="13"/>
      <c r="AD740" s="13"/>
      <c r="AE740" s="13"/>
      <c r="AT740" s="257" t="s">
        <v>204</v>
      </c>
      <c r="AU740" s="257" t="s">
        <v>85</v>
      </c>
      <c r="AV740" s="13" t="s">
        <v>85</v>
      </c>
      <c r="AW740" s="13" t="s">
        <v>32</v>
      </c>
      <c r="AX740" s="13" t="s">
        <v>76</v>
      </c>
      <c r="AY740" s="257" t="s">
        <v>194</v>
      </c>
    </row>
    <row r="741" s="13" customFormat="1">
      <c r="A741" s="13"/>
      <c r="B741" s="247"/>
      <c r="C741" s="248"/>
      <c r="D741" s="242" t="s">
        <v>204</v>
      </c>
      <c r="E741" s="249" t="s">
        <v>1</v>
      </c>
      <c r="F741" s="250" t="s">
        <v>1047</v>
      </c>
      <c r="G741" s="248"/>
      <c r="H741" s="251">
        <v>5.7160000000000002</v>
      </c>
      <c r="I741" s="252"/>
      <c r="J741" s="248"/>
      <c r="K741" s="248"/>
      <c r="L741" s="253"/>
      <c r="M741" s="254"/>
      <c r="N741" s="255"/>
      <c r="O741" s="255"/>
      <c r="P741" s="255"/>
      <c r="Q741" s="255"/>
      <c r="R741" s="255"/>
      <c r="S741" s="255"/>
      <c r="T741" s="256"/>
      <c r="U741" s="13"/>
      <c r="V741" s="13"/>
      <c r="W741" s="13"/>
      <c r="X741" s="13"/>
      <c r="Y741" s="13"/>
      <c r="Z741" s="13"/>
      <c r="AA741" s="13"/>
      <c r="AB741" s="13"/>
      <c r="AC741" s="13"/>
      <c r="AD741" s="13"/>
      <c r="AE741" s="13"/>
      <c r="AT741" s="257" t="s">
        <v>204</v>
      </c>
      <c r="AU741" s="257" t="s">
        <v>85</v>
      </c>
      <c r="AV741" s="13" t="s">
        <v>85</v>
      </c>
      <c r="AW741" s="13" t="s">
        <v>32</v>
      </c>
      <c r="AX741" s="13" t="s">
        <v>76</v>
      </c>
      <c r="AY741" s="257" t="s">
        <v>194</v>
      </c>
    </row>
    <row r="742" s="13" customFormat="1">
      <c r="A742" s="13"/>
      <c r="B742" s="247"/>
      <c r="C742" s="248"/>
      <c r="D742" s="242" t="s">
        <v>204</v>
      </c>
      <c r="E742" s="249" t="s">
        <v>1</v>
      </c>
      <c r="F742" s="250" t="s">
        <v>1048</v>
      </c>
      <c r="G742" s="248"/>
      <c r="H742" s="251">
        <v>60.088000000000001</v>
      </c>
      <c r="I742" s="252"/>
      <c r="J742" s="248"/>
      <c r="K742" s="248"/>
      <c r="L742" s="253"/>
      <c r="M742" s="254"/>
      <c r="N742" s="255"/>
      <c r="O742" s="255"/>
      <c r="P742" s="255"/>
      <c r="Q742" s="255"/>
      <c r="R742" s="255"/>
      <c r="S742" s="255"/>
      <c r="T742" s="256"/>
      <c r="U742" s="13"/>
      <c r="V742" s="13"/>
      <c r="W742" s="13"/>
      <c r="X742" s="13"/>
      <c r="Y742" s="13"/>
      <c r="Z742" s="13"/>
      <c r="AA742" s="13"/>
      <c r="AB742" s="13"/>
      <c r="AC742" s="13"/>
      <c r="AD742" s="13"/>
      <c r="AE742" s="13"/>
      <c r="AT742" s="257" t="s">
        <v>204</v>
      </c>
      <c r="AU742" s="257" t="s">
        <v>85</v>
      </c>
      <c r="AV742" s="13" t="s">
        <v>85</v>
      </c>
      <c r="AW742" s="13" t="s">
        <v>32</v>
      </c>
      <c r="AX742" s="13" t="s">
        <v>76</v>
      </c>
      <c r="AY742" s="257" t="s">
        <v>194</v>
      </c>
    </row>
    <row r="743" s="15" customFormat="1">
      <c r="A743" s="15"/>
      <c r="B743" s="268"/>
      <c r="C743" s="269"/>
      <c r="D743" s="242" t="s">
        <v>204</v>
      </c>
      <c r="E743" s="270" t="s">
        <v>1</v>
      </c>
      <c r="F743" s="271" t="s">
        <v>207</v>
      </c>
      <c r="G743" s="269"/>
      <c r="H743" s="272">
        <v>80.891999999999996</v>
      </c>
      <c r="I743" s="273"/>
      <c r="J743" s="269"/>
      <c r="K743" s="269"/>
      <c r="L743" s="274"/>
      <c r="M743" s="275"/>
      <c r="N743" s="276"/>
      <c r="O743" s="276"/>
      <c r="P743" s="276"/>
      <c r="Q743" s="276"/>
      <c r="R743" s="276"/>
      <c r="S743" s="276"/>
      <c r="T743" s="277"/>
      <c r="U743" s="15"/>
      <c r="V743" s="15"/>
      <c r="W743" s="15"/>
      <c r="X743" s="15"/>
      <c r="Y743" s="15"/>
      <c r="Z743" s="15"/>
      <c r="AA743" s="15"/>
      <c r="AB743" s="15"/>
      <c r="AC743" s="15"/>
      <c r="AD743" s="15"/>
      <c r="AE743" s="15"/>
      <c r="AT743" s="278" t="s">
        <v>204</v>
      </c>
      <c r="AU743" s="278" t="s">
        <v>85</v>
      </c>
      <c r="AV743" s="15" t="s">
        <v>100</v>
      </c>
      <c r="AW743" s="15" t="s">
        <v>32</v>
      </c>
      <c r="AX743" s="15" t="s">
        <v>83</v>
      </c>
      <c r="AY743" s="278" t="s">
        <v>194</v>
      </c>
    </row>
    <row r="744" s="2" customFormat="1" ht="21.75" customHeight="1">
      <c r="A744" s="39"/>
      <c r="B744" s="40"/>
      <c r="C744" s="229" t="s">
        <v>1049</v>
      </c>
      <c r="D744" s="229" t="s">
        <v>196</v>
      </c>
      <c r="E744" s="230" t="s">
        <v>1050</v>
      </c>
      <c r="F744" s="231" t="s">
        <v>1051</v>
      </c>
      <c r="G744" s="232" t="s">
        <v>312</v>
      </c>
      <c r="H744" s="233">
        <v>5.0279999999999996</v>
      </c>
      <c r="I744" s="234"/>
      <c r="J744" s="235">
        <f>ROUND(I744*H744,2)</f>
        <v>0</v>
      </c>
      <c r="K744" s="231" t="s">
        <v>200</v>
      </c>
      <c r="L744" s="45"/>
      <c r="M744" s="236" t="s">
        <v>1</v>
      </c>
      <c r="N744" s="237" t="s">
        <v>41</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285</v>
      </c>
      <c r="AT744" s="240" t="s">
        <v>196</v>
      </c>
      <c r="AU744" s="240" t="s">
        <v>85</v>
      </c>
      <c r="AY744" s="18" t="s">
        <v>194</v>
      </c>
      <c r="BE744" s="241">
        <f>IF(N744="základní",J744,0)</f>
        <v>0</v>
      </c>
      <c r="BF744" s="241">
        <f>IF(N744="snížená",J744,0)</f>
        <v>0</v>
      </c>
      <c r="BG744" s="241">
        <f>IF(N744="zákl. přenesená",J744,0)</f>
        <v>0</v>
      </c>
      <c r="BH744" s="241">
        <f>IF(N744="sníž. přenesená",J744,0)</f>
        <v>0</v>
      </c>
      <c r="BI744" s="241">
        <f>IF(N744="nulová",J744,0)</f>
        <v>0</v>
      </c>
      <c r="BJ744" s="18" t="s">
        <v>83</v>
      </c>
      <c r="BK744" s="241">
        <f>ROUND(I744*H744,2)</f>
        <v>0</v>
      </c>
      <c r="BL744" s="18" t="s">
        <v>285</v>
      </c>
      <c r="BM744" s="240" t="s">
        <v>1052</v>
      </c>
    </row>
    <row r="745" s="12" customFormat="1" ht="22.8" customHeight="1">
      <c r="A745" s="12"/>
      <c r="B745" s="213"/>
      <c r="C745" s="214"/>
      <c r="D745" s="215" t="s">
        <v>75</v>
      </c>
      <c r="E745" s="227" t="s">
        <v>1053</v>
      </c>
      <c r="F745" s="227" t="s">
        <v>1054</v>
      </c>
      <c r="G745" s="214"/>
      <c r="H745" s="214"/>
      <c r="I745" s="217"/>
      <c r="J745" s="228">
        <f>BK745</f>
        <v>0</v>
      </c>
      <c r="K745" s="214"/>
      <c r="L745" s="219"/>
      <c r="M745" s="220"/>
      <c r="N745" s="221"/>
      <c r="O745" s="221"/>
      <c r="P745" s="222">
        <f>SUM(P746:P756)</f>
        <v>0</v>
      </c>
      <c r="Q745" s="221"/>
      <c r="R745" s="222">
        <f>SUM(R746:R756)</f>
        <v>0.25595066</v>
      </c>
      <c r="S745" s="221"/>
      <c r="T745" s="223">
        <f>SUM(T746:T756)</f>
        <v>0</v>
      </c>
      <c r="U745" s="12"/>
      <c r="V745" s="12"/>
      <c r="W745" s="12"/>
      <c r="X745" s="12"/>
      <c r="Y745" s="12"/>
      <c r="Z745" s="12"/>
      <c r="AA745" s="12"/>
      <c r="AB745" s="12"/>
      <c r="AC745" s="12"/>
      <c r="AD745" s="12"/>
      <c r="AE745" s="12"/>
      <c r="AR745" s="224" t="s">
        <v>85</v>
      </c>
      <c r="AT745" s="225" t="s">
        <v>75</v>
      </c>
      <c r="AU745" s="225" t="s">
        <v>83</v>
      </c>
      <c r="AY745" s="224" t="s">
        <v>194</v>
      </c>
      <c r="BK745" s="226">
        <f>SUM(BK746:BK756)</f>
        <v>0</v>
      </c>
    </row>
    <row r="746" s="2" customFormat="1" ht="16.5" customHeight="1">
      <c r="A746" s="39"/>
      <c r="B746" s="40"/>
      <c r="C746" s="229" t="s">
        <v>1055</v>
      </c>
      <c r="D746" s="229" t="s">
        <v>196</v>
      </c>
      <c r="E746" s="230" t="s">
        <v>1056</v>
      </c>
      <c r="F746" s="231" t="s">
        <v>1057</v>
      </c>
      <c r="G746" s="232" t="s">
        <v>210</v>
      </c>
      <c r="H746" s="233">
        <v>9.8079999999999998</v>
      </c>
      <c r="I746" s="234"/>
      <c r="J746" s="235">
        <f>ROUND(I746*H746,2)</f>
        <v>0</v>
      </c>
      <c r="K746" s="231" t="s">
        <v>200</v>
      </c>
      <c r="L746" s="45"/>
      <c r="M746" s="236" t="s">
        <v>1</v>
      </c>
      <c r="N746" s="237" t="s">
        <v>41</v>
      </c>
      <c r="O746" s="92"/>
      <c r="P746" s="238">
        <f>O746*H746</f>
        <v>0</v>
      </c>
      <c r="Q746" s="238">
        <v>0.016219999999999998</v>
      </c>
      <c r="R746" s="238">
        <f>Q746*H746</f>
        <v>0.15908575999999999</v>
      </c>
      <c r="S746" s="238">
        <v>0</v>
      </c>
      <c r="T746" s="239">
        <f>S746*H746</f>
        <v>0</v>
      </c>
      <c r="U746" s="39"/>
      <c r="V746" s="39"/>
      <c r="W746" s="39"/>
      <c r="X746" s="39"/>
      <c r="Y746" s="39"/>
      <c r="Z746" s="39"/>
      <c r="AA746" s="39"/>
      <c r="AB746" s="39"/>
      <c r="AC746" s="39"/>
      <c r="AD746" s="39"/>
      <c r="AE746" s="39"/>
      <c r="AR746" s="240" t="s">
        <v>285</v>
      </c>
      <c r="AT746" s="240" t="s">
        <v>196</v>
      </c>
      <c r="AU746" s="240" t="s">
        <v>85</v>
      </c>
      <c r="AY746" s="18" t="s">
        <v>194</v>
      </c>
      <c r="BE746" s="241">
        <f>IF(N746="základní",J746,0)</f>
        <v>0</v>
      </c>
      <c r="BF746" s="241">
        <f>IF(N746="snížená",J746,0)</f>
        <v>0</v>
      </c>
      <c r="BG746" s="241">
        <f>IF(N746="zákl. přenesená",J746,0)</f>
        <v>0</v>
      </c>
      <c r="BH746" s="241">
        <f>IF(N746="sníž. přenesená",J746,0)</f>
        <v>0</v>
      </c>
      <c r="BI746" s="241">
        <f>IF(N746="nulová",J746,0)</f>
        <v>0</v>
      </c>
      <c r="BJ746" s="18" t="s">
        <v>83</v>
      </c>
      <c r="BK746" s="241">
        <f>ROUND(I746*H746,2)</f>
        <v>0</v>
      </c>
      <c r="BL746" s="18" t="s">
        <v>285</v>
      </c>
      <c r="BM746" s="240" t="s">
        <v>1058</v>
      </c>
    </row>
    <row r="747" s="14" customFormat="1">
      <c r="A747" s="14"/>
      <c r="B747" s="258"/>
      <c r="C747" s="259"/>
      <c r="D747" s="242" t="s">
        <v>204</v>
      </c>
      <c r="E747" s="260" t="s">
        <v>1</v>
      </c>
      <c r="F747" s="261" t="s">
        <v>350</v>
      </c>
      <c r="G747" s="259"/>
      <c r="H747" s="260" t="s">
        <v>1</v>
      </c>
      <c r="I747" s="262"/>
      <c r="J747" s="259"/>
      <c r="K747" s="259"/>
      <c r="L747" s="263"/>
      <c r="M747" s="264"/>
      <c r="N747" s="265"/>
      <c r="O747" s="265"/>
      <c r="P747" s="265"/>
      <c r="Q747" s="265"/>
      <c r="R747" s="265"/>
      <c r="S747" s="265"/>
      <c r="T747" s="266"/>
      <c r="U747" s="14"/>
      <c r="V747" s="14"/>
      <c r="W747" s="14"/>
      <c r="X747" s="14"/>
      <c r="Y747" s="14"/>
      <c r="Z747" s="14"/>
      <c r="AA747" s="14"/>
      <c r="AB747" s="14"/>
      <c r="AC747" s="14"/>
      <c r="AD747" s="14"/>
      <c r="AE747" s="14"/>
      <c r="AT747" s="267" t="s">
        <v>204</v>
      </c>
      <c r="AU747" s="267" t="s">
        <v>85</v>
      </c>
      <c r="AV747" s="14" t="s">
        <v>83</v>
      </c>
      <c r="AW747" s="14" t="s">
        <v>32</v>
      </c>
      <c r="AX747" s="14" t="s">
        <v>76</v>
      </c>
      <c r="AY747" s="267" t="s">
        <v>194</v>
      </c>
    </row>
    <row r="748" s="13" customFormat="1">
      <c r="A748" s="13"/>
      <c r="B748" s="247"/>
      <c r="C748" s="248"/>
      <c r="D748" s="242" t="s">
        <v>204</v>
      </c>
      <c r="E748" s="249" t="s">
        <v>1</v>
      </c>
      <c r="F748" s="250" t="s">
        <v>1059</v>
      </c>
      <c r="G748" s="248"/>
      <c r="H748" s="251">
        <v>9.8079999999999998</v>
      </c>
      <c r="I748" s="252"/>
      <c r="J748" s="248"/>
      <c r="K748" s="248"/>
      <c r="L748" s="253"/>
      <c r="M748" s="254"/>
      <c r="N748" s="255"/>
      <c r="O748" s="255"/>
      <c r="P748" s="255"/>
      <c r="Q748" s="255"/>
      <c r="R748" s="255"/>
      <c r="S748" s="255"/>
      <c r="T748" s="256"/>
      <c r="U748" s="13"/>
      <c r="V748" s="13"/>
      <c r="W748" s="13"/>
      <c r="X748" s="13"/>
      <c r="Y748" s="13"/>
      <c r="Z748" s="13"/>
      <c r="AA748" s="13"/>
      <c r="AB748" s="13"/>
      <c r="AC748" s="13"/>
      <c r="AD748" s="13"/>
      <c r="AE748" s="13"/>
      <c r="AT748" s="257" t="s">
        <v>204</v>
      </c>
      <c r="AU748" s="257" t="s">
        <v>85</v>
      </c>
      <c r="AV748" s="13" t="s">
        <v>85</v>
      </c>
      <c r="AW748" s="13" t="s">
        <v>32</v>
      </c>
      <c r="AX748" s="13" t="s">
        <v>76</v>
      </c>
      <c r="AY748" s="257" t="s">
        <v>194</v>
      </c>
    </row>
    <row r="749" s="15" customFormat="1">
      <c r="A749" s="15"/>
      <c r="B749" s="268"/>
      <c r="C749" s="269"/>
      <c r="D749" s="242" t="s">
        <v>204</v>
      </c>
      <c r="E749" s="270" t="s">
        <v>1</v>
      </c>
      <c r="F749" s="271" t="s">
        <v>207</v>
      </c>
      <c r="G749" s="269"/>
      <c r="H749" s="272">
        <v>9.8079999999999998</v>
      </c>
      <c r="I749" s="273"/>
      <c r="J749" s="269"/>
      <c r="K749" s="269"/>
      <c r="L749" s="274"/>
      <c r="M749" s="275"/>
      <c r="N749" s="276"/>
      <c r="O749" s="276"/>
      <c r="P749" s="276"/>
      <c r="Q749" s="276"/>
      <c r="R749" s="276"/>
      <c r="S749" s="276"/>
      <c r="T749" s="277"/>
      <c r="U749" s="15"/>
      <c r="V749" s="15"/>
      <c r="W749" s="15"/>
      <c r="X749" s="15"/>
      <c r="Y749" s="15"/>
      <c r="Z749" s="15"/>
      <c r="AA749" s="15"/>
      <c r="AB749" s="15"/>
      <c r="AC749" s="15"/>
      <c r="AD749" s="15"/>
      <c r="AE749" s="15"/>
      <c r="AT749" s="278" t="s">
        <v>204</v>
      </c>
      <c r="AU749" s="278" t="s">
        <v>85</v>
      </c>
      <c r="AV749" s="15" t="s">
        <v>100</v>
      </c>
      <c r="AW749" s="15" t="s">
        <v>32</v>
      </c>
      <c r="AX749" s="15" t="s">
        <v>83</v>
      </c>
      <c r="AY749" s="278" t="s">
        <v>194</v>
      </c>
    </row>
    <row r="750" s="2" customFormat="1" ht="16.5" customHeight="1">
      <c r="A750" s="39"/>
      <c r="B750" s="40"/>
      <c r="C750" s="229" t="s">
        <v>1060</v>
      </c>
      <c r="D750" s="229" t="s">
        <v>196</v>
      </c>
      <c r="E750" s="230" t="s">
        <v>1061</v>
      </c>
      <c r="F750" s="231" t="s">
        <v>1062</v>
      </c>
      <c r="G750" s="232" t="s">
        <v>210</v>
      </c>
      <c r="H750" s="233">
        <v>5.9100000000000001</v>
      </c>
      <c r="I750" s="234"/>
      <c r="J750" s="235">
        <f>ROUND(I750*H750,2)</f>
        <v>0</v>
      </c>
      <c r="K750" s="231" t="s">
        <v>200</v>
      </c>
      <c r="L750" s="45"/>
      <c r="M750" s="236" t="s">
        <v>1</v>
      </c>
      <c r="N750" s="237" t="s">
        <v>41</v>
      </c>
      <c r="O750" s="92"/>
      <c r="P750" s="238">
        <f>O750*H750</f>
        <v>0</v>
      </c>
      <c r="Q750" s="238">
        <v>0</v>
      </c>
      <c r="R750" s="238">
        <f>Q750*H750</f>
        <v>0</v>
      </c>
      <c r="S750" s="238">
        <v>0</v>
      </c>
      <c r="T750" s="239">
        <f>S750*H750</f>
        <v>0</v>
      </c>
      <c r="U750" s="39"/>
      <c r="V750" s="39"/>
      <c r="W750" s="39"/>
      <c r="X750" s="39"/>
      <c r="Y750" s="39"/>
      <c r="Z750" s="39"/>
      <c r="AA750" s="39"/>
      <c r="AB750" s="39"/>
      <c r="AC750" s="39"/>
      <c r="AD750" s="39"/>
      <c r="AE750" s="39"/>
      <c r="AR750" s="240" t="s">
        <v>285</v>
      </c>
      <c r="AT750" s="240" t="s">
        <v>196</v>
      </c>
      <c r="AU750" s="240" t="s">
        <v>85</v>
      </c>
      <c r="AY750" s="18" t="s">
        <v>194</v>
      </c>
      <c r="BE750" s="241">
        <f>IF(N750="základní",J750,0)</f>
        <v>0</v>
      </c>
      <c r="BF750" s="241">
        <f>IF(N750="snížená",J750,0)</f>
        <v>0</v>
      </c>
      <c r="BG750" s="241">
        <f>IF(N750="zákl. přenesená",J750,0)</f>
        <v>0</v>
      </c>
      <c r="BH750" s="241">
        <f>IF(N750="sníž. přenesená",J750,0)</f>
        <v>0</v>
      </c>
      <c r="BI750" s="241">
        <f>IF(N750="nulová",J750,0)</f>
        <v>0</v>
      </c>
      <c r="BJ750" s="18" t="s">
        <v>83</v>
      </c>
      <c r="BK750" s="241">
        <f>ROUND(I750*H750,2)</f>
        <v>0</v>
      </c>
      <c r="BL750" s="18" t="s">
        <v>285</v>
      </c>
      <c r="BM750" s="240" t="s">
        <v>1063</v>
      </c>
    </row>
    <row r="751" s="14" customFormat="1">
      <c r="A751" s="14"/>
      <c r="B751" s="258"/>
      <c r="C751" s="259"/>
      <c r="D751" s="242" t="s">
        <v>204</v>
      </c>
      <c r="E751" s="260" t="s">
        <v>1</v>
      </c>
      <c r="F751" s="261" t="s">
        <v>350</v>
      </c>
      <c r="G751" s="259"/>
      <c r="H751" s="260" t="s">
        <v>1</v>
      </c>
      <c r="I751" s="262"/>
      <c r="J751" s="259"/>
      <c r="K751" s="259"/>
      <c r="L751" s="263"/>
      <c r="M751" s="264"/>
      <c r="N751" s="265"/>
      <c r="O751" s="265"/>
      <c r="P751" s="265"/>
      <c r="Q751" s="265"/>
      <c r="R751" s="265"/>
      <c r="S751" s="265"/>
      <c r="T751" s="266"/>
      <c r="U751" s="14"/>
      <c r="V751" s="14"/>
      <c r="W751" s="14"/>
      <c r="X751" s="14"/>
      <c r="Y751" s="14"/>
      <c r="Z751" s="14"/>
      <c r="AA751" s="14"/>
      <c r="AB751" s="14"/>
      <c r="AC751" s="14"/>
      <c r="AD751" s="14"/>
      <c r="AE751" s="14"/>
      <c r="AT751" s="267" t="s">
        <v>204</v>
      </c>
      <c r="AU751" s="267" t="s">
        <v>85</v>
      </c>
      <c r="AV751" s="14" t="s">
        <v>83</v>
      </c>
      <c r="AW751" s="14" t="s">
        <v>32</v>
      </c>
      <c r="AX751" s="14" t="s">
        <v>76</v>
      </c>
      <c r="AY751" s="267" t="s">
        <v>194</v>
      </c>
    </row>
    <row r="752" s="13" customFormat="1">
      <c r="A752" s="13"/>
      <c r="B752" s="247"/>
      <c r="C752" s="248"/>
      <c r="D752" s="242" t="s">
        <v>204</v>
      </c>
      <c r="E752" s="249" t="s">
        <v>1</v>
      </c>
      <c r="F752" s="250" t="s">
        <v>1031</v>
      </c>
      <c r="G752" s="248"/>
      <c r="H752" s="251">
        <v>5.9100000000000001</v>
      </c>
      <c r="I752" s="252"/>
      <c r="J752" s="248"/>
      <c r="K752" s="248"/>
      <c r="L752" s="253"/>
      <c r="M752" s="254"/>
      <c r="N752" s="255"/>
      <c r="O752" s="255"/>
      <c r="P752" s="255"/>
      <c r="Q752" s="255"/>
      <c r="R752" s="255"/>
      <c r="S752" s="255"/>
      <c r="T752" s="256"/>
      <c r="U752" s="13"/>
      <c r="V752" s="13"/>
      <c r="W752" s="13"/>
      <c r="X752" s="13"/>
      <c r="Y752" s="13"/>
      <c r="Z752" s="13"/>
      <c r="AA752" s="13"/>
      <c r="AB752" s="13"/>
      <c r="AC752" s="13"/>
      <c r="AD752" s="13"/>
      <c r="AE752" s="13"/>
      <c r="AT752" s="257" t="s">
        <v>204</v>
      </c>
      <c r="AU752" s="257" t="s">
        <v>85</v>
      </c>
      <c r="AV752" s="13" t="s">
        <v>85</v>
      </c>
      <c r="AW752" s="13" t="s">
        <v>32</v>
      </c>
      <c r="AX752" s="13" t="s">
        <v>76</v>
      </c>
      <c r="AY752" s="257" t="s">
        <v>194</v>
      </c>
    </row>
    <row r="753" s="15" customFormat="1">
      <c r="A753" s="15"/>
      <c r="B753" s="268"/>
      <c r="C753" s="269"/>
      <c r="D753" s="242" t="s">
        <v>204</v>
      </c>
      <c r="E753" s="270" t="s">
        <v>1</v>
      </c>
      <c r="F753" s="271" t="s">
        <v>207</v>
      </c>
      <c r="G753" s="269"/>
      <c r="H753" s="272">
        <v>5.9100000000000001</v>
      </c>
      <c r="I753" s="273"/>
      <c r="J753" s="269"/>
      <c r="K753" s="269"/>
      <c r="L753" s="274"/>
      <c r="M753" s="275"/>
      <c r="N753" s="276"/>
      <c r="O753" s="276"/>
      <c r="P753" s="276"/>
      <c r="Q753" s="276"/>
      <c r="R753" s="276"/>
      <c r="S753" s="276"/>
      <c r="T753" s="277"/>
      <c r="U753" s="15"/>
      <c r="V753" s="15"/>
      <c r="W753" s="15"/>
      <c r="X753" s="15"/>
      <c r="Y753" s="15"/>
      <c r="Z753" s="15"/>
      <c r="AA753" s="15"/>
      <c r="AB753" s="15"/>
      <c r="AC753" s="15"/>
      <c r="AD753" s="15"/>
      <c r="AE753" s="15"/>
      <c r="AT753" s="278" t="s">
        <v>204</v>
      </c>
      <c r="AU753" s="278" t="s">
        <v>85</v>
      </c>
      <c r="AV753" s="15" t="s">
        <v>100</v>
      </c>
      <c r="AW753" s="15" t="s">
        <v>32</v>
      </c>
      <c r="AX753" s="15" t="s">
        <v>83</v>
      </c>
      <c r="AY753" s="278" t="s">
        <v>194</v>
      </c>
    </row>
    <row r="754" s="2" customFormat="1" ht="16.5" customHeight="1">
      <c r="A754" s="39"/>
      <c r="B754" s="40"/>
      <c r="C754" s="290" t="s">
        <v>1064</v>
      </c>
      <c r="D754" s="290" t="s">
        <v>244</v>
      </c>
      <c r="E754" s="291" t="s">
        <v>1065</v>
      </c>
      <c r="F754" s="292" t="s">
        <v>1066</v>
      </c>
      <c r="G754" s="293" t="s">
        <v>210</v>
      </c>
      <c r="H754" s="294">
        <v>6.5010000000000003</v>
      </c>
      <c r="I754" s="295"/>
      <c r="J754" s="296">
        <f>ROUND(I754*H754,2)</f>
        <v>0</v>
      </c>
      <c r="K754" s="292" t="s">
        <v>200</v>
      </c>
      <c r="L754" s="297"/>
      <c r="M754" s="298" t="s">
        <v>1</v>
      </c>
      <c r="N754" s="299" t="s">
        <v>41</v>
      </c>
      <c r="O754" s="92"/>
      <c r="P754" s="238">
        <f>O754*H754</f>
        <v>0</v>
      </c>
      <c r="Q754" s="238">
        <v>0.0149</v>
      </c>
      <c r="R754" s="238">
        <f>Q754*H754</f>
        <v>0.096864900000000004</v>
      </c>
      <c r="S754" s="238">
        <v>0</v>
      </c>
      <c r="T754" s="239">
        <f>S754*H754</f>
        <v>0</v>
      </c>
      <c r="U754" s="39"/>
      <c r="V754" s="39"/>
      <c r="W754" s="39"/>
      <c r="X754" s="39"/>
      <c r="Y754" s="39"/>
      <c r="Z754" s="39"/>
      <c r="AA754" s="39"/>
      <c r="AB754" s="39"/>
      <c r="AC754" s="39"/>
      <c r="AD754" s="39"/>
      <c r="AE754" s="39"/>
      <c r="AR754" s="240" t="s">
        <v>366</v>
      </c>
      <c r="AT754" s="240" t="s">
        <v>244</v>
      </c>
      <c r="AU754" s="240" t="s">
        <v>85</v>
      </c>
      <c r="AY754" s="18" t="s">
        <v>194</v>
      </c>
      <c r="BE754" s="241">
        <f>IF(N754="základní",J754,0)</f>
        <v>0</v>
      </c>
      <c r="BF754" s="241">
        <f>IF(N754="snížená",J754,0)</f>
        <v>0</v>
      </c>
      <c r="BG754" s="241">
        <f>IF(N754="zákl. přenesená",J754,0)</f>
        <v>0</v>
      </c>
      <c r="BH754" s="241">
        <f>IF(N754="sníž. přenesená",J754,0)</f>
        <v>0</v>
      </c>
      <c r="BI754" s="241">
        <f>IF(N754="nulová",J754,0)</f>
        <v>0</v>
      </c>
      <c r="BJ754" s="18" t="s">
        <v>83</v>
      </c>
      <c r="BK754" s="241">
        <f>ROUND(I754*H754,2)</f>
        <v>0</v>
      </c>
      <c r="BL754" s="18" t="s">
        <v>285</v>
      </c>
      <c r="BM754" s="240" t="s">
        <v>1067</v>
      </c>
    </row>
    <row r="755" s="13" customFormat="1">
      <c r="A755" s="13"/>
      <c r="B755" s="247"/>
      <c r="C755" s="248"/>
      <c r="D755" s="242" t="s">
        <v>204</v>
      </c>
      <c r="E755" s="248"/>
      <c r="F755" s="250" t="s">
        <v>1036</v>
      </c>
      <c r="G755" s="248"/>
      <c r="H755" s="251">
        <v>6.5010000000000003</v>
      </c>
      <c r="I755" s="252"/>
      <c r="J755" s="248"/>
      <c r="K755" s="248"/>
      <c r="L755" s="253"/>
      <c r="M755" s="254"/>
      <c r="N755" s="255"/>
      <c r="O755" s="255"/>
      <c r="P755" s="255"/>
      <c r="Q755" s="255"/>
      <c r="R755" s="255"/>
      <c r="S755" s="255"/>
      <c r="T755" s="256"/>
      <c r="U755" s="13"/>
      <c r="V755" s="13"/>
      <c r="W755" s="13"/>
      <c r="X755" s="13"/>
      <c r="Y755" s="13"/>
      <c r="Z755" s="13"/>
      <c r="AA755" s="13"/>
      <c r="AB755" s="13"/>
      <c r="AC755" s="13"/>
      <c r="AD755" s="13"/>
      <c r="AE755" s="13"/>
      <c r="AT755" s="257" t="s">
        <v>204</v>
      </c>
      <c r="AU755" s="257" t="s">
        <v>85</v>
      </c>
      <c r="AV755" s="13" t="s">
        <v>85</v>
      </c>
      <c r="AW755" s="13" t="s">
        <v>4</v>
      </c>
      <c r="AX755" s="13" t="s">
        <v>83</v>
      </c>
      <c r="AY755" s="257" t="s">
        <v>194</v>
      </c>
    </row>
    <row r="756" s="2" customFormat="1" ht="21.75" customHeight="1">
      <c r="A756" s="39"/>
      <c r="B756" s="40"/>
      <c r="C756" s="229" t="s">
        <v>1068</v>
      </c>
      <c r="D756" s="229" t="s">
        <v>196</v>
      </c>
      <c r="E756" s="230" t="s">
        <v>1069</v>
      </c>
      <c r="F756" s="231" t="s">
        <v>1070</v>
      </c>
      <c r="G756" s="232" t="s">
        <v>312</v>
      </c>
      <c r="H756" s="233">
        <v>0.25600000000000001</v>
      </c>
      <c r="I756" s="234"/>
      <c r="J756" s="235">
        <f>ROUND(I756*H756,2)</f>
        <v>0</v>
      </c>
      <c r="K756" s="231" t="s">
        <v>200</v>
      </c>
      <c r="L756" s="45"/>
      <c r="M756" s="236" t="s">
        <v>1</v>
      </c>
      <c r="N756" s="237" t="s">
        <v>41</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285</v>
      </c>
      <c r="AT756" s="240" t="s">
        <v>196</v>
      </c>
      <c r="AU756" s="240" t="s">
        <v>85</v>
      </c>
      <c r="AY756" s="18" t="s">
        <v>194</v>
      </c>
      <c r="BE756" s="241">
        <f>IF(N756="základní",J756,0)</f>
        <v>0</v>
      </c>
      <c r="BF756" s="241">
        <f>IF(N756="snížená",J756,0)</f>
        <v>0</v>
      </c>
      <c r="BG756" s="241">
        <f>IF(N756="zákl. přenesená",J756,0)</f>
        <v>0</v>
      </c>
      <c r="BH756" s="241">
        <f>IF(N756="sníž. přenesená",J756,0)</f>
        <v>0</v>
      </c>
      <c r="BI756" s="241">
        <f>IF(N756="nulová",J756,0)</f>
        <v>0</v>
      </c>
      <c r="BJ756" s="18" t="s">
        <v>83</v>
      </c>
      <c r="BK756" s="241">
        <f>ROUND(I756*H756,2)</f>
        <v>0</v>
      </c>
      <c r="BL756" s="18" t="s">
        <v>285</v>
      </c>
      <c r="BM756" s="240" t="s">
        <v>1071</v>
      </c>
    </row>
    <row r="757" s="12" customFormat="1" ht="22.8" customHeight="1">
      <c r="A757" s="12"/>
      <c r="B757" s="213"/>
      <c r="C757" s="214"/>
      <c r="D757" s="215" t="s">
        <v>75</v>
      </c>
      <c r="E757" s="227" t="s">
        <v>1072</v>
      </c>
      <c r="F757" s="227" t="s">
        <v>1073</v>
      </c>
      <c r="G757" s="214"/>
      <c r="H757" s="214"/>
      <c r="I757" s="217"/>
      <c r="J757" s="228">
        <f>BK757</f>
        <v>0</v>
      </c>
      <c r="K757" s="214"/>
      <c r="L757" s="219"/>
      <c r="M757" s="220"/>
      <c r="N757" s="221"/>
      <c r="O757" s="221"/>
      <c r="P757" s="222">
        <f>SUM(P758:P851)</f>
        <v>0</v>
      </c>
      <c r="Q757" s="221"/>
      <c r="R757" s="222">
        <f>SUM(R758:R851)</f>
        <v>8.7112490900000008</v>
      </c>
      <c r="S757" s="221"/>
      <c r="T757" s="223">
        <f>SUM(T758:T851)</f>
        <v>0.14083380999999998</v>
      </c>
      <c r="U757" s="12"/>
      <c r="V757" s="12"/>
      <c r="W757" s="12"/>
      <c r="X757" s="12"/>
      <c r="Y757" s="12"/>
      <c r="Z757" s="12"/>
      <c r="AA757" s="12"/>
      <c r="AB757" s="12"/>
      <c r="AC757" s="12"/>
      <c r="AD757" s="12"/>
      <c r="AE757" s="12"/>
      <c r="AR757" s="224" t="s">
        <v>85</v>
      </c>
      <c r="AT757" s="225" t="s">
        <v>75</v>
      </c>
      <c r="AU757" s="225" t="s">
        <v>83</v>
      </c>
      <c r="AY757" s="224" t="s">
        <v>194</v>
      </c>
      <c r="BK757" s="226">
        <f>SUM(BK758:BK851)</f>
        <v>0</v>
      </c>
    </row>
    <row r="758" s="2" customFormat="1" ht="24.15" customHeight="1">
      <c r="A758" s="39"/>
      <c r="B758" s="40"/>
      <c r="C758" s="229" t="s">
        <v>1074</v>
      </c>
      <c r="D758" s="229" t="s">
        <v>196</v>
      </c>
      <c r="E758" s="230" t="s">
        <v>1075</v>
      </c>
      <c r="F758" s="231" t="s">
        <v>1076</v>
      </c>
      <c r="G758" s="232" t="s">
        <v>210</v>
      </c>
      <c r="H758" s="233">
        <v>4.2000000000000002</v>
      </c>
      <c r="I758" s="234"/>
      <c r="J758" s="235">
        <f>ROUND(I758*H758,2)</f>
        <v>0</v>
      </c>
      <c r="K758" s="231" t="s">
        <v>200</v>
      </c>
      <c r="L758" s="45"/>
      <c r="M758" s="236" t="s">
        <v>1</v>
      </c>
      <c r="N758" s="237" t="s">
        <v>41</v>
      </c>
      <c r="O758" s="92"/>
      <c r="P758" s="238">
        <f>O758*H758</f>
        <v>0</v>
      </c>
      <c r="Q758" s="238">
        <v>0.032969999999999999</v>
      </c>
      <c r="R758" s="238">
        <f>Q758*H758</f>
        <v>0.13847400000000001</v>
      </c>
      <c r="S758" s="238">
        <v>0</v>
      </c>
      <c r="T758" s="239">
        <f>S758*H758</f>
        <v>0</v>
      </c>
      <c r="U758" s="39"/>
      <c r="V758" s="39"/>
      <c r="W758" s="39"/>
      <c r="X758" s="39"/>
      <c r="Y758" s="39"/>
      <c r="Z758" s="39"/>
      <c r="AA758" s="39"/>
      <c r="AB758" s="39"/>
      <c r="AC758" s="39"/>
      <c r="AD758" s="39"/>
      <c r="AE758" s="39"/>
      <c r="AR758" s="240" t="s">
        <v>285</v>
      </c>
      <c r="AT758" s="240" t="s">
        <v>196</v>
      </c>
      <c r="AU758" s="240" t="s">
        <v>85</v>
      </c>
      <c r="AY758" s="18" t="s">
        <v>194</v>
      </c>
      <c r="BE758" s="241">
        <f>IF(N758="základní",J758,0)</f>
        <v>0</v>
      </c>
      <c r="BF758" s="241">
        <f>IF(N758="snížená",J758,0)</f>
        <v>0</v>
      </c>
      <c r="BG758" s="241">
        <f>IF(N758="zákl. přenesená",J758,0)</f>
        <v>0</v>
      </c>
      <c r="BH758" s="241">
        <f>IF(N758="sníž. přenesená",J758,0)</f>
        <v>0</v>
      </c>
      <c r="BI758" s="241">
        <f>IF(N758="nulová",J758,0)</f>
        <v>0</v>
      </c>
      <c r="BJ758" s="18" t="s">
        <v>83</v>
      </c>
      <c r="BK758" s="241">
        <f>ROUND(I758*H758,2)</f>
        <v>0</v>
      </c>
      <c r="BL758" s="18" t="s">
        <v>285</v>
      </c>
      <c r="BM758" s="240" t="s">
        <v>1077</v>
      </c>
    </row>
    <row r="759" s="13" customFormat="1">
      <c r="A759" s="13"/>
      <c r="B759" s="247"/>
      <c r="C759" s="248"/>
      <c r="D759" s="242" t="s">
        <v>204</v>
      </c>
      <c r="E759" s="249" t="s">
        <v>1</v>
      </c>
      <c r="F759" s="250" t="s">
        <v>1078</v>
      </c>
      <c r="G759" s="248"/>
      <c r="H759" s="251">
        <v>4.2000000000000002</v>
      </c>
      <c r="I759" s="252"/>
      <c r="J759" s="248"/>
      <c r="K759" s="248"/>
      <c r="L759" s="253"/>
      <c r="M759" s="254"/>
      <c r="N759" s="255"/>
      <c r="O759" s="255"/>
      <c r="P759" s="255"/>
      <c r="Q759" s="255"/>
      <c r="R759" s="255"/>
      <c r="S759" s="255"/>
      <c r="T759" s="256"/>
      <c r="U759" s="13"/>
      <c r="V759" s="13"/>
      <c r="W759" s="13"/>
      <c r="X759" s="13"/>
      <c r="Y759" s="13"/>
      <c r="Z759" s="13"/>
      <c r="AA759" s="13"/>
      <c r="AB759" s="13"/>
      <c r="AC759" s="13"/>
      <c r="AD759" s="13"/>
      <c r="AE759" s="13"/>
      <c r="AT759" s="257" t="s">
        <v>204</v>
      </c>
      <c r="AU759" s="257" t="s">
        <v>85</v>
      </c>
      <c r="AV759" s="13" t="s">
        <v>85</v>
      </c>
      <c r="AW759" s="13" t="s">
        <v>32</v>
      </c>
      <c r="AX759" s="13" t="s">
        <v>76</v>
      </c>
      <c r="AY759" s="257" t="s">
        <v>194</v>
      </c>
    </row>
    <row r="760" s="15" customFormat="1">
      <c r="A760" s="15"/>
      <c r="B760" s="268"/>
      <c r="C760" s="269"/>
      <c r="D760" s="242" t="s">
        <v>204</v>
      </c>
      <c r="E760" s="270" t="s">
        <v>1</v>
      </c>
      <c r="F760" s="271" t="s">
        <v>207</v>
      </c>
      <c r="G760" s="269"/>
      <c r="H760" s="272">
        <v>4.2000000000000002</v>
      </c>
      <c r="I760" s="273"/>
      <c r="J760" s="269"/>
      <c r="K760" s="269"/>
      <c r="L760" s="274"/>
      <c r="M760" s="275"/>
      <c r="N760" s="276"/>
      <c r="O760" s="276"/>
      <c r="P760" s="276"/>
      <c r="Q760" s="276"/>
      <c r="R760" s="276"/>
      <c r="S760" s="276"/>
      <c r="T760" s="277"/>
      <c r="U760" s="15"/>
      <c r="V760" s="15"/>
      <c r="W760" s="15"/>
      <c r="X760" s="15"/>
      <c r="Y760" s="15"/>
      <c r="Z760" s="15"/>
      <c r="AA760" s="15"/>
      <c r="AB760" s="15"/>
      <c r="AC760" s="15"/>
      <c r="AD760" s="15"/>
      <c r="AE760" s="15"/>
      <c r="AT760" s="278" t="s">
        <v>204</v>
      </c>
      <c r="AU760" s="278" t="s">
        <v>85</v>
      </c>
      <c r="AV760" s="15" t="s">
        <v>100</v>
      </c>
      <c r="AW760" s="15" t="s">
        <v>32</v>
      </c>
      <c r="AX760" s="15" t="s">
        <v>83</v>
      </c>
      <c r="AY760" s="278" t="s">
        <v>194</v>
      </c>
    </row>
    <row r="761" s="2" customFormat="1" ht="24.15" customHeight="1">
      <c r="A761" s="39"/>
      <c r="B761" s="40"/>
      <c r="C761" s="229" t="s">
        <v>1079</v>
      </c>
      <c r="D761" s="229" t="s">
        <v>196</v>
      </c>
      <c r="E761" s="230" t="s">
        <v>1080</v>
      </c>
      <c r="F761" s="231" t="s">
        <v>1081</v>
      </c>
      <c r="G761" s="232" t="s">
        <v>210</v>
      </c>
      <c r="H761" s="233">
        <v>14.66</v>
      </c>
      <c r="I761" s="234"/>
      <c r="J761" s="235">
        <f>ROUND(I761*H761,2)</f>
        <v>0</v>
      </c>
      <c r="K761" s="231" t="s">
        <v>200</v>
      </c>
      <c r="L761" s="45"/>
      <c r="M761" s="236" t="s">
        <v>1</v>
      </c>
      <c r="N761" s="237" t="s">
        <v>41</v>
      </c>
      <c r="O761" s="92"/>
      <c r="P761" s="238">
        <f>O761*H761</f>
        <v>0</v>
      </c>
      <c r="Q761" s="238">
        <v>0.060229999999999999</v>
      </c>
      <c r="R761" s="238">
        <f>Q761*H761</f>
        <v>0.88297179999999997</v>
      </c>
      <c r="S761" s="238">
        <v>0</v>
      </c>
      <c r="T761" s="239">
        <f>S761*H761</f>
        <v>0</v>
      </c>
      <c r="U761" s="39"/>
      <c r="V761" s="39"/>
      <c r="W761" s="39"/>
      <c r="X761" s="39"/>
      <c r="Y761" s="39"/>
      <c r="Z761" s="39"/>
      <c r="AA761" s="39"/>
      <c r="AB761" s="39"/>
      <c r="AC761" s="39"/>
      <c r="AD761" s="39"/>
      <c r="AE761" s="39"/>
      <c r="AR761" s="240" t="s">
        <v>285</v>
      </c>
      <c r="AT761" s="240" t="s">
        <v>196</v>
      </c>
      <c r="AU761" s="240" t="s">
        <v>85</v>
      </c>
      <c r="AY761" s="18" t="s">
        <v>194</v>
      </c>
      <c r="BE761" s="241">
        <f>IF(N761="základní",J761,0)</f>
        <v>0</v>
      </c>
      <c r="BF761" s="241">
        <f>IF(N761="snížená",J761,0)</f>
        <v>0</v>
      </c>
      <c r="BG761" s="241">
        <f>IF(N761="zákl. přenesená",J761,0)</f>
        <v>0</v>
      </c>
      <c r="BH761" s="241">
        <f>IF(N761="sníž. přenesená",J761,0)</f>
        <v>0</v>
      </c>
      <c r="BI761" s="241">
        <f>IF(N761="nulová",J761,0)</f>
        <v>0</v>
      </c>
      <c r="BJ761" s="18" t="s">
        <v>83</v>
      </c>
      <c r="BK761" s="241">
        <f>ROUND(I761*H761,2)</f>
        <v>0</v>
      </c>
      <c r="BL761" s="18" t="s">
        <v>285</v>
      </c>
      <c r="BM761" s="240" t="s">
        <v>1082</v>
      </c>
    </row>
    <row r="762" s="14" customFormat="1">
      <c r="A762" s="14"/>
      <c r="B762" s="258"/>
      <c r="C762" s="259"/>
      <c r="D762" s="242" t="s">
        <v>204</v>
      </c>
      <c r="E762" s="260" t="s">
        <v>1</v>
      </c>
      <c r="F762" s="261" t="s">
        <v>350</v>
      </c>
      <c r="G762" s="259"/>
      <c r="H762" s="260" t="s">
        <v>1</v>
      </c>
      <c r="I762" s="262"/>
      <c r="J762" s="259"/>
      <c r="K762" s="259"/>
      <c r="L762" s="263"/>
      <c r="M762" s="264"/>
      <c r="N762" s="265"/>
      <c r="O762" s="265"/>
      <c r="P762" s="265"/>
      <c r="Q762" s="265"/>
      <c r="R762" s="265"/>
      <c r="S762" s="265"/>
      <c r="T762" s="266"/>
      <c r="U762" s="14"/>
      <c r="V762" s="14"/>
      <c r="W762" s="14"/>
      <c r="X762" s="14"/>
      <c r="Y762" s="14"/>
      <c r="Z762" s="14"/>
      <c r="AA762" s="14"/>
      <c r="AB762" s="14"/>
      <c r="AC762" s="14"/>
      <c r="AD762" s="14"/>
      <c r="AE762" s="14"/>
      <c r="AT762" s="267" t="s">
        <v>204</v>
      </c>
      <c r="AU762" s="267" t="s">
        <v>85</v>
      </c>
      <c r="AV762" s="14" t="s">
        <v>83</v>
      </c>
      <c r="AW762" s="14" t="s">
        <v>32</v>
      </c>
      <c r="AX762" s="14" t="s">
        <v>76</v>
      </c>
      <c r="AY762" s="267" t="s">
        <v>194</v>
      </c>
    </row>
    <row r="763" s="13" customFormat="1">
      <c r="A763" s="13"/>
      <c r="B763" s="247"/>
      <c r="C763" s="248"/>
      <c r="D763" s="242" t="s">
        <v>204</v>
      </c>
      <c r="E763" s="249" t="s">
        <v>1</v>
      </c>
      <c r="F763" s="250" t="s">
        <v>1083</v>
      </c>
      <c r="G763" s="248"/>
      <c r="H763" s="251">
        <v>5.1100000000000003</v>
      </c>
      <c r="I763" s="252"/>
      <c r="J763" s="248"/>
      <c r="K763" s="248"/>
      <c r="L763" s="253"/>
      <c r="M763" s="254"/>
      <c r="N763" s="255"/>
      <c r="O763" s="255"/>
      <c r="P763" s="255"/>
      <c r="Q763" s="255"/>
      <c r="R763" s="255"/>
      <c r="S763" s="255"/>
      <c r="T763" s="256"/>
      <c r="U763" s="13"/>
      <c r="V763" s="13"/>
      <c r="W763" s="13"/>
      <c r="X763" s="13"/>
      <c r="Y763" s="13"/>
      <c r="Z763" s="13"/>
      <c r="AA763" s="13"/>
      <c r="AB763" s="13"/>
      <c r="AC763" s="13"/>
      <c r="AD763" s="13"/>
      <c r="AE763" s="13"/>
      <c r="AT763" s="257" t="s">
        <v>204</v>
      </c>
      <c r="AU763" s="257" t="s">
        <v>85</v>
      </c>
      <c r="AV763" s="13" t="s">
        <v>85</v>
      </c>
      <c r="AW763" s="13" t="s">
        <v>32</v>
      </c>
      <c r="AX763" s="13" t="s">
        <v>76</v>
      </c>
      <c r="AY763" s="257" t="s">
        <v>194</v>
      </c>
    </row>
    <row r="764" s="13" customFormat="1">
      <c r="A764" s="13"/>
      <c r="B764" s="247"/>
      <c r="C764" s="248"/>
      <c r="D764" s="242" t="s">
        <v>204</v>
      </c>
      <c r="E764" s="249" t="s">
        <v>1</v>
      </c>
      <c r="F764" s="250" t="s">
        <v>1084</v>
      </c>
      <c r="G764" s="248"/>
      <c r="H764" s="251">
        <v>9.5500000000000007</v>
      </c>
      <c r="I764" s="252"/>
      <c r="J764" s="248"/>
      <c r="K764" s="248"/>
      <c r="L764" s="253"/>
      <c r="M764" s="254"/>
      <c r="N764" s="255"/>
      <c r="O764" s="255"/>
      <c r="P764" s="255"/>
      <c r="Q764" s="255"/>
      <c r="R764" s="255"/>
      <c r="S764" s="255"/>
      <c r="T764" s="256"/>
      <c r="U764" s="13"/>
      <c r="V764" s="13"/>
      <c r="W764" s="13"/>
      <c r="X764" s="13"/>
      <c r="Y764" s="13"/>
      <c r="Z764" s="13"/>
      <c r="AA764" s="13"/>
      <c r="AB764" s="13"/>
      <c r="AC764" s="13"/>
      <c r="AD764" s="13"/>
      <c r="AE764" s="13"/>
      <c r="AT764" s="257" t="s">
        <v>204</v>
      </c>
      <c r="AU764" s="257" t="s">
        <v>85</v>
      </c>
      <c r="AV764" s="13" t="s">
        <v>85</v>
      </c>
      <c r="AW764" s="13" t="s">
        <v>32</v>
      </c>
      <c r="AX764" s="13" t="s">
        <v>76</v>
      </c>
      <c r="AY764" s="257" t="s">
        <v>194</v>
      </c>
    </row>
    <row r="765" s="15" customFormat="1">
      <c r="A765" s="15"/>
      <c r="B765" s="268"/>
      <c r="C765" s="269"/>
      <c r="D765" s="242" t="s">
        <v>204</v>
      </c>
      <c r="E765" s="270" t="s">
        <v>1</v>
      </c>
      <c r="F765" s="271" t="s">
        <v>207</v>
      </c>
      <c r="G765" s="269"/>
      <c r="H765" s="272">
        <v>14.66</v>
      </c>
      <c r="I765" s="273"/>
      <c r="J765" s="269"/>
      <c r="K765" s="269"/>
      <c r="L765" s="274"/>
      <c r="M765" s="275"/>
      <c r="N765" s="276"/>
      <c r="O765" s="276"/>
      <c r="P765" s="276"/>
      <c r="Q765" s="276"/>
      <c r="R765" s="276"/>
      <c r="S765" s="276"/>
      <c r="T765" s="277"/>
      <c r="U765" s="15"/>
      <c r="V765" s="15"/>
      <c r="W765" s="15"/>
      <c r="X765" s="15"/>
      <c r="Y765" s="15"/>
      <c r="Z765" s="15"/>
      <c r="AA765" s="15"/>
      <c r="AB765" s="15"/>
      <c r="AC765" s="15"/>
      <c r="AD765" s="15"/>
      <c r="AE765" s="15"/>
      <c r="AT765" s="278" t="s">
        <v>204</v>
      </c>
      <c r="AU765" s="278" t="s">
        <v>85</v>
      </c>
      <c r="AV765" s="15" t="s">
        <v>100</v>
      </c>
      <c r="AW765" s="15" t="s">
        <v>32</v>
      </c>
      <c r="AX765" s="15" t="s">
        <v>83</v>
      </c>
      <c r="AY765" s="278" t="s">
        <v>194</v>
      </c>
    </row>
    <row r="766" s="2" customFormat="1" ht="24.15" customHeight="1">
      <c r="A766" s="39"/>
      <c r="B766" s="40"/>
      <c r="C766" s="229" t="s">
        <v>1085</v>
      </c>
      <c r="D766" s="229" t="s">
        <v>196</v>
      </c>
      <c r="E766" s="230" t="s">
        <v>1086</v>
      </c>
      <c r="F766" s="231" t="s">
        <v>1087</v>
      </c>
      <c r="G766" s="232" t="s">
        <v>210</v>
      </c>
      <c r="H766" s="233">
        <v>5.04</v>
      </c>
      <c r="I766" s="234"/>
      <c r="J766" s="235">
        <f>ROUND(I766*H766,2)</f>
        <v>0</v>
      </c>
      <c r="K766" s="231" t="s">
        <v>200</v>
      </c>
      <c r="L766" s="45"/>
      <c r="M766" s="236" t="s">
        <v>1</v>
      </c>
      <c r="N766" s="237" t="s">
        <v>41</v>
      </c>
      <c r="O766" s="92"/>
      <c r="P766" s="238">
        <f>O766*H766</f>
        <v>0</v>
      </c>
      <c r="Q766" s="238">
        <v>0.06318</v>
      </c>
      <c r="R766" s="238">
        <f>Q766*H766</f>
        <v>0.31842720000000002</v>
      </c>
      <c r="S766" s="238">
        <v>0</v>
      </c>
      <c r="T766" s="239">
        <f>S766*H766</f>
        <v>0</v>
      </c>
      <c r="U766" s="39"/>
      <c r="V766" s="39"/>
      <c r="W766" s="39"/>
      <c r="X766" s="39"/>
      <c r="Y766" s="39"/>
      <c r="Z766" s="39"/>
      <c r="AA766" s="39"/>
      <c r="AB766" s="39"/>
      <c r="AC766" s="39"/>
      <c r="AD766" s="39"/>
      <c r="AE766" s="39"/>
      <c r="AR766" s="240" t="s">
        <v>285</v>
      </c>
      <c r="AT766" s="240" t="s">
        <v>196</v>
      </c>
      <c r="AU766" s="240" t="s">
        <v>85</v>
      </c>
      <c r="AY766" s="18" t="s">
        <v>194</v>
      </c>
      <c r="BE766" s="241">
        <f>IF(N766="základní",J766,0)</f>
        <v>0</v>
      </c>
      <c r="BF766" s="241">
        <f>IF(N766="snížená",J766,0)</f>
        <v>0</v>
      </c>
      <c r="BG766" s="241">
        <f>IF(N766="zákl. přenesená",J766,0)</f>
        <v>0</v>
      </c>
      <c r="BH766" s="241">
        <f>IF(N766="sníž. přenesená",J766,0)</f>
        <v>0</v>
      </c>
      <c r="BI766" s="241">
        <f>IF(N766="nulová",J766,0)</f>
        <v>0</v>
      </c>
      <c r="BJ766" s="18" t="s">
        <v>83</v>
      </c>
      <c r="BK766" s="241">
        <f>ROUND(I766*H766,2)</f>
        <v>0</v>
      </c>
      <c r="BL766" s="18" t="s">
        <v>285</v>
      </c>
      <c r="BM766" s="240" t="s">
        <v>1088</v>
      </c>
    </row>
    <row r="767" s="14" customFormat="1">
      <c r="A767" s="14"/>
      <c r="B767" s="258"/>
      <c r="C767" s="259"/>
      <c r="D767" s="242" t="s">
        <v>204</v>
      </c>
      <c r="E767" s="260" t="s">
        <v>1</v>
      </c>
      <c r="F767" s="261" t="s">
        <v>350</v>
      </c>
      <c r="G767" s="259"/>
      <c r="H767" s="260" t="s">
        <v>1</v>
      </c>
      <c r="I767" s="262"/>
      <c r="J767" s="259"/>
      <c r="K767" s="259"/>
      <c r="L767" s="263"/>
      <c r="M767" s="264"/>
      <c r="N767" s="265"/>
      <c r="O767" s="265"/>
      <c r="P767" s="265"/>
      <c r="Q767" s="265"/>
      <c r="R767" s="265"/>
      <c r="S767" s="265"/>
      <c r="T767" s="266"/>
      <c r="U767" s="14"/>
      <c r="V767" s="14"/>
      <c r="W767" s="14"/>
      <c r="X767" s="14"/>
      <c r="Y767" s="14"/>
      <c r="Z767" s="14"/>
      <c r="AA767" s="14"/>
      <c r="AB767" s="14"/>
      <c r="AC767" s="14"/>
      <c r="AD767" s="14"/>
      <c r="AE767" s="14"/>
      <c r="AT767" s="267" t="s">
        <v>204</v>
      </c>
      <c r="AU767" s="267" t="s">
        <v>85</v>
      </c>
      <c r="AV767" s="14" t="s">
        <v>83</v>
      </c>
      <c r="AW767" s="14" t="s">
        <v>32</v>
      </c>
      <c r="AX767" s="14" t="s">
        <v>76</v>
      </c>
      <c r="AY767" s="267" t="s">
        <v>194</v>
      </c>
    </row>
    <row r="768" s="13" customFormat="1">
      <c r="A768" s="13"/>
      <c r="B768" s="247"/>
      <c r="C768" s="248"/>
      <c r="D768" s="242" t="s">
        <v>204</v>
      </c>
      <c r="E768" s="249" t="s">
        <v>1</v>
      </c>
      <c r="F768" s="250" t="s">
        <v>1089</v>
      </c>
      <c r="G768" s="248"/>
      <c r="H768" s="251">
        <v>5.04</v>
      </c>
      <c r="I768" s="252"/>
      <c r="J768" s="248"/>
      <c r="K768" s="248"/>
      <c r="L768" s="253"/>
      <c r="M768" s="254"/>
      <c r="N768" s="255"/>
      <c r="O768" s="255"/>
      <c r="P768" s="255"/>
      <c r="Q768" s="255"/>
      <c r="R768" s="255"/>
      <c r="S768" s="255"/>
      <c r="T768" s="256"/>
      <c r="U768" s="13"/>
      <c r="V768" s="13"/>
      <c r="W768" s="13"/>
      <c r="X768" s="13"/>
      <c r="Y768" s="13"/>
      <c r="Z768" s="13"/>
      <c r="AA768" s="13"/>
      <c r="AB768" s="13"/>
      <c r="AC768" s="13"/>
      <c r="AD768" s="13"/>
      <c r="AE768" s="13"/>
      <c r="AT768" s="257" t="s">
        <v>204</v>
      </c>
      <c r="AU768" s="257" t="s">
        <v>85</v>
      </c>
      <c r="AV768" s="13" t="s">
        <v>85</v>
      </c>
      <c r="AW768" s="13" t="s">
        <v>32</v>
      </c>
      <c r="AX768" s="13" t="s">
        <v>76</v>
      </c>
      <c r="AY768" s="257" t="s">
        <v>194</v>
      </c>
    </row>
    <row r="769" s="15" customFormat="1">
      <c r="A769" s="15"/>
      <c r="B769" s="268"/>
      <c r="C769" s="269"/>
      <c r="D769" s="242" t="s">
        <v>204</v>
      </c>
      <c r="E769" s="270" t="s">
        <v>1</v>
      </c>
      <c r="F769" s="271" t="s">
        <v>207</v>
      </c>
      <c r="G769" s="269"/>
      <c r="H769" s="272">
        <v>5.04</v>
      </c>
      <c r="I769" s="273"/>
      <c r="J769" s="269"/>
      <c r="K769" s="269"/>
      <c r="L769" s="274"/>
      <c r="M769" s="275"/>
      <c r="N769" s="276"/>
      <c r="O769" s="276"/>
      <c r="P769" s="276"/>
      <c r="Q769" s="276"/>
      <c r="R769" s="276"/>
      <c r="S769" s="276"/>
      <c r="T769" s="277"/>
      <c r="U769" s="15"/>
      <c r="V769" s="15"/>
      <c r="W769" s="15"/>
      <c r="X769" s="15"/>
      <c r="Y769" s="15"/>
      <c r="Z769" s="15"/>
      <c r="AA769" s="15"/>
      <c r="AB769" s="15"/>
      <c r="AC769" s="15"/>
      <c r="AD769" s="15"/>
      <c r="AE769" s="15"/>
      <c r="AT769" s="278" t="s">
        <v>204</v>
      </c>
      <c r="AU769" s="278" t="s">
        <v>85</v>
      </c>
      <c r="AV769" s="15" t="s">
        <v>100</v>
      </c>
      <c r="AW769" s="15" t="s">
        <v>32</v>
      </c>
      <c r="AX769" s="15" t="s">
        <v>83</v>
      </c>
      <c r="AY769" s="278" t="s">
        <v>194</v>
      </c>
    </row>
    <row r="770" s="2" customFormat="1" ht="16.5" customHeight="1">
      <c r="A770" s="39"/>
      <c r="B770" s="40"/>
      <c r="C770" s="229" t="s">
        <v>1090</v>
      </c>
      <c r="D770" s="229" t="s">
        <v>196</v>
      </c>
      <c r="E770" s="230" t="s">
        <v>1091</v>
      </c>
      <c r="F770" s="231" t="s">
        <v>1092</v>
      </c>
      <c r="G770" s="232" t="s">
        <v>210</v>
      </c>
      <c r="H770" s="233">
        <v>23.899999999999999</v>
      </c>
      <c r="I770" s="234"/>
      <c r="J770" s="235">
        <f>ROUND(I770*H770,2)</f>
        <v>0</v>
      </c>
      <c r="K770" s="231" t="s">
        <v>200</v>
      </c>
      <c r="L770" s="45"/>
      <c r="M770" s="236" t="s">
        <v>1</v>
      </c>
      <c r="N770" s="237" t="s">
        <v>41</v>
      </c>
      <c r="O770" s="92"/>
      <c r="P770" s="238">
        <f>O770*H770</f>
        <v>0</v>
      </c>
      <c r="Q770" s="238">
        <v>0.00020000000000000001</v>
      </c>
      <c r="R770" s="238">
        <f>Q770*H770</f>
        <v>0.0047799999999999995</v>
      </c>
      <c r="S770" s="238">
        <v>0</v>
      </c>
      <c r="T770" s="239">
        <f>S770*H770</f>
        <v>0</v>
      </c>
      <c r="U770" s="39"/>
      <c r="V770" s="39"/>
      <c r="W770" s="39"/>
      <c r="X770" s="39"/>
      <c r="Y770" s="39"/>
      <c r="Z770" s="39"/>
      <c r="AA770" s="39"/>
      <c r="AB770" s="39"/>
      <c r="AC770" s="39"/>
      <c r="AD770" s="39"/>
      <c r="AE770" s="39"/>
      <c r="AR770" s="240" t="s">
        <v>285</v>
      </c>
      <c r="AT770" s="240" t="s">
        <v>196</v>
      </c>
      <c r="AU770" s="240" t="s">
        <v>85</v>
      </c>
      <c r="AY770" s="18" t="s">
        <v>194</v>
      </c>
      <c r="BE770" s="241">
        <f>IF(N770="základní",J770,0)</f>
        <v>0</v>
      </c>
      <c r="BF770" s="241">
        <f>IF(N770="snížená",J770,0)</f>
        <v>0</v>
      </c>
      <c r="BG770" s="241">
        <f>IF(N770="zákl. přenesená",J770,0)</f>
        <v>0</v>
      </c>
      <c r="BH770" s="241">
        <f>IF(N770="sníž. přenesená",J770,0)</f>
        <v>0</v>
      </c>
      <c r="BI770" s="241">
        <f>IF(N770="nulová",J770,0)</f>
        <v>0</v>
      </c>
      <c r="BJ770" s="18" t="s">
        <v>83</v>
      </c>
      <c r="BK770" s="241">
        <f>ROUND(I770*H770,2)</f>
        <v>0</v>
      </c>
      <c r="BL770" s="18" t="s">
        <v>285</v>
      </c>
      <c r="BM770" s="240" t="s">
        <v>1093</v>
      </c>
    </row>
    <row r="771" s="2" customFormat="1" ht="16.5" customHeight="1">
      <c r="A771" s="39"/>
      <c r="B771" s="40"/>
      <c r="C771" s="229" t="s">
        <v>1094</v>
      </c>
      <c r="D771" s="229" t="s">
        <v>196</v>
      </c>
      <c r="E771" s="230" t="s">
        <v>1095</v>
      </c>
      <c r="F771" s="231" t="s">
        <v>1096</v>
      </c>
      <c r="G771" s="232" t="s">
        <v>210</v>
      </c>
      <c r="H771" s="233">
        <v>47.799999999999997</v>
      </c>
      <c r="I771" s="234"/>
      <c r="J771" s="235">
        <f>ROUND(I771*H771,2)</f>
        <v>0</v>
      </c>
      <c r="K771" s="231" t="s">
        <v>200</v>
      </c>
      <c r="L771" s="45"/>
      <c r="M771" s="236" t="s">
        <v>1</v>
      </c>
      <c r="N771" s="237" t="s">
        <v>41</v>
      </c>
      <c r="O771" s="92"/>
      <c r="P771" s="238">
        <f>O771*H771</f>
        <v>0</v>
      </c>
      <c r="Q771" s="238">
        <v>0.0014</v>
      </c>
      <c r="R771" s="238">
        <f>Q771*H771</f>
        <v>0.066919999999999993</v>
      </c>
      <c r="S771" s="238">
        <v>0</v>
      </c>
      <c r="T771" s="239">
        <f>S771*H771</f>
        <v>0</v>
      </c>
      <c r="U771" s="39"/>
      <c r="V771" s="39"/>
      <c r="W771" s="39"/>
      <c r="X771" s="39"/>
      <c r="Y771" s="39"/>
      <c r="Z771" s="39"/>
      <c r="AA771" s="39"/>
      <c r="AB771" s="39"/>
      <c r="AC771" s="39"/>
      <c r="AD771" s="39"/>
      <c r="AE771" s="39"/>
      <c r="AR771" s="240" t="s">
        <v>285</v>
      </c>
      <c r="AT771" s="240" t="s">
        <v>196</v>
      </c>
      <c r="AU771" s="240" t="s">
        <v>85</v>
      </c>
      <c r="AY771" s="18" t="s">
        <v>194</v>
      </c>
      <c r="BE771" s="241">
        <f>IF(N771="základní",J771,0)</f>
        <v>0</v>
      </c>
      <c r="BF771" s="241">
        <f>IF(N771="snížená",J771,0)</f>
        <v>0</v>
      </c>
      <c r="BG771" s="241">
        <f>IF(N771="zákl. přenesená",J771,0)</f>
        <v>0</v>
      </c>
      <c r="BH771" s="241">
        <f>IF(N771="sníž. přenesená",J771,0)</f>
        <v>0</v>
      </c>
      <c r="BI771" s="241">
        <f>IF(N771="nulová",J771,0)</f>
        <v>0</v>
      </c>
      <c r="BJ771" s="18" t="s">
        <v>83</v>
      </c>
      <c r="BK771" s="241">
        <f>ROUND(I771*H771,2)</f>
        <v>0</v>
      </c>
      <c r="BL771" s="18" t="s">
        <v>285</v>
      </c>
      <c r="BM771" s="240" t="s">
        <v>1097</v>
      </c>
    </row>
    <row r="772" s="13" customFormat="1">
      <c r="A772" s="13"/>
      <c r="B772" s="247"/>
      <c r="C772" s="248"/>
      <c r="D772" s="242" t="s">
        <v>204</v>
      </c>
      <c r="E772" s="248"/>
      <c r="F772" s="250" t="s">
        <v>1098</v>
      </c>
      <c r="G772" s="248"/>
      <c r="H772" s="251">
        <v>47.799999999999997</v>
      </c>
      <c r="I772" s="252"/>
      <c r="J772" s="248"/>
      <c r="K772" s="248"/>
      <c r="L772" s="253"/>
      <c r="M772" s="254"/>
      <c r="N772" s="255"/>
      <c r="O772" s="255"/>
      <c r="P772" s="255"/>
      <c r="Q772" s="255"/>
      <c r="R772" s="255"/>
      <c r="S772" s="255"/>
      <c r="T772" s="256"/>
      <c r="U772" s="13"/>
      <c r="V772" s="13"/>
      <c r="W772" s="13"/>
      <c r="X772" s="13"/>
      <c r="Y772" s="13"/>
      <c r="Z772" s="13"/>
      <c r="AA772" s="13"/>
      <c r="AB772" s="13"/>
      <c r="AC772" s="13"/>
      <c r="AD772" s="13"/>
      <c r="AE772" s="13"/>
      <c r="AT772" s="257" t="s">
        <v>204</v>
      </c>
      <c r="AU772" s="257" t="s">
        <v>85</v>
      </c>
      <c r="AV772" s="13" t="s">
        <v>85</v>
      </c>
      <c r="AW772" s="13" t="s">
        <v>4</v>
      </c>
      <c r="AX772" s="13" t="s">
        <v>83</v>
      </c>
      <c r="AY772" s="257" t="s">
        <v>194</v>
      </c>
    </row>
    <row r="773" s="2" customFormat="1" ht="24.15" customHeight="1">
      <c r="A773" s="39"/>
      <c r="B773" s="40"/>
      <c r="C773" s="229" t="s">
        <v>1099</v>
      </c>
      <c r="D773" s="229" t="s">
        <v>196</v>
      </c>
      <c r="E773" s="230" t="s">
        <v>1100</v>
      </c>
      <c r="F773" s="231" t="s">
        <v>1101</v>
      </c>
      <c r="G773" s="232" t="s">
        <v>210</v>
      </c>
      <c r="H773" s="233">
        <v>213.868</v>
      </c>
      <c r="I773" s="234"/>
      <c r="J773" s="235">
        <f>ROUND(I773*H773,2)</f>
        <v>0</v>
      </c>
      <c r="K773" s="231" t="s">
        <v>200</v>
      </c>
      <c r="L773" s="45"/>
      <c r="M773" s="236" t="s">
        <v>1</v>
      </c>
      <c r="N773" s="237" t="s">
        <v>41</v>
      </c>
      <c r="O773" s="92"/>
      <c r="P773" s="238">
        <f>O773*H773</f>
        <v>0</v>
      </c>
      <c r="Q773" s="238">
        <v>0.017819999999999999</v>
      </c>
      <c r="R773" s="238">
        <f>Q773*H773</f>
        <v>3.8111277599999998</v>
      </c>
      <c r="S773" s="238">
        <v>0</v>
      </c>
      <c r="T773" s="239">
        <f>S773*H773</f>
        <v>0</v>
      </c>
      <c r="U773" s="39"/>
      <c r="V773" s="39"/>
      <c r="W773" s="39"/>
      <c r="X773" s="39"/>
      <c r="Y773" s="39"/>
      <c r="Z773" s="39"/>
      <c r="AA773" s="39"/>
      <c r="AB773" s="39"/>
      <c r="AC773" s="39"/>
      <c r="AD773" s="39"/>
      <c r="AE773" s="39"/>
      <c r="AR773" s="240" t="s">
        <v>285</v>
      </c>
      <c r="AT773" s="240" t="s">
        <v>196</v>
      </c>
      <c r="AU773" s="240" t="s">
        <v>85</v>
      </c>
      <c r="AY773" s="18" t="s">
        <v>194</v>
      </c>
      <c r="BE773" s="241">
        <f>IF(N773="základní",J773,0)</f>
        <v>0</v>
      </c>
      <c r="BF773" s="241">
        <f>IF(N773="snížená",J773,0)</f>
        <v>0</v>
      </c>
      <c r="BG773" s="241">
        <f>IF(N773="zákl. přenesená",J773,0)</f>
        <v>0</v>
      </c>
      <c r="BH773" s="241">
        <f>IF(N773="sníž. přenesená",J773,0)</f>
        <v>0</v>
      </c>
      <c r="BI773" s="241">
        <f>IF(N773="nulová",J773,0)</f>
        <v>0</v>
      </c>
      <c r="BJ773" s="18" t="s">
        <v>83</v>
      </c>
      <c r="BK773" s="241">
        <f>ROUND(I773*H773,2)</f>
        <v>0</v>
      </c>
      <c r="BL773" s="18" t="s">
        <v>285</v>
      </c>
      <c r="BM773" s="240" t="s">
        <v>1102</v>
      </c>
    </row>
    <row r="774" s="14" customFormat="1">
      <c r="A774" s="14"/>
      <c r="B774" s="258"/>
      <c r="C774" s="259"/>
      <c r="D774" s="242" t="s">
        <v>204</v>
      </c>
      <c r="E774" s="260" t="s">
        <v>1</v>
      </c>
      <c r="F774" s="261" t="s">
        <v>350</v>
      </c>
      <c r="G774" s="259"/>
      <c r="H774" s="260" t="s">
        <v>1</v>
      </c>
      <c r="I774" s="262"/>
      <c r="J774" s="259"/>
      <c r="K774" s="259"/>
      <c r="L774" s="263"/>
      <c r="M774" s="264"/>
      <c r="N774" s="265"/>
      <c r="O774" s="265"/>
      <c r="P774" s="265"/>
      <c r="Q774" s="265"/>
      <c r="R774" s="265"/>
      <c r="S774" s="265"/>
      <c r="T774" s="266"/>
      <c r="U774" s="14"/>
      <c r="V774" s="14"/>
      <c r="W774" s="14"/>
      <c r="X774" s="14"/>
      <c r="Y774" s="14"/>
      <c r="Z774" s="14"/>
      <c r="AA774" s="14"/>
      <c r="AB774" s="14"/>
      <c r="AC774" s="14"/>
      <c r="AD774" s="14"/>
      <c r="AE774" s="14"/>
      <c r="AT774" s="267" t="s">
        <v>204</v>
      </c>
      <c r="AU774" s="267" t="s">
        <v>85</v>
      </c>
      <c r="AV774" s="14" t="s">
        <v>83</v>
      </c>
      <c r="AW774" s="14" t="s">
        <v>32</v>
      </c>
      <c r="AX774" s="14" t="s">
        <v>76</v>
      </c>
      <c r="AY774" s="267" t="s">
        <v>194</v>
      </c>
    </row>
    <row r="775" s="13" customFormat="1">
      <c r="A775" s="13"/>
      <c r="B775" s="247"/>
      <c r="C775" s="248"/>
      <c r="D775" s="242" t="s">
        <v>204</v>
      </c>
      <c r="E775" s="249" t="s">
        <v>1</v>
      </c>
      <c r="F775" s="250" t="s">
        <v>1103</v>
      </c>
      <c r="G775" s="248"/>
      <c r="H775" s="251">
        <v>2.1880000000000002</v>
      </c>
      <c r="I775" s="252"/>
      <c r="J775" s="248"/>
      <c r="K775" s="248"/>
      <c r="L775" s="253"/>
      <c r="M775" s="254"/>
      <c r="N775" s="255"/>
      <c r="O775" s="255"/>
      <c r="P775" s="255"/>
      <c r="Q775" s="255"/>
      <c r="R775" s="255"/>
      <c r="S775" s="255"/>
      <c r="T775" s="256"/>
      <c r="U775" s="13"/>
      <c r="V775" s="13"/>
      <c r="W775" s="13"/>
      <c r="X775" s="13"/>
      <c r="Y775" s="13"/>
      <c r="Z775" s="13"/>
      <c r="AA775" s="13"/>
      <c r="AB775" s="13"/>
      <c r="AC775" s="13"/>
      <c r="AD775" s="13"/>
      <c r="AE775" s="13"/>
      <c r="AT775" s="257" t="s">
        <v>204</v>
      </c>
      <c r="AU775" s="257" t="s">
        <v>85</v>
      </c>
      <c r="AV775" s="13" t="s">
        <v>85</v>
      </c>
      <c r="AW775" s="13" t="s">
        <v>32</v>
      </c>
      <c r="AX775" s="13" t="s">
        <v>76</v>
      </c>
      <c r="AY775" s="257" t="s">
        <v>194</v>
      </c>
    </row>
    <row r="776" s="13" customFormat="1">
      <c r="A776" s="13"/>
      <c r="B776" s="247"/>
      <c r="C776" s="248"/>
      <c r="D776" s="242" t="s">
        <v>204</v>
      </c>
      <c r="E776" s="249" t="s">
        <v>1</v>
      </c>
      <c r="F776" s="250" t="s">
        <v>1104</v>
      </c>
      <c r="G776" s="248"/>
      <c r="H776" s="251">
        <v>34.649999999999999</v>
      </c>
      <c r="I776" s="252"/>
      <c r="J776" s="248"/>
      <c r="K776" s="248"/>
      <c r="L776" s="253"/>
      <c r="M776" s="254"/>
      <c r="N776" s="255"/>
      <c r="O776" s="255"/>
      <c r="P776" s="255"/>
      <c r="Q776" s="255"/>
      <c r="R776" s="255"/>
      <c r="S776" s="255"/>
      <c r="T776" s="256"/>
      <c r="U776" s="13"/>
      <c r="V776" s="13"/>
      <c r="W776" s="13"/>
      <c r="X776" s="13"/>
      <c r="Y776" s="13"/>
      <c r="Z776" s="13"/>
      <c r="AA776" s="13"/>
      <c r="AB776" s="13"/>
      <c r="AC776" s="13"/>
      <c r="AD776" s="13"/>
      <c r="AE776" s="13"/>
      <c r="AT776" s="257" t="s">
        <v>204</v>
      </c>
      <c r="AU776" s="257" t="s">
        <v>85</v>
      </c>
      <c r="AV776" s="13" t="s">
        <v>85</v>
      </c>
      <c r="AW776" s="13" t="s">
        <v>32</v>
      </c>
      <c r="AX776" s="13" t="s">
        <v>76</v>
      </c>
      <c r="AY776" s="257" t="s">
        <v>194</v>
      </c>
    </row>
    <row r="777" s="16" customFormat="1">
      <c r="A777" s="16"/>
      <c r="B777" s="279"/>
      <c r="C777" s="280"/>
      <c r="D777" s="242" t="s">
        <v>204</v>
      </c>
      <c r="E777" s="281" t="s">
        <v>1</v>
      </c>
      <c r="F777" s="282" t="s">
        <v>223</v>
      </c>
      <c r="G777" s="280"/>
      <c r="H777" s="283">
        <v>36.838000000000001</v>
      </c>
      <c r="I777" s="284"/>
      <c r="J777" s="280"/>
      <c r="K777" s="280"/>
      <c r="L777" s="285"/>
      <c r="M777" s="286"/>
      <c r="N777" s="287"/>
      <c r="O777" s="287"/>
      <c r="P777" s="287"/>
      <c r="Q777" s="287"/>
      <c r="R777" s="287"/>
      <c r="S777" s="287"/>
      <c r="T777" s="288"/>
      <c r="U777" s="16"/>
      <c r="V777" s="16"/>
      <c r="W777" s="16"/>
      <c r="X777" s="16"/>
      <c r="Y777" s="16"/>
      <c r="Z777" s="16"/>
      <c r="AA777" s="16"/>
      <c r="AB777" s="16"/>
      <c r="AC777" s="16"/>
      <c r="AD777" s="16"/>
      <c r="AE777" s="16"/>
      <c r="AT777" s="289" t="s">
        <v>204</v>
      </c>
      <c r="AU777" s="289" t="s">
        <v>85</v>
      </c>
      <c r="AV777" s="16" t="s">
        <v>93</v>
      </c>
      <c r="AW777" s="16" t="s">
        <v>32</v>
      </c>
      <c r="AX777" s="16" t="s">
        <v>76</v>
      </c>
      <c r="AY777" s="289" t="s">
        <v>194</v>
      </c>
    </row>
    <row r="778" s="14" customFormat="1">
      <c r="A778" s="14"/>
      <c r="B778" s="258"/>
      <c r="C778" s="259"/>
      <c r="D778" s="242" t="s">
        <v>204</v>
      </c>
      <c r="E778" s="260" t="s">
        <v>1</v>
      </c>
      <c r="F778" s="261" t="s">
        <v>218</v>
      </c>
      <c r="G778" s="259"/>
      <c r="H778" s="260" t="s">
        <v>1</v>
      </c>
      <c r="I778" s="262"/>
      <c r="J778" s="259"/>
      <c r="K778" s="259"/>
      <c r="L778" s="263"/>
      <c r="M778" s="264"/>
      <c r="N778" s="265"/>
      <c r="O778" s="265"/>
      <c r="P778" s="265"/>
      <c r="Q778" s="265"/>
      <c r="R778" s="265"/>
      <c r="S778" s="265"/>
      <c r="T778" s="266"/>
      <c r="U778" s="14"/>
      <c r="V778" s="14"/>
      <c r="W778" s="14"/>
      <c r="X778" s="14"/>
      <c r="Y778" s="14"/>
      <c r="Z778" s="14"/>
      <c r="AA778" s="14"/>
      <c r="AB778" s="14"/>
      <c r="AC778" s="14"/>
      <c r="AD778" s="14"/>
      <c r="AE778" s="14"/>
      <c r="AT778" s="267" t="s">
        <v>204</v>
      </c>
      <c r="AU778" s="267" t="s">
        <v>85</v>
      </c>
      <c r="AV778" s="14" t="s">
        <v>83</v>
      </c>
      <c r="AW778" s="14" t="s">
        <v>32</v>
      </c>
      <c r="AX778" s="14" t="s">
        <v>76</v>
      </c>
      <c r="AY778" s="267" t="s">
        <v>194</v>
      </c>
    </row>
    <row r="779" s="13" customFormat="1">
      <c r="A779" s="13"/>
      <c r="B779" s="247"/>
      <c r="C779" s="248"/>
      <c r="D779" s="242" t="s">
        <v>204</v>
      </c>
      <c r="E779" s="249" t="s">
        <v>1</v>
      </c>
      <c r="F779" s="250" t="s">
        <v>1105</v>
      </c>
      <c r="G779" s="248"/>
      <c r="H779" s="251">
        <v>177.03</v>
      </c>
      <c r="I779" s="252"/>
      <c r="J779" s="248"/>
      <c r="K779" s="248"/>
      <c r="L779" s="253"/>
      <c r="M779" s="254"/>
      <c r="N779" s="255"/>
      <c r="O779" s="255"/>
      <c r="P779" s="255"/>
      <c r="Q779" s="255"/>
      <c r="R779" s="255"/>
      <c r="S779" s="255"/>
      <c r="T779" s="256"/>
      <c r="U779" s="13"/>
      <c r="V779" s="13"/>
      <c r="W779" s="13"/>
      <c r="X779" s="13"/>
      <c r="Y779" s="13"/>
      <c r="Z779" s="13"/>
      <c r="AA779" s="13"/>
      <c r="AB779" s="13"/>
      <c r="AC779" s="13"/>
      <c r="AD779" s="13"/>
      <c r="AE779" s="13"/>
      <c r="AT779" s="257" t="s">
        <v>204</v>
      </c>
      <c r="AU779" s="257" t="s">
        <v>85</v>
      </c>
      <c r="AV779" s="13" t="s">
        <v>85</v>
      </c>
      <c r="AW779" s="13" t="s">
        <v>32</v>
      </c>
      <c r="AX779" s="13" t="s">
        <v>76</v>
      </c>
      <c r="AY779" s="257" t="s">
        <v>194</v>
      </c>
    </row>
    <row r="780" s="16" customFormat="1">
      <c r="A780" s="16"/>
      <c r="B780" s="279"/>
      <c r="C780" s="280"/>
      <c r="D780" s="242" t="s">
        <v>204</v>
      </c>
      <c r="E780" s="281" t="s">
        <v>1</v>
      </c>
      <c r="F780" s="282" t="s">
        <v>223</v>
      </c>
      <c r="G780" s="280"/>
      <c r="H780" s="283">
        <v>177.03</v>
      </c>
      <c r="I780" s="284"/>
      <c r="J780" s="280"/>
      <c r="K780" s="280"/>
      <c r="L780" s="285"/>
      <c r="M780" s="286"/>
      <c r="N780" s="287"/>
      <c r="O780" s="287"/>
      <c r="P780" s="287"/>
      <c r="Q780" s="287"/>
      <c r="R780" s="287"/>
      <c r="S780" s="287"/>
      <c r="T780" s="288"/>
      <c r="U780" s="16"/>
      <c r="V780" s="16"/>
      <c r="W780" s="16"/>
      <c r="X780" s="16"/>
      <c r="Y780" s="16"/>
      <c r="Z780" s="16"/>
      <c r="AA780" s="16"/>
      <c r="AB780" s="16"/>
      <c r="AC780" s="16"/>
      <c r="AD780" s="16"/>
      <c r="AE780" s="16"/>
      <c r="AT780" s="289" t="s">
        <v>204</v>
      </c>
      <c r="AU780" s="289" t="s">
        <v>85</v>
      </c>
      <c r="AV780" s="16" t="s">
        <v>93</v>
      </c>
      <c r="AW780" s="16" t="s">
        <v>32</v>
      </c>
      <c r="AX780" s="16" t="s">
        <v>76</v>
      </c>
      <c r="AY780" s="289" t="s">
        <v>194</v>
      </c>
    </row>
    <row r="781" s="15" customFormat="1">
      <c r="A781" s="15"/>
      <c r="B781" s="268"/>
      <c r="C781" s="269"/>
      <c r="D781" s="242" t="s">
        <v>204</v>
      </c>
      <c r="E781" s="270" t="s">
        <v>1</v>
      </c>
      <c r="F781" s="271" t="s">
        <v>207</v>
      </c>
      <c r="G781" s="269"/>
      <c r="H781" s="272">
        <v>213.868</v>
      </c>
      <c r="I781" s="273"/>
      <c r="J781" s="269"/>
      <c r="K781" s="269"/>
      <c r="L781" s="274"/>
      <c r="M781" s="275"/>
      <c r="N781" s="276"/>
      <c r="O781" s="276"/>
      <c r="P781" s="276"/>
      <c r="Q781" s="276"/>
      <c r="R781" s="276"/>
      <c r="S781" s="276"/>
      <c r="T781" s="277"/>
      <c r="U781" s="15"/>
      <c r="V781" s="15"/>
      <c r="W781" s="15"/>
      <c r="X781" s="15"/>
      <c r="Y781" s="15"/>
      <c r="Z781" s="15"/>
      <c r="AA781" s="15"/>
      <c r="AB781" s="15"/>
      <c r="AC781" s="15"/>
      <c r="AD781" s="15"/>
      <c r="AE781" s="15"/>
      <c r="AT781" s="278" t="s">
        <v>204</v>
      </c>
      <c r="AU781" s="278" t="s">
        <v>85</v>
      </c>
      <c r="AV781" s="15" t="s">
        <v>100</v>
      </c>
      <c r="AW781" s="15" t="s">
        <v>32</v>
      </c>
      <c r="AX781" s="15" t="s">
        <v>83</v>
      </c>
      <c r="AY781" s="278" t="s">
        <v>194</v>
      </c>
    </row>
    <row r="782" s="2" customFormat="1" ht="16.5" customHeight="1">
      <c r="A782" s="39"/>
      <c r="B782" s="40"/>
      <c r="C782" s="229" t="s">
        <v>1106</v>
      </c>
      <c r="D782" s="229" t="s">
        <v>196</v>
      </c>
      <c r="E782" s="230" t="s">
        <v>1107</v>
      </c>
      <c r="F782" s="231" t="s">
        <v>1108</v>
      </c>
      <c r="G782" s="232" t="s">
        <v>210</v>
      </c>
      <c r="H782" s="233">
        <v>213.868</v>
      </c>
      <c r="I782" s="234"/>
      <c r="J782" s="235">
        <f>ROUND(I782*H782,2)</f>
        <v>0</v>
      </c>
      <c r="K782" s="231" t="s">
        <v>232</v>
      </c>
      <c r="L782" s="45"/>
      <c r="M782" s="236" t="s">
        <v>1</v>
      </c>
      <c r="N782" s="237" t="s">
        <v>41</v>
      </c>
      <c r="O782" s="92"/>
      <c r="P782" s="238">
        <f>O782*H782</f>
        <v>0</v>
      </c>
      <c r="Q782" s="238">
        <v>0</v>
      </c>
      <c r="R782" s="238">
        <f>Q782*H782</f>
        <v>0</v>
      </c>
      <c r="S782" s="238">
        <v>0</v>
      </c>
      <c r="T782" s="239">
        <f>S782*H782</f>
        <v>0</v>
      </c>
      <c r="U782" s="39"/>
      <c r="V782" s="39"/>
      <c r="W782" s="39"/>
      <c r="X782" s="39"/>
      <c r="Y782" s="39"/>
      <c r="Z782" s="39"/>
      <c r="AA782" s="39"/>
      <c r="AB782" s="39"/>
      <c r="AC782" s="39"/>
      <c r="AD782" s="39"/>
      <c r="AE782" s="39"/>
      <c r="AR782" s="240" t="s">
        <v>285</v>
      </c>
      <c r="AT782" s="240" t="s">
        <v>196</v>
      </c>
      <c r="AU782" s="240" t="s">
        <v>85</v>
      </c>
      <c r="AY782" s="18" t="s">
        <v>194</v>
      </c>
      <c r="BE782" s="241">
        <f>IF(N782="základní",J782,0)</f>
        <v>0</v>
      </c>
      <c r="BF782" s="241">
        <f>IF(N782="snížená",J782,0)</f>
        <v>0</v>
      </c>
      <c r="BG782" s="241">
        <f>IF(N782="zákl. přenesená",J782,0)</f>
        <v>0</v>
      </c>
      <c r="BH782" s="241">
        <f>IF(N782="sníž. přenesená",J782,0)</f>
        <v>0</v>
      </c>
      <c r="BI782" s="241">
        <f>IF(N782="nulová",J782,0)</f>
        <v>0</v>
      </c>
      <c r="BJ782" s="18" t="s">
        <v>83</v>
      </c>
      <c r="BK782" s="241">
        <f>ROUND(I782*H782,2)</f>
        <v>0</v>
      </c>
      <c r="BL782" s="18" t="s">
        <v>285</v>
      </c>
      <c r="BM782" s="240" t="s">
        <v>1109</v>
      </c>
    </row>
    <row r="783" s="2" customFormat="1" ht="16.5" customHeight="1">
      <c r="A783" s="39"/>
      <c r="B783" s="40"/>
      <c r="C783" s="229" t="s">
        <v>1110</v>
      </c>
      <c r="D783" s="229" t="s">
        <v>196</v>
      </c>
      <c r="E783" s="230" t="s">
        <v>1111</v>
      </c>
      <c r="F783" s="231" t="s">
        <v>1112</v>
      </c>
      <c r="G783" s="232" t="s">
        <v>210</v>
      </c>
      <c r="H783" s="233">
        <v>213.868</v>
      </c>
      <c r="I783" s="234"/>
      <c r="J783" s="235">
        <f>ROUND(I783*H783,2)</f>
        <v>0</v>
      </c>
      <c r="K783" s="231" t="s">
        <v>200</v>
      </c>
      <c r="L783" s="45"/>
      <c r="M783" s="236" t="s">
        <v>1</v>
      </c>
      <c r="N783" s="237" t="s">
        <v>41</v>
      </c>
      <c r="O783" s="92"/>
      <c r="P783" s="238">
        <f>O783*H783</f>
        <v>0</v>
      </c>
      <c r="Q783" s="238">
        <v>0.00010000000000000001</v>
      </c>
      <c r="R783" s="238">
        <f>Q783*H783</f>
        <v>0.021386800000000001</v>
      </c>
      <c r="S783" s="238">
        <v>0</v>
      </c>
      <c r="T783" s="239">
        <f>S783*H783</f>
        <v>0</v>
      </c>
      <c r="U783" s="39"/>
      <c r="V783" s="39"/>
      <c r="W783" s="39"/>
      <c r="X783" s="39"/>
      <c r="Y783" s="39"/>
      <c r="Z783" s="39"/>
      <c r="AA783" s="39"/>
      <c r="AB783" s="39"/>
      <c r="AC783" s="39"/>
      <c r="AD783" s="39"/>
      <c r="AE783" s="39"/>
      <c r="AR783" s="240" t="s">
        <v>285</v>
      </c>
      <c r="AT783" s="240" t="s">
        <v>196</v>
      </c>
      <c r="AU783" s="240" t="s">
        <v>85</v>
      </c>
      <c r="AY783" s="18" t="s">
        <v>194</v>
      </c>
      <c r="BE783" s="241">
        <f>IF(N783="základní",J783,0)</f>
        <v>0</v>
      </c>
      <c r="BF783" s="241">
        <f>IF(N783="snížená",J783,0)</f>
        <v>0</v>
      </c>
      <c r="BG783" s="241">
        <f>IF(N783="zákl. přenesená",J783,0)</f>
        <v>0</v>
      </c>
      <c r="BH783" s="241">
        <f>IF(N783="sníž. přenesená",J783,0)</f>
        <v>0</v>
      </c>
      <c r="BI783" s="241">
        <f>IF(N783="nulová",J783,0)</f>
        <v>0</v>
      </c>
      <c r="BJ783" s="18" t="s">
        <v>83</v>
      </c>
      <c r="BK783" s="241">
        <f>ROUND(I783*H783,2)</f>
        <v>0</v>
      </c>
      <c r="BL783" s="18" t="s">
        <v>285</v>
      </c>
      <c r="BM783" s="240" t="s">
        <v>1113</v>
      </c>
    </row>
    <row r="784" s="14" customFormat="1">
      <c r="A784" s="14"/>
      <c r="B784" s="258"/>
      <c r="C784" s="259"/>
      <c r="D784" s="242" t="s">
        <v>204</v>
      </c>
      <c r="E784" s="260" t="s">
        <v>1</v>
      </c>
      <c r="F784" s="261" t="s">
        <v>350</v>
      </c>
      <c r="G784" s="259"/>
      <c r="H784" s="260" t="s">
        <v>1</v>
      </c>
      <c r="I784" s="262"/>
      <c r="J784" s="259"/>
      <c r="K784" s="259"/>
      <c r="L784" s="263"/>
      <c r="M784" s="264"/>
      <c r="N784" s="265"/>
      <c r="O784" s="265"/>
      <c r="P784" s="265"/>
      <c r="Q784" s="265"/>
      <c r="R784" s="265"/>
      <c r="S784" s="265"/>
      <c r="T784" s="266"/>
      <c r="U784" s="14"/>
      <c r="V784" s="14"/>
      <c r="W784" s="14"/>
      <c r="X784" s="14"/>
      <c r="Y784" s="14"/>
      <c r="Z784" s="14"/>
      <c r="AA784" s="14"/>
      <c r="AB784" s="14"/>
      <c r="AC784" s="14"/>
      <c r="AD784" s="14"/>
      <c r="AE784" s="14"/>
      <c r="AT784" s="267" t="s">
        <v>204</v>
      </c>
      <c r="AU784" s="267" t="s">
        <v>85</v>
      </c>
      <c r="AV784" s="14" t="s">
        <v>83</v>
      </c>
      <c r="AW784" s="14" t="s">
        <v>32</v>
      </c>
      <c r="AX784" s="14" t="s">
        <v>76</v>
      </c>
      <c r="AY784" s="267" t="s">
        <v>194</v>
      </c>
    </row>
    <row r="785" s="13" customFormat="1">
      <c r="A785" s="13"/>
      <c r="B785" s="247"/>
      <c r="C785" s="248"/>
      <c r="D785" s="242" t="s">
        <v>204</v>
      </c>
      <c r="E785" s="249" t="s">
        <v>1</v>
      </c>
      <c r="F785" s="250" t="s">
        <v>1103</v>
      </c>
      <c r="G785" s="248"/>
      <c r="H785" s="251">
        <v>2.1880000000000002</v>
      </c>
      <c r="I785" s="252"/>
      <c r="J785" s="248"/>
      <c r="K785" s="248"/>
      <c r="L785" s="253"/>
      <c r="M785" s="254"/>
      <c r="N785" s="255"/>
      <c r="O785" s="255"/>
      <c r="P785" s="255"/>
      <c r="Q785" s="255"/>
      <c r="R785" s="255"/>
      <c r="S785" s="255"/>
      <c r="T785" s="256"/>
      <c r="U785" s="13"/>
      <c r="V785" s="13"/>
      <c r="W785" s="13"/>
      <c r="X785" s="13"/>
      <c r="Y785" s="13"/>
      <c r="Z785" s="13"/>
      <c r="AA785" s="13"/>
      <c r="AB785" s="13"/>
      <c r="AC785" s="13"/>
      <c r="AD785" s="13"/>
      <c r="AE785" s="13"/>
      <c r="AT785" s="257" t="s">
        <v>204</v>
      </c>
      <c r="AU785" s="257" t="s">
        <v>85</v>
      </c>
      <c r="AV785" s="13" t="s">
        <v>85</v>
      </c>
      <c r="AW785" s="13" t="s">
        <v>32</v>
      </c>
      <c r="AX785" s="13" t="s">
        <v>76</v>
      </c>
      <c r="AY785" s="257" t="s">
        <v>194</v>
      </c>
    </row>
    <row r="786" s="13" customFormat="1">
      <c r="A786" s="13"/>
      <c r="B786" s="247"/>
      <c r="C786" s="248"/>
      <c r="D786" s="242" t="s">
        <v>204</v>
      </c>
      <c r="E786" s="249" t="s">
        <v>1</v>
      </c>
      <c r="F786" s="250" t="s">
        <v>1104</v>
      </c>
      <c r="G786" s="248"/>
      <c r="H786" s="251">
        <v>34.649999999999999</v>
      </c>
      <c r="I786" s="252"/>
      <c r="J786" s="248"/>
      <c r="K786" s="248"/>
      <c r="L786" s="253"/>
      <c r="M786" s="254"/>
      <c r="N786" s="255"/>
      <c r="O786" s="255"/>
      <c r="P786" s="255"/>
      <c r="Q786" s="255"/>
      <c r="R786" s="255"/>
      <c r="S786" s="255"/>
      <c r="T786" s="256"/>
      <c r="U786" s="13"/>
      <c r="V786" s="13"/>
      <c r="W786" s="13"/>
      <c r="X786" s="13"/>
      <c r="Y786" s="13"/>
      <c r="Z786" s="13"/>
      <c r="AA786" s="13"/>
      <c r="AB786" s="13"/>
      <c r="AC786" s="13"/>
      <c r="AD786" s="13"/>
      <c r="AE786" s="13"/>
      <c r="AT786" s="257" t="s">
        <v>204</v>
      </c>
      <c r="AU786" s="257" t="s">
        <v>85</v>
      </c>
      <c r="AV786" s="13" t="s">
        <v>85</v>
      </c>
      <c r="AW786" s="13" t="s">
        <v>32</v>
      </c>
      <c r="AX786" s="13" t="s">
        <v>76</v>
      </c>
      <c r="AY786" s="257" t="s">
        <v>194</v>
      </c>
    </row>
    <row r="787" s="16" customFormat="1">
      <c r="A787" s="16"/>
      <c r="B787" s="279"/>
      <c r="C787" s="280"/>
      <c r="D787" s="242" t="s">
        <v>204</v>
      </c>
      <c r="E787" s="281" t="s">
        <v>1</v>
      </c>
      <c r="F787" s="282" t="s">
        <v>223</v>
      </c>
      <c r="G787" s="280"/>
      <c r="H787" s="283">
        <v>36.838000000000001</v>
      </c>
      <c r="I787" s="284"/>
      <c r="J787" s="280"/>
      <c r="K787" s="280"/>
      <c r="L787" s="285"/>
      <c r="M787" s="286"/>
      <c r="N787" s="287"/>
      <c r="O787" s="287"/>
      <c r="P787" s="287"/>
      <c r="Q787" s="287"/>
      <c r="R787" s="287"/>
      <c r="S787" s="287"/>
      <c r="T787" s="288"/>
      <c r="U787" s="16"/>
      <c r="V787" s="16"/>
      <c r="W787" s="16"/>
      <c r="X787" s="16"/>
      <c r="Y787" s="16"/>
      <c r="Z787" s="16"/>
      <c r="AA787" s="16"/>
      <c r="AB787" s="16"/>
      <c r="AC787" s="16"/>
      <c r="AD787" s="16"/>
      <c r="AE787" s="16"/>
      <c r="AT787" s="289" t="s">
        <v>204</v>
      </c>
      <c r="AU787" s="289" t="s">
        <v>85</v>
      </c>
      <c r="AV787" s="16" t="s">
        <v>93</v>
      </c>
      <c r="AW787" s="16" t="s">
        <v>32</v>
      </c>
      <c r="AX787" s="16" t="s">
        <v>76</v>
      </c>
      <c r="AY787" s="289" t="s">
        <v>194</v>
      </c>
    </row>
    <row r="788" s="14" customFormat="1">
      <c r="A788" s="14"/>
      <c r="B788" s="258"/>
      <c r="C788" s="259"/>
      <c r="D788" s="242" t="s">
        <v>204</v>
      </c>
      <c r="E788" s="260" t="s">
        <v>1</v>
      </c>
      <c r="F788" s="261" t="s">
        <v>218</v>
      </c>
      <c r="G788" s="259"/>
      <c r="H788" s="260" t="s">
        <v>1</v>
      </c>
      <c r="I788" s="262"/>
      <c r="J788" s="259"/>
      <c r="K788" s="259"/>
      <c r="L788" s="263"/>
      <c r="M788" s="264"/>
      <c r="N788" s="265"/>
      <c r="O788" s="265"/>
      <c r="P788" s="265"/>
      <c r="Q788" s="265"/>
      <c r="R788" s="265"/>
      <c r="S788" s="265"/>
      <c r="T788" s="266"/>
      <c r="U788" s="14"/>
      <c r="V788" s="14"/>
      <c r="W788" s="14"/>
      <c r="X788" s="14"/>
      <c r="Y788" s="14"/>
      <c r="Z788" s="14"/>
      <c r="AA788" s="14"/>
      <c r="AB788" s="14"/>
      <c r="AC788" s="14"/>
      <c r="AD788" s="14"/>
      <c r="AE788" s="14"/>
      <c r="AT788" s="267" t="s">
        <v>204</v>
      </c>
      <c r="AU788" s="267" t="s">
        <v>85</v>
      </c>
      <c r="AV788" s="14" t="s">
        <v>83</v>
      </c>
      <c r="AW788" s="14" t="s">
        <v>32</v>
      </c>
      <c r="AX788" s="14" t="s">
        <v>76</v>
      </c>
      <c r="AY788" s="267" t="s">
        <v>194</v>
      </c>
    </row>
    <row r="789" s="13" customFormat="1">
      <c r="A789" s="13"/>
      <c r="B789" s="247"/>
      <c r="C789" s="248"/>
      <c r="D789" s="242" t="s">
        <v>204</v>
      </c>
      <c r="E789" s="249" t="s">
        <v>1</v>
      </c>
      <c r="F789" s="250" t="s">
        <v>1105</v>
      </c>
      <c r="G789" s="248"/>
      <c r="H789" s="251">
        <v>177.03</v>
      </c>
      <c r="I789" s="252"/>
      <c r="J789" s="248"/>
      <c r="K789" s="248"/>
      <c r="L789" s="253"/>
      <c r="M789" s="254"/>
      <c r="N789" s="255"/>
      <c r="O789" s="255"/>
      <c r="P789" s="255"/>
      <c r="Q789" s="255"/>
      <c r="R789" s="255"/>
      <c r="S789" s="255"/>
      <c r="T789" s="256"/>
      <c r="U789" s="13"/>
      <c r="V789" s="13"/>
      <c r="W789" s="13"/>
      <c r="X789" s="13"/>
      <c r="Y789" s="13"/>
      <c r="Z789" s="13"/>
      <c r="AA789" s="13"/>
      <c r="AB789" s="13"/>
      <c r="AC789" s="13"/>
      <c r="AD789" s="13"/>
      <c r="AE789" s="13"/>
      <c r="AT789" s="257" t="s">
        <v>204</v>
      </c>
      <c r="AU789" s="257" t="s">
        <v>85</v>
      </c>
      <c r="AV789" s="13" t="s">
        <v>85</v>
      </c>
      <c r="AW789" s="13" t="s">
        <v>32</v>
      </c>
      <c r="AX789" s="13" t="s">
        <v>76</v>
      </c>
      <c r="AY789" s="257" t="s">
        <v>194</v>
      </c>
    </row>
    <row r="790" s="16" customFormat="1">
      <c r="A790" s="16"/>
      <c r="B790" s="279"/>
      <c r="C790" s="280"/>
      <c r="D790" s="242" t="s">
        <v>204</v>
      </c>
      <c r="E790" s="281" t="s">
        <v>1</v>
      </c>
      <c r="F790" s="282" t="s">
        <v>223</v>
      </c>
      <c r="G790" s="280"/>
      <c r="H790" s="283">
        <v>177.03</v>
      </c>
      <c r="I790" s="284"/>
      <c r="J790" s="280"/>
      <c r="K790" s="280"/>
      <c r="L790" s="285"/>
      <c r="M790" s="286"/>
      <c r="N790" s="287"/>
      <c r="O790" s="287"/>
      <c r="P790" s="287"/>
      <c r="Q790" s="287"/>
      <c r="R790" s="287"/>
      <c r="S790" s="287"/>
      <c r="T790" s="288"/>
      <c r="U790" s="16"/>
      <c r="V790" s="16"/>
      <c r="W790" s="16"/>
      <c r="X790" s="16"/>
      <c r="Y790" s="16"/>
      <c r="Z790" s="16"/>
      <c r="AA790" s="16"/>
      <c r="AB790" s="16"/>
      <c r="AC790" s="16"/>
      <c r="AD790" s="16"/>
      <c r="AE790" s="16"/>
      <c r="AT790" s="289" t="s">
        <v>204</v>
      </c>
      <c r="AU790" s="289" t="s">
        <v>85</v>
      </c>
      <c r="AV790" s="16" t="s">
        <v>93</v>
      </c>
      <c r="AW790" s="16" t="s">
        <v>32</v>
      </c>
      <c r="AX790" s="16" t="s">
        <v>76</v>
      </c>
      <c r="AY790" s="289" t="s">
        <v>194</v>
      </c>
    </row>
    <row r="791" s="15" customFormat="1">
      <c r="A791" s="15"/>
      <c r="B791" s="268"/>
      <c r="C791" s="269"/>
      <c r="D791" s="242" t="s">
        <v>204</v>
      </c>
      <c r="E791" s="270" t="s">
        <v>1</v>
      </c>
      <c r="F791" s="271" t="s">
        <v>207</v>
      </c>
      <c r="G791" s="269"/>
      <c r="H791" s="272">
        <v>213.868</v>
      </c>
      <c r="I791" s="273"/>
      <c r="J791" s="269"/>
      <c r="K791" s="269"/>
      <c r="L791" s="274"/>
      <c r="M791" s="275"/>
      <c r="N791" s="276"/>
      <c r="O791" s="276"/>
      <c r="P791" s="276"/>
      <c r="Q791" s="276"/>
      <c r="R791" s="276"/>
      <c r="S791" s="276"/>
      <c r="T791" s="277"/>
      <c r="U791" s="15"/>
      <c r="V791" s="15"/>
      <c r="W791" s="15"/>
      <c r="X791" s="15"/>
      <c r="Y791" s="15"/>
      <c r="Z791" s="15"/>
      <c r="AA791" s="15"/>
      <c r="AB791" s="15"/>
      <c r="AC791" s="15"/>
      <c r="AD791" s="15"/>
      <c r="AE791" s="15"/>
      <c r="AT791" s="278" t="s">
        <v>204</v>
      </c>
      <c r="AU791" s="278" t="s">
        <v>85</v>
      </c>
      <c r="AV791" s="15" t="s">
        <v>100</v>
      </c>
      <c r="AW791" s="15" t="s">
        <v>32</v>
      </c>
      <c r="AX791" s="15" t="s">
        <v>83</v>
      </c>
      <c r="AY791" s="278" t="s">
        <v>194</v>
      </c>
    </row>
    <row r="792" s="2" customFormat="1" ht="16.5" customHeight="1">
      <c r="A792" s="39"/>
      <c r="B792" s="40"/>
      <c r="C792" s="229" t="s">
        <v>1114</v>
      </c>
      <c r="D792" s="229" t="s">
        <v>196</v>
      </c>
      <c r="E792" s="230" t="s">
        <v>1115</v>
      </c>
      <c r="F792" s="231" t="s">
        <v>1116</v>
      </c>
      <c r="G792" s="232" t="s">
        <v>210</v>
      </c>
      <c r="H792" s="233">
        <v>213.868</v>
      </c>
      <c r="I792" s="234"/>
      <c r="J792" s="235">
        <f>ROUND(I792*H792,2)</f>
        <v>0</v>
      </c>
      <c r="K792" s="231" t="s">
        <v>200</v>
      </c>
      <c r="L792" s="45"/>
      <c r="M792" s="236" t="s">
        <v>1</v>
      </c>
      <c r="N792" s="237" t="s">
        <v>41</v>
      </c>
      <c r="O792" s="92"/>
      <c r="P792" s="238">
        <f>O792*H792</f>
        <v>0</v>
      </c>
      <c r="Q792" s="238">
        <v>0.00069999999999999999</v>
      </c>
      <c r="R792" s="238">
        <f>Q792*H792</f>
        <v>0.1497076</v>
      </c>
      <c r="S792" s="238">
        <v>0</v>
      </c>
      <c r="T792" s="239">
        <f>S792*H792</f>
        <v>0</v>
      </c>
      <c r="U792" s="39"/>
      <c r="V792" s="39"/>
      <c r="W792" s="39"/>
      <c r="X792" s="39"/>
      <c r="Y792" s="39"/>
      <c r="Z792" s="39"/>
      <c r="AA792" s="39"/>
      <c r="AB792" s="39"/>
      <c r="AC792" s="39"/>
      <c r="AD792" s="39"/>
      <c r="AE792" s="39"/>
      <c r="AR792" s="240" t="s">
        <v>285</v>
      </c>
      <c r="AT792" s="240" t="s">
        <v>196</v>
      </c>
      <c r="AU792" s="240" t="s">
        <v>85</v>
      </c>
      <c r="AY792" s="18" t="s">
        <v>194</v>
      </c>
      <c r="BE792" s="241">
        <f>IF(N792="základní",J792,0)</f>
        <v>0</v>
      </c>
      <c r="BF792" s="241">
        <f>IF(N792="snížená",J792,0)</f>
        <v>0</v>
      </c>
      <c r="BG792" s="241">
        <f>IF(N792="zákl. přenesená",J792,0)</f>
        <v>0</v>
      </c>
      <c r="BH792" s="241">
        <f>IF(N792="sníž. přenesená",J792,0)</f>
        <v>0</v>
      </c>
      <c r="BI792" s="241">
        <f>IF(N792="nulová",J792,0)</f>
        <v>0</v>
      </c>
      <c r="BJ792" s="18" t="s">
        <v>83</v>
      </c>
      <c r="BK792" s="241">
        <f>ROUND(I792*H792,2)</f>
        <v>0</v>
      </c>
      <c r="BL792" s="18" t="s">
        <v>285</v>
      </c>
      <c r="BM792" s="240" t="s">
        <v>1117</v>
      </c>
    </row>
    <row r="793" s="2" customFormat="1" ht="16.5" customHeight="1">
      <c r="A793" s="39"/>
      <c r="B793" s="40"/>
      <c r="C793" s="229" t="s">
        <v>1118</v>
      </c>
      <c r="D793" s="229" t="s">
        <v>196</v>
      </c>
      <c r="E793" s="230" t="s">
        <v>1119</v>
      </c>
      <c r="F793" s="231" t="s">
        <v>1120</v>
      </c>
      <c r="G793" s="232" t="s">
        <v>210</v>
      </c>
      <c r="H793" s="233">
        <v>86.299999999999997</v>
      </c>
      <c r="I793" s="234"/>
      <c r="J793" s="235">
        <f>ROUND(I793*H793,2)</f>
        <v>0</v>
      </c>
      <c r="K793" s="231" t="s">
        <v>200</v>
      </c>
      <c r="L793" s="45"/>
      <c r="M793" s="236" t="s">
        <v>1</v>
      </c>
      <c r="N793" s="237" t="s">
        <v>41</v>
      </c>
      <c r="O793" s="92"/>
      <c r="P793" s="238">
        <f>O793*H793</f>
        <v>0</v>
      </c>
      <c r="Q793" s="238">
        <v>0.013860000000000001</v>
      </c>
      <c r="R793" s="238">
        <f>Q793*H793</f>
        <v>1.196118</v>
      </c>
      <c r="S793" s="238">
        <v>0</v>
      </c>
      <c r="T793" s="239">
        <f>S793*H793</f>
        <v>0</v>
      </c>
      <c r="U793" s="39"/>
      <c r="V793" s="39"/>
      <c r="W793" s="39"/>
      <c r="X793" s="39"/>
      <c r="Y793" s="39"/>
      <c r="Z793" s="39"/>
      <c r="AA793" s="39"/>
      <c r="AB793" s="39"/>
      <c r="AC793" s="39"/>
      <c r="AD793" s="39"/>
      <c r="AE793" s="39"/>
      <c r="AR793" s="240" t="s">
        <v>285</v>
      </c>
      <c r="AT793" s="240" t="s">
        <v>196</v>
      </c>
      <c r="AU793" s="240" t="s">
        <v>85</v>
      </c>
      <c r="AY793" s="18" t="s">
        <v>194</v>
      </c>
      <c r="BE793" s="241">
        <f>IF(N793="základní",J793,0)</f>
        <v>0</v>
      </c>
      <c r="BF793" s="241">
        <f>IF(N793="snížená",J793,0)</f>
        <v>0</v>
      </c>
      <c r="BG793" s="241">
        <f>IF(N793="zákl. přenesená",J793,0)</f>
        <v>0</v>
      </c>
      <c r="BH793" s="241">
        <f>IF(N793="sníž. přenesená",J793,0)</f>
        <v>0</v>
      </c>
      <c r="BI793" s="241">
        <f>IF(N793="nulová",J793,0)</f>
        <v>0</v>
      </c>
      <c r="BJ793" s="18" t="s">
        <v>83</v>
      </c>
      <c r="BK793" s="241">
        <f>ROUND(I793*H793,2)</f>
        <v>0</v>
      </c>
      <c r="BL793" s="18" t="s">
        <v>285</v>
      </c>
      <c r="BM793" s="240" t="s">
        <v>1121</v>
      </c>
    </row>
    <row r="794" s="14" customFormat="1">
      <c r="A794" s="14"/>
      <c r="B794" s="258"/>
      <c r="C794" s="259"/>
      <c r="D794" s="242" t="s">
        <v>204</v>
      </c>
      <c r="E794" s="260" t="s">
        <v>1</v>
      </c>
      <c r="F794" s="261" t="s">
        <v>350</v>
      </c>
      <c r="G794" s="259"/>
      <c r="H794" s="260" t="s">
        <v>1</v>
      </c>
      <c r="I794" s="262"/>
      <c r="J794" s="259"/>
      <c r="K794" s="259"/>
      <c r="L794" s="263"/>
      <c r="M794" s="264"/>
      <c r="N794" s="265"/>
      <c r="O794" s="265"/>
      <c r="P794" s="265"/>
      <c r="Q794" s="265"/>
      <c r="R794" s="265"/>
      <c r="S794" s="265"/>
      <c r="T794" s="266"/>
      <c r="U794" s="14"/>
      <c r="V794" s="14"/>
      <c r="W794" s="14"/>
      <c r="X794" s="14"/>
      <c r="Y794" s="14"/>
      <c r="Z794" s="14"/>
      <c r="AA794" s="14"/>
      <c r="AB794" s="14"/>
      <c r="AC794" s="14"/>
      <c r="AD794" s="14"/>
      <c r="AE794" s="14"/>
      <c r="AT794" s="267" t="s">
        <v>204</v>
      </c>
      <c r="AU794" s="267" t="s">
        <v>85</v>
      </c>
      <c r="AV794" s="14" t="s">
        <v>83</v>
      </c>
      <c r="AW794" s="14" t="s">
        <v>32</v>
      </c>
      <c r="AX794" s="14" t="s">
        <v>76</v>
      </c>
      <c r="AY794" s="267" t="s">
        <v>194</v>
      </c>
    </row>
    <row r="795" s="13" customFormat="1">
      <c r="A795" s="13"/>
      <c r="B795" s="247"/>
      <c r="C795" s="248"/>
      <c r="D795" s="242" t="s">
        <v>204</v>
      </c>
      <c r="E795" s="249" t="s">
        <v>1</v>
      </c>
      <c r="F795" s="250" t="s">
        <v>1122</v>
      </c>
      <c r="G795" s="248"/>
      <c r="H795" s="251">
        <v>9.5999999999999996</v>
      </c>
      <c r="I795" s="252"/>
      <c r="J795" s="248"/>
      <c r="K795" s="248"/>
      <c r="L795" s="253"/>
      <c r="M795" s="254"/>
      <c r="N795" s="255"/>
      <c r="O795" s="255"/>
      <c r="P795" s="255"/>
      <c r="Q795" s="255"/>
      <c r="R795" s="255"/>
      <c r="S795" s="255"/>
      <c r="T795" s="256"/>
      <c r="U795" s="13"/>
      <c r="V795" s="13"/>
      <c r="W795" s="13"/>
      <c r="X795" s="13"/>
      <c r="Y795" s="13"/>
      <c r="Z795" s="13"/>
      <c r="AA795" s="13"/>
      <c r="AB795" s="13"/>
      <c r="AC795" s="13"/>
      <c r="AD795" s="13"/>
      <c r="AE795" s="13"/>
      <c r="AT795" s="257" t="s">
        <v>204</v>
      </c>
      <c r="AU795" s="257" t="s">
        <v>85</v>
      </c>
      <c r="AV795" s="13" t="s">
        <v>85</v>
      </c>
      <c r="AW795" s="13" t="s">
        <v>32</v>
      </c>
      <c r="AX795" s="13" t="s">
        <v>76</v>
      </c>
      <c r="AY795" s="257" t="s">
        <v>194</v>
      </c>
    </row>
    <row r="796" s="16" customFormat="1">
      <c r="A796" s="16"/>
      <c r="B796" s="279"/>
      <c r="C796" s="280"/>
      <c r="D796" s="242" t="s">
        <v>204</v>
      </c>
      <c r="E796" s="281" t="s">
        <v>1</v>
      </c>
      <c r="F796" s="282" t="s">
        <v>223</v>
      </c>
      <c r="G796" s="280"/>
      <c r="H796" s="283">
        <v>9.5999999999999996</v>
      </c>
      <c r="I796" s="284"/>
      <c r="J796" s="280"/>
      <c r="K796" s="280"/>
      <c r="L796" s="285"/>
      <c r="M796" s="286"/>
      <c r="N796" s="287"/>
      <c r="O796" s="287"/>
      <c r="P796" s="287"/>
      <c r="Q796" s="287"/>
      <c r="R796" s="287"/>
      <c r="S796" s="287"/>
      <c r="T796" s="288"/>
      <c r="U796" s="16"/>
      <c r="V796" s="16"/>
      <c r="W796" s="16"/>
      <c r="X796" s="16"/>
      <c r="Y796" s="16"/>
      <c r="Z796" s="16"/>
      <c r="AA796" s="16"/>
      <c r="AB796" s="16"/>
      <c r="AC796" s="16"/>
      <c r="AD796" s="16"/>
      <c r="AE796" s="16"/>
      <c r="AT796" s="289" t="s">
        <v>204</v>
      </c>
      <c r="AU796" s="289" t="s">
        <v>85</v>
      </c>
      <c r="AV796" s="16" t="s">
        <v>93</v>
      </c>
      <c r="AW796" s="16" t="s">
        <v>32</v>
      </c>
      <c r="AX796" s="16" t="s">
        <v>76</v>
      </c>
      <c r="AY796" s="289" t="s">
        <v>194</v>
      </c>
    </row>
    <row r="797" s="14" customFormat="1">
      <c r="A797" s="14"/>
      <c r="B797" s="258"/>
      <c r="C797" s="259"/>
      <c r="D797" s="242" t="s">
        <v>204</v>
      </c>
      <c r="E797" s="260" t="s">
        <v>1</v>
      </c>
      <c r="F797" s="261" t="s">
        <v>218</v>
      </c>
      <c r="G797" s="259"/>
      <c r="H797" s="260" t="s">
        <v>1</v>
      </c>
      <c r="I797" s="262"/>
      <c r="J797" s="259"/>
      <c r="K797" s="259"/>
      <c r="L797" s="263"/>
      <c r="M797" s="264"/>
      <c r="N797" s="265"/>
      <c r="O797" s="265"/>
      <c r="P797" s="265"/>
      <c r="Q797" s="265"/>
      <c r="R797" s="265"/>
      <c r="S797" s="265"/>
      <c r="T797" s="266"/>
      <c r="U797" s="14"/>
      <c r="V797" s="14"/>
      <c r="W797" s="14"/>
      <c r="X797" s="14"/>
      <c r="Y797" s="14"/>
      <c r="Z797" s="14"/>
      <c r="AA797" s="14"/>
      <c r="AB797" s="14"/>
      <c r="AC797" s="14"/>
      <c r="AD797" s="14"/>
      <c r="AE797" s="14"/>
      <c r="AT797" s="267" t="s">
        <v>204</v>
      </c>
      <c r="AU797" s="267" t="s">
        <v>85</v>
      </c>
      <c r="AV797" s="14" t="s">
        <v>83</v>
      </c>
      <c r="AW797" s="14" t="s">
        <v>32</v>
      </c>
      <c r="AX797" s="14" t="s">
        <v>76</v>
      </c>
      <c r="AY797" s="267" t="s">
        <v>194</v>
      </c>
    </row>
    <row r="798" s="13" customFormat="1">
      <c r="A798" s="13"/>
      <c r="B798" s="247"/>
      <c r="C798" s="248"/>
      <c r="D798" s="242" t="s">
        <v>204</v>
      </c>
      <c r="E798" s="249" t="s">
        <v>1</v>
      </c>
      <c r="F798" s="250" t="s">
        <v>1123</v>
      </c>
      <c r="G798" s="248"/>
      <c r="H798" s="251">
        <v>76.700000000000003</v>
      </c>
      <c r="I798" s="252"/>
      <c r="J798" s="248"/>
      <c r="K798" s="248"/>
      <c r="L798" s="253"/>
      <c r="M798" s="254"/>
      <c r="N798" s="255"/>
      <c r="O798" s="255"/>
      <c r="P798" s="255"/>
      <c r="Q798" s="255"/>
      <c r="R798" s="255"/>
      <c r="S798" s="255"/>
      <c r="T798" s="256"/>
      <c r="U798" s="13"/>
      <c r="V798" s="13"/>
      <c r="W798" s="13"/>
      <c r="X798" s="13"/>
      <c r="Y798" s="13"/>
      <c r="Z798" s="13"/>
      <c r="AA798" s="13"/>
      <c r="AB798" s="13"/>
      <c r="AC798" s="13"/>
      <c r="AD798" s="13"/>
      <c r="AE798" s="13"/>
      <c r="AT798" s="257" t="s">
        <v>204</v>
      </c>
      <c r="AU798" s="257" t="s">
        <v>85</v>
      </c>
      <c r="AV798" s="13" t="s">
        <v>85</v>
      </c>
      <c r="AW798" s="13" t="s">
        <v>32</v>
      </c>
      <c r="AX798" s="13" t="s">
        <v>76</v>
      </c>
      <c r="AY798" s="257" t="s">
        <v>194</v>
      </c>
    </row>
    <row r="799" s="16" customFormat="1">
      <c r="A799" s="16"/>
      <c r="B799" s="279"/>
      <c r="C799" s="280"/>
      <c r="D799" s="242" t="s">
        <v>204</v>
      </c>
      <c r="E799" s="281" t="s">
        <v>1</v>
      </c>
      <c r="F799" s="282" t="s">
        <v>223</v>
      </c>
      <c r="G799" s="280"/>
      <c r="H799" s="283">
        <v>76.700000000000003</v>
      </c>
      <c r="I799" s="284"/>
      <c r="J799" s="280"/>
      <c r="K799" s="280"/>
      <c r="L799" s="285"/>
      <c r="M799" s="286"/>
      <c r="N799" s="287"/>
      <c r="O799" s="287"/>
      <c r="P799" s="287"/>
      <c r="Q799" s="287"/>
      <c r="R799" s="287"/>
      <c r="S799" s="287"/>
      <c r="T799" s="288"/>
      <c r="U799" s="16"/>
      <c r="V799" s="16"/>
      <c r="W799" s="16"/>
      <c r="X799" s="16"/>
      <c r="Y799" s="16"/>
      <c r="Z799" s="16"/>
      <c r="AA799" s="16"/>
      <c r="AB799" s="16"/>
      <c r="AC799" s="16"/>
      <c r="AD799" s="16"/>
      <c r="AE799" s="16"/>
      <c r="AT799" s="289" t="s">
        <v>204</v>
      </c>
      <c r="AU799" s="289" t="s">
        <v>85</v>
      </c>
      <c r="AV799" s="16" t="s">
        <v>93</v>
      </c>
      <c r="AW799" s="16" t="s">
        <v>32</v>
      </c>
      <c r="AX799" s="16" t="s">
        <v>76</v>
      </c>
      <c r="AY799" s="289" t="s">
        <v>194</v>
      </c>
    </row>
    <row r="800" s="15" customFormat="1">
      <c r="A800" s="15"/>
      <c r="B800" s="268"/>
      <c r="C800" s="269"/>
      <c r="D800" s="242" t="s">
        <v>204</v>
      </c>
      <c r="E800" s="270" t="s">
        <v>1</v>
      </c>
      <c r="F800" s="271" t="s">
        <v>207</v>
      </c>
      <c r="G800" s="269"/>
      <c r="H800" s="272">
        <v>86.299999999999997</v>
      </c>
      <c r="I800" s="273"/>
      <c r="J800" s="269"/>
      <c r="K800" s="269"/>
      <c r="L800" s="274"/>
      <c r="M800" s="275"/>
      <c r="N800" s="276"/>
      <c r="O800" s="276"/>
      <c r="P800" s="276"/>
      <c r="Q800" s="276"/>
      <c r="R800" s="276"/>
      <c r="S800" s="276"/>
      <c r="T800" s="277"/>
      <c r="U800" s="15"/>
      <c r="V800" s="15"/>
      <c r="W800" s="15"/>
      <c r="X800" s="15"/>
      <c r="Y800" s="15"/>
      <c r="Z800" s="15"/>
      <c r="AA800" s="15"/>
      <c r="AB800" s="15"/>
      <c r="AC800" s="15"/>
      <c r="AD800" s="15"/>
      <c r="AE800" s="15"/>
      <c r="AT800" s="278" t="s">
        <v>204</v>
      </c>
      <c r="AU800" s="278" t="s">
        <v>85</v>
      </c>
      <c r="AV800" s="15" t="s">
        <v>100</v>
      </c>
      <c r="AW800" s="15" t="s">
        <v>32</v>
      </c>
      <c r="AX800" s="15" t="s">
        <v>83</v>
      </c>
      <c r="AY800" s="278" t="s">
        <v>194</v>
      </c>
    </row>
    <row r="801" s="2" customFormat="1" ht="16.5" customHeight="1">
      <c r="A801" s="39"/>
      <c r="B801" s="40"/>
      <c r="C801" s="229" t="s">
        <v>1124</v>
      </c>
      <c r="D801" s="229" t="s">
        <v>196</v>
      </c>
      <c r="E801" s="230" t="s">
        <v>1125</v>
      </c>
      <c r="F801" s="231" t="s">
        <v>1126</v>
      </c>
      <c r="G801" s="232" t="s">
        <v>210</v>
      </c>
      <c r="H801" s="233">
        <v>86.299999999999997</v>
      </c>
      <c r="I801" s="234"/>
      <c r="J801" s="235">
        <f>ROUND(I801*H801,2)</f>
        <v>0</v>
      </c>
      <c r="K801" s="231" t="s">
        <v>200</v>
      </c>
      <c r="L801" s="45"/>
      <c r="M801" s="236" t="s">
        <v>1</v>
      </c>
      <c r="N801" s="237" t="s">
        <v>41</v>
      </c>
      <c r="O801" s="92"/>
      <c r="P801" s="238">
        <f>O801*H801</f>
        <v>0</v>
      </c>
      <c r="Q801" s="238">
        <v>0.00010000000000000001</v>
      </c>
      <c r="R801" s="238">
        <f>Q801*H801</f>
        <v>0.0086300000000000005</v>
      </c>
      <c r="S801" s="238">
        <v>0</v>
      </c>
      <c r="T801" s="239">
        <f>S801*H801</f>
        <v>0</v>
      </c>
      <c r="U801" s="39"/>
      <c r="V801" s="39"/>
      <c r="W801" s="39"/>
      <c r="X801" s="39"/>
      <c r="Y801" s="39"/>
      <c r="Z801" s="39"/>
      <c r="AA801" s="39"/>
      <c r="AB801" s="39"/>
      <c r="AC801" s="39"/>
      <c r="AD801" s="39"/>
      <c r="AE801" s="39"/>
      <c r="AR801" s="240" t="s">
        <v>285</v>
      </c>
      <c r="AT801" s="240" t="s">
        <v>196</v>
      </c>
      <c r="AU801" s="240" t="s">
        <v>85</v>
      </c>
      <c r="AY801" s="18" t="s">
        <v>194</v>
      </c>
      <c r="BE801" s="241">
        <f>IF(N801="základní",J801,0)</f>
        <v>0</v>
      </c>
      <c r="BF801" s="241">
        <f>IF(N801="snížená",J801,0)</f>
        <v>0</v>
      </c>
      <c r="BG801" s="241">
        <f>IF(N801="zákl. přenesená",J801,0)</f>
        <v>0</v>
      </c>
      <c r="BH801" s="241">
        <f>IF(N801="sníž. přenesená",J801,0)</f>
        <v>0</v>
      </c>
      <c r="BI801" s="241">
        <f>IF(N801="nulová",J801,0)</f>
        <v>0</v>
      </c>
      <c r="BJ801" s="18" t="s">
        <v>83</v>
      </c>
      <c r="BK801" s="241">
        <f>ROUND(I801*H801,2)</f>
        <v>0</v>
      </c>
      <c r="BL801" s="18" t="s">
        <v>285</v>
      </c>
      <c r="BM801" s="240" t="s">
        <v>1127</v>
      </c>
    </row>
    <row r="802" s="2" customFormat="1" ht="16.5" customHeight="1">
      <c r="A802" s="39"/>
      <c r="B802" s="40"/>
      <c r="C802" s="229" t="s">
        <v>1128</v>
      </c>
      <c r="D802" s="229" t="s">
        <v>196</v>
      </c>
      <c r="E802" s="230" t="s">
        <v>1129</v>
      </c>
      <c r="F802" s="231" t="s">
        <v>1130</v>
      </c>
      <c r="G802" s="232" t="s">
        <v>280</v>
      </c>
      <c r="H802" s="233">
        <v>2</v>
      </c>
      <c r="I802" s="234"/>
      <c r="J802" s="235">
        <f>ROUND(I802*H802,2)</f>
        <v>0</v>
      </c>
      <c r="K802" s="231" t="s">
        <v>200</v>
      </c>
      <c r="L802" s="45"/>
      <c r="M802" s="236" t="s">
        <v>1</v>
      </c>
      <c r="N802" s="237" t="s">
        <v>41</v>
      </c>
      <c r="O802" s="92"/>
      <c r="P802" s="238">
        <f>O802*H802</f>
        <v>0</v>
      </c>
      <c r="Q802" s="238">
        <v>0.0066299999999999996</v>
      </c>
      <c r="R802" s="238">
        <f>Q802*H802</f>
        <v>0.013259999999999999</v>
      </c>
      <c r="S802" s="238">
        <v>0</v>
      </c>
      <c r="T802" s="239">
        <f>S802*H802</f>
        <v>0</v>
      </c>
      <c r="U802" s="39"/>
      <c r="V802" s="39"/>
      <c r="W802" s="39"/>
      <c r="X802" s="39"/>
      <c r="Y802" s="39"/>
      <c r="Z802" s="39"/>
      <c r="AA802" s="39"/>
      <c r="AB802" s="39"/>
      <c r="AC802" s="39"/>
      <c r="AD802" s="39"/>
      <c r="AE802" s="39"/>
      <c r="AR802" s="240" t="s">
        <v>285</v>
      </c>
      <c r="AT802" s="240" t="s">
        <v>196</v>
      </c>
      <c r="AU802" s="240" t="s">
        <v>85</v>
      </c>
      <c r="AY802" s="18" t="s">
        <v>194</v>
      </c>
      <c r="BE802" s="241">
        <f>IF(N802="základní",J802,0)</f>
        <v>0</v>
      </c>
      <c r="BF802" s="241">
        <f>IF(N802="snížená",J802,0)</f>
        <v>0</v>
      </c>
      <c r="BG802" s="241">
        <f>IF(N802="zákl. přenesená",J802,0)</f>
        <v>0</v>
      </c>
      <c r="BH802" s="241">
        <f>IF(N802="sníž. přenesená",J802,0)</f>
        <v>0</v>
      </c>
      <c r="BI802" s="241">
        <f>IF(N802="nulová",J802,0)</f>
        <v>0</v>
      </c>
      <c r="BJ802" s="18" t="s">
        <v>83</v>
      </c>
      <c r="BK802" s="241">
        <f>ROUND(I802*H802,2)</f>
        <v>0</v>
      </c>
      <c r="BL802" s="18" t="s">
        <v>285</v>
      </c>
      <c r="BM802" s="240" t="s">
        <v>1131</v>
      </c>
    </row>
    <row r="803" s="2" customFormat="1" ht="16.5" customHeight="1">
      <c r="A803" s="39"/>
      <c r="B803" s="40"/>
      <c r="C803" s="229" t="s">
        <v>1132</v>
      </c>
      <c r="D803" s="229" t="s">
        <v>196</v>
      </c>
      <c r="E803" s="230" t="s">
        <v>1133</v>
      </c>
      <c r="F803" s="231" t="s">
        <v>1134</v>
      </c>
      <c r="G803" s="232" t="s">
        <v>210</v>
      </c>
      <c r="H803" s="233">
        <v>86.299999999999997</v>
      </c>
      <c r="I803" s="234"/>
      <c r="J803" s="235">
        <f>ROUND(I803*H803,2)</f>
        <v>0</v>
      </c>
      <c r="K803" s="231" t="s">
        <v>200</v>
      </c>
      <c r="L803" s="45"/>
      <c r="M803" s="236" t="s">
        <v>1</v>
      </c>
      <c r="N803" s="237" t="s">
        <v>41</v>
      </c>
      <c r="O803" s="92"/>
      <c r="P803" s="238">
        <f>O803*H803</f>
        <v>0</v>
      </c>
      <c r="Q803" s="238">
        <v>0.00069999999999999999</v>
      </c>
      <c r="R803" s="238">
        <f>Q803*H803</f>
        <v>0.060409999999999998</v>
      </c>
      <c r="S803" s="238">
        <v>0</v>
      </c>
      <c r="T803" s="239">
        <f>S803*H803</f>
        <v>0</v>
      </c>
      <c r="U803" s="39"/>
      <c r="V803" s="39"/>
      <c r="W803" s="39"/>
      <c r="X803" s="39"/>
      <c r="Y803" s="39"/>
      <c r="Z803" s="39"/>
      <c r="AA803" s="39"/>
      <c r="AB803" s="39"/>
      <c r="AC803" s="39"/>
      <c r="AD803" s="39"/>
      <c r="AE803" s="39"/>
      <c r="AR803" s="240" t="s">
        <v>285</v>
      </c>
      <c r="AT803" s="240" t="s">
        <v>196</v>
      </c>
      <c r="AU803" s="240" t="s">
        <v>85</v>
      </c>
      <c r="AY803" s="18" t="s">
        <v>194</v>
      </c>
      <c r="BE803" s="241">
        <f>IF(N803="základní",J803,0)</f>
        <v>0</v>
      </c>
      <c r="BF803" s="241">
        <f>IF(N803="snížená",J803,0)</f>
        <v>0</v>
      </c>
      <c r="BG803" s="241">
        <f>IF(N803="zákl. přenesená",J803,0)</f>
        <v>0</v>
      </c>
      <c r="BH803" s="241">
        <f>IF(N803="sníž. přenesená",J803,0)</f>
        <v>0</v>
      </c>
      <c r="BI803" s="241">
        <f>IF(N803="nulová",J803,0)</f>
        <v>0</v>
      </c>
      <c r="BJ803" s="18" t="s">
        <v>83</v>
      </c>
      <c r="BK803" s="241">
        <f>ROUND(I803*H803,2)</f>
        <v>0</v>
      </c>
      <c r="BL803" s="18" t="s">
        <v>285</v>
      </c>
      <c r="BM803" s="240" t="s">
        <v>1135</v>
      </c>
    </row>
    <row r="804" s="2" customFormat="1" ht="16.5" customHeight="1">
      <c r="A804" s="39"/>
      <c r="B804" s="40"/>
      <c r="C804" s="229" t="s">
        <v>1136</v>
      </c>
      <c r="D804" s="229" t="s">
        <v>196</v>
      </c>
      <c r="E804" s="230" t="s">
        <v>1137</v>
      </c>
      <c r="F804" s="231" t="s">
        <v>1138</v>
      </c>
      <c r="G804" s="232" t="s">
        <v>210</v>
      </c>
      <c r="H804" s="233">
        <v>1.361</v>
      </c>
      <c r="I804" s="234"/>
      <c r="J804" s="235">
        <f>ROUND(I804*H804,2)</f>
        <v>0</v>
      </c>
      <c r="K804" s="231" t="s">
        <v>200</v>
      </c>
      <c r="L804" s="45"/>
      <c r="M804" s="236" t="s">
        <v>1</v>
      </c>
      <c r="N804" s="237" t="s">
        <v>41</v>
      </c>
      <c r="O804" s="92"/>
      <c r="P804" s="238">
        <f>O804*H804</f>
        <v>0</v>
      </c>
      <c r="Q804" s="238">
        <v>0</v>
      </c>
      <c r="R804" s="238">
        <f>Q804*H804</f>
        <v>0</v>
      </c>
      <c r="S804" s="238">
        <v>0.01721</v>
      </c>
      <c r="T804" s="239">
        <f>S804*H804</f>
        <v>0.023422809999999999</v>
      </c>
      <c r="U804" s="39"/>
      <c r="V804" s="39"/>
      <c r="W804" s="39"/>
      <c r="X804" s="39"/>
      <c r="Y804" s="39"/>
      <c r="Z804" s="39"/>
      <c r="AA804" s="39"/>
      <c r="AB804" s="39"/>
      <c r="AC804" s="39"/>
      <c r="AD804" s="39"/>
      <c r="AE804" s="39"/>
      <c r="AR804" s="240" t="s">
        <v>285</v>
      </c>
      <c r="AT804" s="240" t="s">
        <v>196</v>
      </c>
      <c r="AU804" s="240" t="s">
        <v>85</v>
      </c>
      <c r="AY804" s="18" t="s">
        <v>194</v>
      </c>
      <c r="BE804" s="241">
        <f>IF(N804="základní",J804,0)</f>
        <v>0</v>
      </c>
      <c r="BF804" s="241">
        <f>IF(N804="snížená",J804,0)</f>
        <v>0</v>
      </c>
      <c r="BG804" s="241">
        <f>IF(N804="zákl. přenesená",J804,0)</f>
        <v>0</v>
      </c>
      <c r="BH804" s="241">
        <f>IF(N804="sníž. přenesená",J804,0)</f>
        <v>0</v>
      </c>
      <c r="BI804" s="241">
        <f>IF(N804="nulová",J804,0)</f>
        <v>0</v>
      </c>
      <c r="BJ804" s="18" t="s">
        <v>83</v>
      </c>
      <c r="BK804" s="241">
        <f>ROUND(I804*H804,2)</f>
        <v>0</v>
      </c>
      <c r="BL804" s="18" t="s">
        <v>285</v>
      </c>
      <c r="BM804" s="240" t="s">
        <v>1139</v>
      </c>
    </row>
    <row r="805" s="14" customFormat="1">
      <c r="A805" s="14"/>
      <c r="B805" s="258"/>
      <c r="C805" s="259"/>
      <c r="D805" s="242" t="s">
        <v>204</v>
      </c>
      <c r="E805" s="260" t="s">
        <v>1</v>
      </c>
      <c r="F805" s="261" t="s">
        <v>521</v>
      </c>
      <c r="G805" s="259"/>
      <c r="H805" s="260" t="s">
        <v>1</v>
      </c>
      <c r="I805" s="262"/>
      <c r="J805" s="259"/>
      <c r="K805" s="259"/>
      <c r="L805" s="263"/>
      <c r="M805" s="264"/>
      <c r="N805" s="265"/>
      <c r="O805" s="265"/>
      <c r="P805" s="265"/>
      <c r="Q805" s="265"/>
      <c r="R805" s="265"/>
      <c r="S805" s="265"/>
      <c r="T805" s="266"/>
      <c r="U805" s="14"/>
      <c r="V805" s="14"/>
      <c r="W805" s="14"/>
      <c r="X805" s="14"/>
      <c r="Y805" s="14"/>
      <c r="Z805" s="14"/>
      <c r="AA805" s="14"/>
      <c r="AB805" s="14"/>
      <c r="AC805" s="14"/>
      <c r="AD805" s="14"/>
      <c r="AE805" s="14"/>
      <c r="AT805" s="267" t="s">
        <v>204</v>
      </c>
      <c r="AU805" s="267" t="s">
        <v>85</v>
      </c>
      <c r="AV805" s="14" t="s">
        <v>83</v>
      </c>
      <c r="AW805" s="14" t="s">
        <v>32</v>
      </c>
      <c r="AX805" s="14" t="s">
        <v>76</v>
      </c>
      <c r="AY805" s="267" t="s">
        <v>194</v>
      </c>
    </row>
    <row r="806" s="13" customFormat="1">
      <c r="A806" s="13"/>
      <c r="B806" s="247"/>
      <c r="C806" s="248"/>
      <c r="D806" s="242" t="s">
        <v>204</v>
      </c>
      <c r="E806" s="249" t="s">
        <v>1</v>
      </c>
      <c r="F806" s="250" t="s">
        <v>1140</v>
      </c>
      <c r="G806" s="248"/>
      <c r="H806" s="251">
        <v>1.361</v>
      </c>
      <c r="I806" s="252"/>
      <c r="J806" s="248"/>
      <c r="K806" s="248"/>
      <c r="L806" s="253"/>
      <c r="M806" s="254"/>
      <c r="N806" s="255"/>
      <c r="O806" s="255"/>
      <c r="P806" s="255"/>
      <c r="Q806" s="255"/>
      <c r="R806" s="255"/>
      <c r="S806" s="255"/>
      <c r="T806" s="256"/>
      <c r="U806" s="13"/>
      <c r="V806" s="13"/>
      <c r="W806" s="13"/>
      <c r="X806" s="13"/>
      <c r="Y806" s="13"/>
      <c r="Z806" s="13"/>
      <c r="AA806" s="13"/>
      <c r="AB806" s="13"/>
      <c r="AC806" s="13"/>
      <c r="AD806" s="13"/>
      <c r="AE806" s="13"/>
      <c r="AT806" s="257" t="s">
        <v>204</v>
      </c>
      <c r="AU806" s="257" t="s">
        <v>85</v>
      </c>
      <c r="AV806" s="13" t="s">
        <v>85</v>
      </c>
      <c r="AW806" s="13" t="s">
        <v>32</v>
      </c>
      <c r="AX806" s="13" t="s">
        <v>76</v>
      </c>
      <c r="AY806" s="257" t="s">
        <v>194</v>
      </c>
    </row>
    <row r="807" s="15" customFormat="1">
      <c r="A807" s="15"/>
      <c r="B807" s="268"/>
      <c r="C807" s="269"/>
      <c r="D807" s="242" t="s">
        <v>204</v>
      </c>
      <c r="E807" s="270" t="s">
        <v>1</v>
      </c>
      <c r="F807" s="271" t="s">
        <v>207</v>
      </c>
      <c r="G807" s="269"/>
      <c r="H807" s="272">
        <v>1.361</v>
      </c>
      <c r="I807" s="273"/>
      <c r="J807" s="269"/>
      <c r="K807" s="269"/>
      <c r="L807" s="274"/>
      <c r="M807" s="275"/>
      <c r="N807" s="276"/>
      <c r="O807" s="276"/>
      <c r="P807" s="276"/>
      <c r="Q807" s="276"/>
      <c r="R807" s="276"/>
      <c r="S807" s="276"/>
      <c r="T807" s="277"/>
      <c r="U807" s="15"/>
      <c r="V807" s="15"/>
      <c r="W807" s="15"/>
      <c r="X807" s="15"/>
      <c r="Y807" s="15"/>
      <c r="Z807" s="15"/>
      <c r="AA807" s="15"/>
      <c r="AB807" s="15"/>
      <c r="AC807" s="15"/>
      <c r="AD807" s="15"/>
      <c r="AE807" s="15"/>
      <c r="AT807" s="278" t="s">
        <v>204</v>
      </c>
      <c r="AU807" s="278" t="s">
        <v>85</v>
      </c>
      <c r="AV807" s="15" t="s">
        <v>100</v>
      </c>
      <c r="AW807" s="15" t="s">
        <v>32</v>
      </c>
      <c r="AX807" s="15" t="s">
        <v>83</v>
      </c>
      <c r="AY807" s="278" t="s">
        <v>194</v>
      </c>
    </row>
    <row r="808" s="2" customFormat="1" ht="16.5" customHeight="1">
      <c r="A808" s="39"/>
      <c r="B808" s="40"/>
      <c r="C808" s="229" t="s">
        <v>1141</v>
      </c>
      <c r="D808" s="229" t="s">
        <v>196</v>
      </c>
      <c r="E808" s="230" t="s">
        <v>1142</v>
      </c>
      <c r="F808" s="231" t="s">
        <v>1143</v>
      </c>
      <c r="G808" s="232" t="s">
        <v>210</v>
      </c>
      <c r="H808" s="233">
        <v>4.1349999999999998</v>
      </c>
      <c r="I808" s="234"/>
      <c r="J808" s="235">
        <f>ROUND(I808*H808,2)</f>
        <v>0</v>
      </c>
      <c r="K808" s="231" t="s">
        <v>200</v>
      </c>
      <c r="L808" s="45"/>
      <c r="M808" s="236" t="s">
        <v>1</v>
      </c>
      <c r="N808" s="237" t="s">
        <v>41</v>
      </c>
      <c r="O808" s="92"/>
      <c r="P808" s="238">
        <f>O808*H808</f>
        <v>0</v>
      </c>
      <c r="Q808" s="238">
        <v>0.017389999999999999</v>
      </c>
      <c r="R808" s="238">
        <f>Q808*H808</f>
        <v>0.07190764999999999</v>
      </c>
      <c r="S808" s="238">
        <v>0</v>
      </c>
      <c r="T808" s="239">
        <f>S808*H808</f>
        <v>0</v>
      </c>
      <c r="U808" s="39"/>
      <c r="V808" s="39"/>
      <c r="W808" s="39"/>
      <c r="X808" s="39"/>
      <c r="Y808" s="39"/>
      <c r="Z808" s="39"/>
      <c r="AA808" s="39"/>
      <c r="AB808" s="39"/>
      <c r="AC808" s="39"/>
      <c r="AD808" s="39"/>
      <c r="AE808" s="39"/>
      <c r="AR808" s="240" t="s">
        <v>285</v>
      </c>
      <c r="AT808" s="240" t="s">
        <v>196</v>
      </c>
      <c r="AU808" s="240" t="s">
        <v>85</v>
      </c>
      <c r="AY808" s="18" t="s">
        <v>194</v>
      </c>
      <c r="BE808" s="241">
        <f>IF(N808="základní",J808,0)</f>
        <v>0</v>
      </c>
      <c r="BF808" s="241">
        <f>IF(N808="snížená",J808,0)</f>
        <v>0</v>
      </c>
      <c r="BG808" s="241">
        <f>IF(N808="zákl. přenesená",J808,0)</f>
        <v>0</v>
      </c>
      <c r="BH808" s="241">
        <f>IF(N808="sníž. přenesená",J808,0)</f>
        <v>0</v>
      </c>
      <c r="BI808" s="241">
        <f>IF(N808="nulová",J808,0)</f>
        <v>0</v>
      </c>
      <c r="BJ808" s="18" t="s">
        <v>83</v>
      </c>
      <c r="BK808" s="241">
        <f>ROUND(I808*H808,2)</f>
        <v>0</v>
      </c>
      <c r="BL808" s="18" t="s">
        <v>285</v>
      </c>
      <c r="BM808" s="240" t="s">
        <v>1144</v>
      </c>
    </row>
    <row r="809" s="2" customFormat="1" ht="16.5" customHeight="1">
      <c r="A809" s="39"/>
      <c r="B809" s="40"/>
      <c r="C809" s="229" t="s">
        <v>1145</v>
      </c>
      <c r="D809" s="229" t="s">
        <v>196</v>
      </c>
      <c r="E809" s="230" t="s">
        <v>1146</v>
      </c>
      <c r="F809" s="231" t="s">
        <v>1147</v>
      </c>
      <c r="G809" s="232" t="s">
        <v>210</v>
      </c>
      <c r="H809" s="233">
        <v>8.3130000000000006</v>
      </c>
      <c r="I809" s="234"/>
      <c r="J809" s="235">
        <f>ROUND(I809*H809,2)</f>
        <v>0</v>
      </c>
      <c r="K809" s="231" t="s">
        <v>200</v>
      </c>
      <c r="L809" s="45"/>
      <c r="M809" s="236" t="s">
        <v>1</v>
      </c>
      <c r="N809" s="237" t="s">
        <v>41</v>
      </c>
      <c r="O809" s="92"/>
      <c r="P809" s="238">
        <f>O809*H809</f>
        <v>0</v>
      </c>
      <c r="Q809" s="238">
        <v>0.01566</v>
      </c>
      <c r="R809" s="238">
        <f>Q809*H809</f>
        <v>0.13018158000000002</v>
      </c>
      <c r="S809" s="238">
        <v>0</v>
      </c>
      <c r="T809" s="239">
        <f>S809*H809</f>
        <v>0</v>
      </c>
      <c r="U809" s="39"/>
      <c r="V809" s="39"/>
      <c r="W809" s="39"/>
      <c r="X809" s="39"/>
      <c r="Y809" s="39"/>
      <c r="Z809" s="39"/>
      <c r="AA809" s="39"/>
      <c r="AB809" s="39"/>
      <c r="AC809" s="39"/>
      <c r="AD809" s="39"/>
      <c r="AE809" s="39"/>
      <c r="AR809" s="240" t="s">
        <v>285</v>
      </c>
      <c r="AT809" s="240" t="s">
        <v>196</v>
      </c>
      <c r="AU809" s="240" t="s">
        <v>85</v>
      </c>
      <c r="AY809" s="18" t="s">
        <v>194</v>
      </c>
      <c r="BE809" s="241">
        <f>IF(N809="základní",J809,0)</f>
        <v>0</v>
      </c>
      <c r="BF809" s="241">
        <f>IF(N809="snížená",J809,0)</f>
        <v>0</v>
      </c>
      <c r="BG809" s="241">
        <f>IF(N809="zákl. přenesená",J809,0)</f>
        <v>0</v>
      </c>
      <c r="BH809" s="241">
        <f>IF(N809="sníž. přenesená",J809,0)</f>
        <v>0</v>
      </c>
      <c r="BI809" s="241">
        <f>IF(N809="nulová",J809,0)</f>
        <v>0</v>
      </c>
      <c r="BJ809" s="18" t="s">
        <v>83</v>
      </c>
      <c r="BK809" s="241">
        <f>ROUND(I809*H809,2)</f>
        <v>0</v>
      </c>
      <c r="BL809" s="18" t="s">
        <v>285</v>
      </c>
      <c r="BM809" s="240" t="s">
        <v>1148</v>
      </c>
    </row>
    <row r="810" s="14" customFormat="1">
      <c r="A810" s="14"/>
      <c r="B810" s="258"/>
      <c r="C810" s="259"/>
      <c r="D810" s="242" t="s">
        <v>204</v>
      </c>
      <c r="E810" s="260" t="s">
        <v>1</v>
      </c>
      <c r="F810" s="261" t="s">
        <v>350</v>
      </c>
      <c r="G810" s="259"/>
      <c r="H810" s="260" t="s">
        <v>1</v>
      </c>
      <c r="I810" s="262"/>
      <c r="J810" s="259"/>
      <c r="K810" s="259"/>
      <c r="L810" s="263"/>
      <c r="M810" s="264"/>
      <c r="N810" s="265"/>
      <c r="O810" s="265"/>
      <c r="P810" s="265"/>
      <c r="Q810" s="265"/>
      <c r="R810" s="265"/>
      <c r="S810" s="265"/>
      <c r="T810" s="266"/>
      <c r="U810" s="14"/>
      <c r="V810" s="14"/>
      <c r="W810" s="14"/>
      <c r="X810" s="14"/>
      <c r="Y810" s="14"/>
      <c r="Z810" s="14"/>
      <c r="AA810" s="14"/>
      <c r="AB810" s="14"/>
      <c r="AC810" s="14"/>
      <c r="AD810" s="14"/>
      <c r="AE810" s="14"/>
      <c r="AT810" s="267" t="s">
        <v>204</v>
      </c>
      <c r="AU810" s="267" t="s">
        <v>85</v>
      </c>
      <c r="AV810" s="14" t="s">
        <v>83</v>
      </c>
      <c r="AW810" s="14" t="s">
        <v>32</v>
      </c>
      <c r="AX810" s="14" t="s">
        <v>76</v>
      </c>
      <c r="AY810" s="267" t="s">
        <v>194</v>
      </c>
    </row>
    <row r="811" s="13" customFormat="1">
      <c r="A811" s="13"/>
      <c r="B811" s="247"/>
      <c r="C811" s="248"/>
      <c r="D811" s="242" t="s">
        <v>204</v>
      </c>
      <c r="E811" s="249" t="s">
        <v>1</v>
      </c>
      <c r="F811" s="250" t="s">
        <v>1149</v>
      </c>
      <c r="G811" s="248"/>
      <c r="H811" s="251">
        <v>5.8630000000000004</v>
      </c>
      <c r="I811" s="252"/>
      <c r="J811" s="248"/>
      <c r="K811" s="248"/>
      <c r="L811" s="253"/>
      <c r="M811" s="254"/>
      <c r="N811" s="255"/>
      <c r="O811" s="255"/>
      <c r="P811" s="255"/>
      <c r="Q811" s="255"/>
      <c r="R811" s="255"/>
      <c r="S811" s="255"/>
      <c r="T811" s="256"/>
      <c r="U811" s="13"/>
      <c r="V811" s="13"/>
      <c r="W811" s="13"/>
      <c r="X811" s="13"/>
      <c r="Y811" s="13"/>
      <c r="Z811" s="13"/>
      <c r="AA811" s="13"/>
      <c r="AB811" s="13"/>
      <c r="AC811" s="13"/>
      <c r="AD811" s="13"/>
      <c r="AE811" s="13"/>
      <c r="AT811" s="257" t="s">
        <v>204</v>
      </c>
      <c r="AU811" s="257" t="s">
        <v>85</v>
      </c>
      <c r="AV811" s="13" t="s">
        <v>85</v>
      </c>
      <c r="AW811" s="13" t="s">
        <v>32</v>
      </c>
      <c r="AX811" s="13" t="s">
        <v>76</v>
      </c>
      <c r="AY811" s="257" t="s">
        <v>194</v>
      </c>
    </row>
    <row r="812" s="13" customFormat="1">
      <c r="A812" s="13"/>
      <c r="B812" s="247"/>
      <c r="C812" s="248"/>
      <c r="D812" s="242" t="s">
        <v>204</v>
      </c>
      <c r="E812" s="249" t="s">
        <v>1</v>
      </c>
      <c r="F812" s="250" t="s">
        <v>1150</v>
      </c>
      <c r="G812" s="248"/>
      <c r="H812" s="251">
        <v>2.4500000000000002</v>
      </c>
      <c r="I812" s="252"/>
      <c r="J812" s="248"/>
      <c r="K812" s="248"/>
      <c r="L812" s="253"/>
      <c r="M812" s="254"/>
      <c r="N812" s="255"/>
      <c r="O812" s="255"/>
      <c r="P812" s="255"/>
      <c r="Q812" s="255"/>
      <c r="R812" s="255"/>
      <c r="S812" s="255"/>
      <c r="T812" s="256"/>
      <c r="U812" s="13"/>
      <c r="V812" s="13"/>
      <c r="W812" s="13"/>
      <c r="X812" s="13"/>
      <c r="Y812" s="13"/>
      <c r="Z812" s="13"/>
      <c r="AA812" s="13"/>
      <c r="AB812" s="13"/>
      <c r="AC812" s="13"/>
      <c r="AD812" s="13"/>
      <c r="AE812" s="13"/>
      <c r="AT812" s="257" t="s">
        <v>204</v>
      </c>
      <c r="AU812" s="257" t="s">
        <v>85</v>
      </c>
      <c r="AV812" s="13" t="s">
        <v>85</v>
      </c>
      <c r="AW812" s="13" t="s">
        <v>32</v>
      </c>
      <c r="AX812" s="13" t="s">
        <v>76</v>
      </c>
      <c r="AY812" s="257" t="s">
        <v>194</v>
      </c>
    </row>
    <row r="813" s="15" customFormat="1">
      <c r="A813" s="15"/>
      <c r="B813" s="268"/>
      <c r="C813" s="269"/>
      <c r="D813" s="242" t="s">
        <v>204</v>
      </c>
      <c r="E813" s="270" t="s">
        <v>1</v>
      </c>
      <c r="F813" s="271" t="s">
        <v>207</v>
      </c>
      <c r="G813" s="269"/>
      <c r="H813" s="272">
        <v>8.3130000000000006</v>
      </c>
      <c r="I813" s="273"/>
      <c r="J813" s="269"/>
      <c r="K813" s="269"/>
      <c r="L813" s="274"/>
      <c r="M813" s="275"/>
      <c r="N813" s="276"/>
      <c r="O813" s="276"/>
      <c r="P813" s="276"/>
      <c r="Q813" s="276"/>
      <c r="R813" s="276"/>
      <c r="S813" s="276"/>
      <c r="T813" s="277"/>
      <c r="U813" s="15"/>
      <c r="V813" s="15"/>
      <c r="W813" s="15"/>
      <c r="X813" s="15"/>
      <c r="Y813" s="15"/>
      <c r="Z813" s="15"/>
      <c r="AA813" s="15"/>
      <c r="AB813" s="15"/>
      <c r="AC813" s="15"/>
      <c r="AD813" s="15"/>
      <c r="AE813" s="15"/>
      <c r="AT813" s="278" t="s">
        <v>204</v>
      </c>
      <c r="AU813" s="278" t="s">
        <v>85</v>
      </c>
      <c r="AV813" s="15" t="s">
        <v>100</v>
      </c>
      <c r="AW813" s="15" t="s">
        <v>32</v>
      </c>
      <c r="AX813" s="15" t="s">
        <v>83</v>
      </c>
      <c r="AY813" s="278" t="s">
        <v>194</v>
      </c>
    </row>
    <row r="814" s="2" customFormat="1" ht="16.5" customHeight="1">
      <c r="A814" s="39"/>
      <c r="B814" s="40"/>
      <c r="C814" s="229" t="s">
        <v>1151</v>
      </c>
      <c r="D814" s="229" t="s">
        <v>196</v>
      </c>
      <c r="E814" s="230" t="s">
        <v>1152</v>
      </c>
      <c r="F814" s="231" t="s">
        <v>1153</v>
      </c>
      <c r="G814" s="232" t="s">
        <v>210</v>
      </c>
      <c r="H814" s="233">
        <v>3.3660000000000001</v>
      </c>
      <c r="I814" s="234"/>
      <c r="J814" s="235">
        <f>ROUND(I814*H814,2)</f>
        <v>0</v>
      </c>
      <c r="K814" s="231" t="s">
        <v>200</v>
      </c>
      <c r="L814" s="45"/>
      <c r="M814" s="236" t="s">
        <v>1</v>
      </c>
      <c r="N814" s="237" t="s">
        <v>41</v>
      </c>
      <c r="O814" s="92"/>
      <c r="P814" s="238">
        <f>O814*H814</f>
        <v>0</v>
      </c>
      <c r="Q814" s="238">
        <v>0.0070499999999999998</v>
      </c>
      <c r="R814" s="238">
        <f>Q814*H814</f>
        <v>0.023730299999999999</v>
      </c>
      <c r="S814" s="238">
        <v>0</v>
      </c>
      <c r="T814" s="239">
        <f>S814*H814</f>
        <v>0</v>
      </c>
      <c r="U814" s="39"/>
      <c r="V814" s="39"/>
      <c r="W814" s="39"/>
      <c r="X814" s="39"/>
      <c r="Y814" s="39"/>
      <c r="Z814" s="39"/>
      <c r="AA814" s="39"/>
      <c r="AB814" s="39"/>
      <c r="AC814" s="39"/>
      <c r="AD814" s="39"/>
      <c r="AE814" s="39"/>
      <c r="AR814" s="240" t="s">
        <v>285</v>
      </c>
      <c r="AT814" s="240" t="s">
        <v>196</v>
      </c>
      <c r="AU814" s="240" t="s">
        <v>85</v>
      </c>
      <c r="AY814" s="18" t="s">
        <v>194</v>
      </c>
      <c r="BE814" s="241">
        <f>IF(N814="základní",J814,0)</f>
        <v>0</v>
      </c>
      <c r="BF814" s="241">
        <f>IF(N814="snížená",J814,0)</f>
        <v>0</v>
      </c>
      <c r="BG814" s="241">
        <f>IF(N814="zákl. přenesená",J814,0)</f>
        <v>0</v>
      </c>
      <c r="BH814" s="241">
        <f>IF(N814="sníž. přenesená",J814,0)</f>
        <v>0</v>
      </c>
      <c r="BI814" s="241">
        <f>IF(N814="nulová",J814,0)</f>
        <v>0</v>
      </c>
      <c r="BJ814" s="18" t="s">
        <v>83</v>
      </c>
      <c r="BK814" s="241">
        <f>ROUND(I814*H814,2)</f>
        <v>0</v>
      </c>
      <c r="BL814" s="18" t="s">
        <v>285</v>
      </c>
      <c r="BM814" s="240" t="s">
        <v>1154</v>
      </c>
    </row>
    <row r="815" s="14" customFormat="1">
      <c r="A815" s="14"/>
      <c r="B815" s="258"/>
      <c r="C815" s="259"/>
      <c r="D815" s="242" t="s">
        <v>204</v>
      </c>
      <c r="E815" s="260" t="s">
        <v>1</v>
      </c>
      <c r="F815" s="261" t="s">
        <v>350</v>
      </c>
      <c r="G815" s="259"/>
      <c r="H815" s="260" t="s">
        <v>1</v>
      </c>
      <c r="I815" s="262"/>
      <c r="J815" s="259"/>
      <c r="K815" s="259"/>
      <c r="L815" s="263"/>
      <c r="M815" s="264"/>
      <c r="N815" s="265"/>
      <c r="O815" s="265"/>
      <c r="P815" s="265"/>
      <c r="Q815" s="265"/>
      <c r="R815" s="265"/>
      <c r="S815" s="265"/>
      <c r="T815" s="266"/>
      <c r="U815" s="14"/>
      <c r="V815" s="14"/>
      <c r="W815" s="14"/>
      <c r="X815" s="14"/>
      <c r="Y815" s="14"/>
      <c r="Z815" s="14"/>
      <c r="AA815" s="14"/>
      <c r="AB815" s="14"/>
      <c r="AC815" s="14"/>
      <c r="AD815" s="14"/>
      <c r="AE815" s="14"/>
      <c r="AT815" s="267" t="s">
        <v>204</v>
      </c>
      <c r="AU815" s="267" t="s">
        <v>85</v>
      </c>
      <c r="AV815" s="14" t="s">
        <v>83</v>
      </c>
      <c r="AW815" s="14" t="s">
        <v>32</v>
      </c>
      <c r="AX815" s="14" t="s">
        <v>76</v>
      </c>
      <c r="AY815" s="267" t="s">
        <v>194</v>
      </c>
    </row>
    <row r="816" s="13" customFormat="1">
      <c r="A816" s="13"/>
      <c r="B816" s="247"/>
      <c r="C816" s="248"/>
      <c r="D816" s="242" t="s">
        <v>204</v>
      </c>
      <c r="E816" s="249" t="s">
        <v>1</v>
      </c>
      <c r="F816" s="250" t="s">
        <v>710</v>
      </c>
      <c r="G816" s="248"/>
      <c r="H816" s="251">
        <v>3.3660000000000001</v>
      </c>
      <c r="I816" s="252"/>
      <c r="J816" s="248"/>
      <c r="K816" s="248"/>
      <c r="L816" s="253"/>
      <c r="M816" s="254"/>
      <c r="N816" s="255"/>
      <c r="O816" s="255"/>
      <c r="P816" s="255"/>
      <c r="Q816" s="255"/>
      <c r="R816" s="255"/>
      <c r="S816" s="255"/>
      <c r="T816" s="256"/>
      <c r="U816" s="13"/>
      <c r="V816" s="13"/>
      <c r="W816" s="13"/>
      <c r="X816" s="13"/>
      <c r="Y816" s="13"/>
      <c r="Z816" s="13"/>
      <c r="AA816" s="13"/>
      <c r="AB816" s="13"/>
      <c r="AC816" s="13"/>
      <c r="AD816" s="13"/>
      <c r="AE816" s="13"/>
      <c r="AT816" s="257" t="s">
        <v>204</v>
      </c>
      <c r="AU816" s="257" t="s">
        <v>85</v>
      </c>
      <c r="AV816" s="13" t="s">
        <v>85</v>
      </c>
      <c r="AW816" s="13" t="s">
        <v>32</v>
      </c>
      <c r="AX816" s="13" t="s">
        <v>76</v>
      </c>
      <c r="AY816" s="257" t="s">
        <v>194</v>
      </c>
    </row>
    <row r="817" s="15" customFormat="1">
      <c r="A817" s="15"/>
      <c r="B817" s="268"/>
      <c r="C817" s="269"/>
      <c r="D817" s="242" t="s">
        <v>204</v>
      </c>
      <c r="E817" s="270" t="s">
        <v>1</v>
      </c>
      <c r="F817" s="271" t="s">
        <v>207</v>
      </c>
      <c r="G817" s="269"/>
      <c r="H817" s="272">
        <v>3.3660000000000001</v>
      </c>
      <c r="I817" s="273"/>
      <c r="J817" s="269"/>
      <c r="K817" s="269"/>
      <c r="L817" s="274"/>
      <c r="M817" s="275"/>
      <c r="N817" s="276"/>
      <c r="O817" s="276"/>
      <c r="P817" s="276"/>
      <c r="Q817" s="276"/>
      <c r="R817" s="276"/>
      <c r="S817" s="276"/>
      <c r="T817" s="277"/>
      <c r="U817" s="15"/>
      <c r="V817" s="15"/>
      <c r="W817" s="15"/>
      <c r="X817" s="15"/>
      <c r="Y817" s="15"/>
      <c r="Z817" s="15"/>
      <c r="AA817" s="15"/>
      <c r="AB817" s="15"/>
      <c r="AC817" s="15"/>
      <c r="AD817" s="15"/>
      <c r="AE817" s="15"/>
      <c r="AT817" s="278" t="s">
        <v>204</v>
      </c>
      <c r="AU817" s="278" t="s">
        <v>85</v>
      </c>
      <c r="AV817" s="15" t="s">
        <v>100</v>
      </c>
      <c r="AW817" s="15" t="s">
        <v>32</v>
      </c>
      <c r="AX817" s="15" t="s">
        <v>83</v>
      </c>
      <c r="AY817" s="278" t="s">
        <v>194</v>
      </c>
    </row>
    <row r="818" s="2" customFormat="1" ht="16.5" customHeight="1">
      <c r="A818" s="39"/>
      <c r="B818" s="40"/>
      <c r="C818" s="290" t="s">
        <v>1155</v>
      </c>
      <c r="D818" s="290" t="s">
        <v>244</v>
      </c>
      <c r="E818" s="291" t="s">
        <v>1156</v>
      </c>
      <c r="F818" s="292" t="s">
        <v>1157</v>
      </c>
      <c r="G818" s="293" t="s">
        <v>210</v>
      </c>
      <c r="H818" s="294">
        <v>3.7029999999999998</v>
      </c>
      <c r="I818" s="295"/>
      <c r="J818" s="296">
        <f>ROUND(I818*H818,2)</f>
        <v>0</v>
      </c>
      <c r="K818" s="292" t="s">
        <v>232</v>
      </c>
      <c r="L818" s="297"/>
      <c r="M818" s="298" t="s">
        <v>1</v>
      </c>
      <c r="N818" s="299" t="s">
        <v>41</v>
      </c>
      <c r="O818" s="92"/>
      <c r="P818" s="238">
        <f>O818*H818</f>
        <v>0</v>
      </c>
      <c r="Q818" s="238">
        <v>0.0016000000000000001</v>
      </c>
      <c r="R818" s="238">
        <f>Q818*H818</f>
        <v>0.0059248</v>
      </c>
      <c r="S818" s="238">
        <v>0</v>
      </c>
      <c r="T818" s="239">
        <f>S818*H818</f>
        <v>0</v>
      </c>
      <c r="U818" s="39"/>
      <c r="V818" s="39"/>
      <c r="W818" s="39"/>
      <c r="X818" s="39"/>
      <c r="Y818" s="39"/>
      <c r="Z818" s="39"/>
      <c r="AA818" s="39"/>
      <c r="AB818" s="39"/>
      <c r="AC818" s="39"/>
      <c r="AD818" s="39"/>
      <c r="AE818" s="39"/>
      <c r="AR818" s="240" t="s">
        <v>366</v>
      </c>
      <c r="AT818" s="240" t="s">
        <v>244</v>
      </c>
      <c r="AU818" s="240" t="s">
        <v>85</v>
      </c>
      <c r="AY818" s="18" t="s">
        <v>194</v>
      </c>
      <c r="BE818" s="241">
        <f>IF(N818="základní",J818,0)</f>
        <v>0</v>
      </c>
      <c r="BF818" s="241">
        <f>IF(N818="snížená",J818,0)</f>
        <v>0</v>
      </c>
      <c r="BG818" s="241">
        <f>IF(N818="zákl. přenesená",J818,0)</f>
        <v>0</v>
      </c>
      <c r="BH818" s="241">
        <f>IF(N818="sníž. přenesená",J818,0)</f>
        <v>0</v>
      </c>
      <c r="BI818" s="241">
        <f>IF(N818="nulová",J818,0)</f>
        <v>0</v>
      </c>
      <c r="BJ818" s="18" t="s">
        <v>83</v>
      </c>
      <c r="BK818" s="241">
        <f>ROUND(I818*H818,2)</f>
        <v>0</v>
      </c>
      <c r="BL818" s="18" t="s">
        <v>285</v>
      </c>
      <c r="BM818" s="240" t="s">
        <v>1158</v>
      </c>
    </row>
    <row r="819" s="13" customFormat="1">
      <c r="A819" s="13"/>
      <c r="B819" s="247"/>
      <c r="C819" s="248"/>
      <c r="D819" s="242" t="s">
        <v>204</v>
      </c>
      <c r="E819" s="248"/>
      <c r="F819" s="250" t="s">
        <v>1159</v>
      </c>
      <c r="G819" s="248"/>
      <c r="H819" s="251">
        <v>3.7029999999999998</v>
      </c>
      <c r="I819" s="252"/>
      <c r="J819" s="248"/>
      <c r="K819" s="248"/>
      <c r="L819" s="253"/>
      <c r="M819" s="254"/>
      <c r="N819" s="255"/>
      <c r="O819" s="255"/>
      <c r="P819" s="255"/>
      <c r="Q819" s="255"/>
      <c r="R819" s="255"/>
      <c r="S819" s="255"/>
      <c r="T819" s="256"/>
      <c r="U819" s="13"/>
      <c r="V819" s="13"/>
      <c r="W819" s="13"/>
      <c r="X819" s="13"/>
      <c r="Y819" s="13"/>
      <c r="Z819" s="13"/>
      <c r="AA819" s="13"/>
      <c r="AB819" s="13"/>
      <c r="AC819" s="13"/>
      <c r="AD819" s="13"/>
      <c r="AE819" s="13"/>
      <c r="AT819" s="257" t="s">
        <v>204</v>
      </c>
      <c r="AU819" s="257" t="s">
        <v>85</v>
      </c>
      <c r="AV819" s="13" t="s">
        <v>85</v>
      </c>
      <c r="AW819" s="13" t="s">
        <v>4</v>
      </c>
      <c r="AX819" s="13" t="s">
        <v>83</v>
      </c>
      <c r="AY819" s="257" t="s">
        <v>194</v>
      </c>
    </row>
    <row r="820" s="2" customFormat="1" ht="16.5" customHeight="1">
      <c r="A820" s="39"/>
      <c r="B820" s="40"/>
      <c r="C820" s="229" t="s">
        <v>1160</v>
      </c>
      <c r="D820" s="229" t="s">
        <v>196</v>
      </c>
      <c r="E820" s="230" t="s">
        <v>1161</v>
      </c>
      <c r="F820" s="231" t="s">
        <v>1162</v>
      </c>
      <c r="G820" s="232" t="s">
        <v>210</v>
      </c>
      <c r="H820" s="233">
        <v>173.94999999999999</v>
      </c>
      <c r="I820" s="234"/>
      <c r="J820" s="235">
        <f>ROUND(I820*H820,2)</f>
        <v>0</v>
      </c>
      <c r="K820" s="231" t="s">
        <v>200</v>
      </c>
      <c r="L820" s="45"/>
      <c r="M820" s="236" t="s">
        <v>1</v>
      </c>
      <c r="N820" s="237" t="s">
        <v>41</v>
      </c>
      <c r="O820" s="92"/>
      <c r="P820" s="238">
        <f>O820*H820</f>
        <v>0</v>
      </c>
      <c r="Q820" s="238">
        <v>0.0070499999999999998</v>
      </c>
      <c r="R820" s="238">
        <f>Q820*H820</f>
        <v>1.2263474999999999</v>
      </c>
      <c r="S820" s="238">
        <v>0</v>
      </c>
      <c r="T820" s="239">
        <f>S820*H820</f>
        <v>0</v>
      </c>
      <c r="U820" s="39"/>
      <c r="V820" s="39"/>
      <c r="W820" s="39"/>
      <c r="X820" s="39"/>
      <c r="Y820" s="39"/>
      <c r="Z820" s="39"/>
      <c r="AA820" s="39"/>
      <c r="AB820" s="39"/>
      <c r="AC820" s="39"/>
      <c r="AD820" s="39"/>
      <c r="AE820" s="39"/>
      <c r="AR820" s="240" t="s">
        <v>285</v>
      </c>
      <c r="AT820" s="240" t="s">
        <v>196</v>
      </c>
      <c r="AU820" s="240" t="s">
        <v>85</v>
      </c>
      <c r="AY820" s="18" t="s">
        <v>194</v>
      </c>
      <c r="BE820" s="241">
        <f>IF(N820="základní",J820,0)</f>
        <v>0</v>
      </c>
      <c r="BF820" s="241">
        <f>IF(N820="snížená",J820,0)</f>
        <v>0</v>
      </c>
      <c r="BG820" s="241">
        <f>IF(N820="zákl. přenesená",J820,0)</f>
        <v>0</v>
      </c>
      <c r="BH820" s="241">
        <f>IF(N820="sníž. přenesená",J820,0)</f>
        <v>0</v>
      </c>
      <c r="BI820" s="241">
        <f>IF(N820="nulová",J820,0)</f>
        <v>0</v>
      </c>
      <c r="BJ820" s="18" t="s">
        <v>83</v>
      </c>
      <c r="BK820" s="241">
        <f>ROUND(I820*H820,2)</f>
        <v>0</v>
      </c>
      <c r="BL820" s="18" t="s">
        <v>285</v>
      </c>
      <c r="BM820" s="240" t="s">
        <v>1163</v>
      </c>
    </row>
    <row r="821" s="14" customFormat="1">
      <c r="A821" s="14"/>
      <c r="B821" s="258"/>
      <c r="C821" s="259"/>
      <c r="D821" s="242" t="s">
        <v>204</v>
      </c>
      <c r="E821" s="260" t="s">
        <v>1</v>
      </c>
      <c r="F821" s="261" t="s">
        <v>218</v>
      </c>
      <c r="G821" s="259"/>
      <c r="H821" s="260" t="s">
        <v>1</v>
      </c>
      <c r="I821" s="262"/>
      <c r="J821" s="259"/>
      <c r="K821" s="259"/>
      <c r="L821" s="263"/>
      <c r="M821" s="264"/>
      <c r="N821" s="265"/>
      <c r="O821" s="265"/>
      <c r="P821" s="265"/>
      <c r="Q821" s="265"/>
      <c r="R821" s="265"/>
      <c r="S821" s="265"/>
      <c r="T821" s="266"/>
      <c r="U821" s="14"/>
      <c r="V821" s="14"/>
      <c r="W821" s="14"/>
      <c r="X821" s="14"/>
      <c r="Y821" s="14"/>
      <c r="Z821" s="14"/>
      <c r="AA821" s="14"/>
      <c r="AB821" s="14"/>
      <c r="AC821" s="14"/>
      <c r="AD821" s="14"/>
      <c r="AE821" s="14"/>
      <c r="AT821" s="267" t="s">
        <v>204</v>
      </c>
      <c r="AU821" s="267" t="s">
        <v>85</v>
      </c>
      <c r="AV821" s="14" t="s">
        <v>83</v>
      </c>
      <c r="AW821" s="14" t="s">
        <v>32</v>
      </c>
      <c r="AX821" s="14" t="s">
        <v>76</v>
      </c>
      <c r="AY821" s="267" t="s">
        <v>194</v>
      </c>
    </row>
    <row r="822" s="13" customFormat="1">
      <c r="A822" s="13"/>
      <c r="B822" s="247"/>
      <c r="C822" s="248"/>
      <c r="D822" s="242" t="s">
        <v>204</v>
      </c>
      <c r="E822" s="249" t="s">
        <v>1</v>
      </c>
      <c r="F822" s="250" t="s">
        <v>1164</v>
      </c>
      <c r="G822" s="248"/>
      <c r="H822" s="251">
        <v>173.94999999999999</v>
      </c>
      <c r="I822" s="252"/>
      <c r="J822" s="248"/>
      <c r="K822" s="248"/>
      <c r="L822" s="253"/>
      <c r="M822" s="254"/>
      <c r="N822" s="255"/>
      <c r="O822" s="255"/>
      <c r="P822" s="255"/>
      <c r="Q822" s="255"/>
      <c r="R822" s="255"/>
      <c r="S822" s="255"/>
      <c r="T822" s="256"/>
      <c r="U822" s="13"/>
      <c r="V822" s="13"/>
      <c r="W822" s="13"/>
      <c r="X822" s="13"/>
      <c r="Y822" s="13"/>
      <c r="Z822" s="13"/>
      <c r="AA822" s="13"/>
      <c r="AB822" s="13"/>
      <c r="AC822" s="13"/>
      <c r="AD822" s="13"/>
      <c r="AE822" s="13"/>
      <c r="AT822" s="257" t="s">
        <v>204</v>
      </c>
      <c r="AU822" s="257" t="s">
        <v>85</v>
      </c>
      <c r="AV822" s="13" t="s">
        <v>85</v>
      </c>
      <c r="AW822" s="13" t="s">
        <v>32</v>
      </c>
      <c r="AX822" s="13" t="s">
        <v>76</v>
      </c>
      <c r="AY822" s="257" t="s">
        <v>194</v>
      </c>
    </row>
    <row r="823" s="15" customFormat="1">
      <c r="A823" s="15"/>
      <c r="B823" s="268"/>
      <c r="C823" s="269"/>
      <c r="D823" s="242" t="s">
        <v>204</v>
      </c>
      <c r="E823" s="270" t="s">
        <v>1</v>
      </c>
      <c r="F823" s="271" t="s">
        <v>207</v>
      </c>
      <c r="G823" s="269"/>
      <c r="H823" s="272">
        <v>173.94999999999999</v>
      </c>
      <c r="I823" s="273"/>
      <c r="J823" s="269"/>
      <c r="K823" s="269"/>
      <c r="L823" s="274"/>
      <c r="M823" s="275"/>
      <c r="N823" s="276"/>
      <c r="O823" s="276"/>
      <c r="P823" s="276"/>
      <c r="Q823" s="276"/>
      <c r="R823" s="276"/>
      <c r="S823" s="276"/>
      <c r="T823" s="277"/>
      <c r="U823" s="15"/>
      <c r="V823" s="15"/>
      <c r="W823" s="15"/>
      <c r="X823" s="15"/>
      <c r="Y823" s="15"/>
      <c r="Z823" s="15"/>
      <c r="AA823" s="15"/>
      <c r="AB823" s="15"/>
      <c r="AC823" s="15"/>
      <c r="AD823" s="15"/>
      <c r="AE823" s="15"/>
      <c r="AT823" s="278" t="s">
        <v>204</v>
      </c>
      <c r="AU823" s="278" t="s">
        <v>85</v>
      </c>
      <c r="AV823" s="15" t="s">
        <v>100</v>
      </c>
      <c r="AW823" s="15" t="s">
        <v>32</v>
      </c>
      <c r="AX823" s="15" t="s">
        <v>83</v>
      </c>
      <c r="AY823" s="278" t="s">
        <v>194</v>
      </c>
    </row>
    <row r="824" s="2" customFormat="1" ht="16.5" customHeight="1">
      <c r="A824" s="39"/>
      <c r="B824" s="40"/>
      <c r="C824" s="290" t="s">
        <v>1165</v>
      </c>
      <c r="D824" s="290" t="s">
        <v>244</v>
      </c>
      <c r="E824" s="291" t="s">
        <v>1166</v>
      </c>
      <c r="F824" s="292" t="s">
        <v>1167</v>
      </c>
      <c r="G824" s="293" t="s">
        <v>210</v>
      </c>
      <c r="H824" s="294">
        <v>191.345</v>
      </c>
      <c r="I824" s="295"/>
      <c r="J824" s="296">
        <f>ROUND(I824*H824,2)</f>
        <v>0</v>
      </c>
      <c r="K824" s="292" t="s">
        <v>232</v>
      </c>
      <c r="L824" s="297"/>
      <c r="M824" s="298" t="s">
        <v>1</v>
      </c>
      <c r="N824" s="299" t="s">
        <v>41</v>
      </c>
      <c r="O824" s="92"/>
      <c r="P824" s="238">
        <f>O824*H824</f>
        <v>0</v>
      </c>
      <c r="Q824" s="238">
        <v>0</v>
      </c>
      <c r="R824" s="238">
        <f>Q824*H824</f>
        <v>0</v>
      </c>
      <c r="S824" s="238">
        <v>0</v>
      </c>
      <c r="T824" s="239">
        <f>S824*H824</f>
        <v>0</v>
      </c>
      <c r="U824" s="39"/>
      <c r="V824" s="39"/>
      <c r="W824" s="39"/>
      <c r="X824" s="39"/>
      <c r="Y824" s="39"/>
      <c r="Z824" s="39"/>
      <c r="AA824" s="39"/>
      <c r="AB824" s="39"/>
      <c r="AC824" s="39"/>
      <c r="AD824" s="39"/>
      <c r="AE824" s="39"/>
      <c r="AR824" s="240" t="s">
        <v>366</v>
      </c>
      <c r="AT824" s="240" t="s">
        <v>244</v>
      </c>
      <c r="AU824" s="240" t="s">
        <v>85</v>
      </c>
      <c r="AY824" s="18" t="s">
        <v>194</v>
      </c>
      <c r="BE824" s="241">
        <f>IF(N824="základní",J824,0)</f>
        <v>0</v>
      </c>
      <c r="BF824" s="241">
        <f>IF(N824="snížená",J824,0)</f>
        <v>0</v>
      </c>
      <c r="BG824" s="241">
        <f>IF(N824="zákl. přenesená",J824,0)</f>
        <v>0</v>
      </c>
      <c r="BH824" s="241">
        <f>IF(N824="sníž. přenesená",J824,0)</f>
        <v>0</v>
      </c>
      <c r="BI824" s="241">
        <f>IF(N824="nulová",J824,0)</f>
        <v>0</v>
      </c>
      <c r="BJ824" s="18" t="s">
        <v>83</v>
      </c>
      <c r="BK824" s="241">
        <f>ROUND(I824*H824,2)</f>
        <v>0</v>
      </c>
      <c r="BL824" s="18" t="s">
        <v>285</v>
      </c>
      <c r="BM824" s="240" t="s">
        <v>1168</v>
      </c>
    </row>
    <row r="825" s="13" customFormat="1">
      <c r="A825" s="13"/>
      <c r="B825" s="247"/>
      <c r="C825" s="248"/>
      <c r="D825" s="242" t="s">
        <v>204</v>
      </c>
      <c r="E825" s="248"/>
      <c r="F825" s="250" t="s">
        <v>1169</v>
      </c>
      <c r="G825" s="248"/>
      <c r="H825" s="251">
        <v>191.345</v>
      </c>
      <c r="I825" s="252"/>
      <c r="J825" s="248"/>
      <c r="K825" s="248"/>
      <c r="L825" s="253"/>
      <c r="M825" s="254"/>
      <c r="N825" s="255"/>
      <c r="O825" s="255"/>
      <c r="P825" s="255"/>
      <c r="Q825" s="255"/>
      <c r="R825" s="255"/>
      <c r="S825" s="255"/>
      <c r="T825" s="256"/>
      <c r="U825" s="13"/>
      <c r="V825" s="13"/>
      <c r="W825" s="13"/>
      <c r="X825" s="13"/>
      <c r="Y825" s="13"/>
      <c r="Z825" s="13"/>
      <c r="AA825" s="13"/>
      <c r="AB825" s="13"/>
      <c r="AC825" s="13"/>
      <c r="AD825" s="13"/>
      <c r="AE825" s="13"/>
      <c r="AT825" s="257" t="s">
        <v>204</v>
      </c>
      <c r="AU825" s="257" t="s">
        <v>85</v>
      </c>
      <c r="AV825" s="13" t="s">
        <v>85</v>
      </c>
      <c r="AW825" s="13" t="s">
        <v>4</v>
      </c>
      <c r="AX825" s="13" t="s">
        <v>83</v>
      </c>
      <c r="AY825" s="257" t="s">
        <v>194</v>
      </c>
    </row>
    <row r="826" s="2" customFormat="1" ht="16.5" customHeight="1">
      <c r="A826" s="39"/>
      <c r="B826" s="40"/>
      <c r="C826" s="229" t="s">
        <v>1170</v>
      </c>
      <c r="D826" s="229" t="s">
        <v>196</v>
      </c>
      <c r="E826" s="230" t="s">
        <v>1152</v>
      </c>
      <c r="F826" s="231" t="s">
        <v>1153</v>
      </c>
      <c r="G826" s="232" t="s">
        <v>210</v>
      </c>
      <c r="H826" s="233">
        <v>52.25</v>
      </c>
      <c r="I826" s="234"/>
      <c r="J826" s="235">
        <f>ROUND(I826*H826,2)</f>
        <v>0</v>
      </c>
      <c r="K826" s="231" t="s">
        <v>200</v>
      </c>
      <c r="L826" s="45"/>
      <c r="M826" s="236" t="s">
        <v>1</v>
      </c>
      <c r="N826" s="237" t="s">
        <v>41</v>
      </c>
      <c r="O826" s="92"/>
      <c r="P826" s="238">
        <f>O826*H826</f>
        <v>0</v>
      </c>
      <c r="Q826" s="238">
        <v>0.0070499999999999998</v>
      </c>
      <c r="R826" s="238">
        <f>Q826*H826</f>
        <v>0.36836249999999998</v>
      </c>
      <c r="S826" s="238">
        <v>0</v>
      </c>
      <c r="T826" s="239">
        <f>S826*H826</f>
        <v>0</v>
      </c>
      <c r="U826" s="39"/>
      <c r="V826" s="39"/>
      <c r="W826" s="39"/>
      <c r="X826" s="39"/>
      <c r="Y826" s="39"/>
      <c r="Z826" s="39"/>
      <c r="AA826" s="39"/>
      <c r="AB826" s="39"/>
      <c r="AC826" s="39"/>
      <c r="AD826" s="39"/>
      <c r="AE826" s="39"/>
      <c r="AR826" s="240" t="s">
        <v>285</v>
      </c>
      <c r="AT826" s="240" t="s">
        <v>196</v>
      </c>
      <c r="AU826" s="240" t="s">
        <v>85</v>
      </c>
      <c r="AY826" s="18" t="s">
        <v>194</v>
      </c>
      <c r="BE826" s="241">
        <f>IF(N826="základní",J826,0)</f>
        <v>0</v>
      </c>
      <c r="BF826" s="241">
        <f>IF(N826="snížená",J826,0)</f>
        <v>0</v>
      </c>
      <c r="BG826" s="241">
        <f>IF(N826="zákl. přenesená",J826,0)</f>
        <v>0</v>
      </c>
      <c r="BH826" s="241">
        <f>IF(N826="sníž. přenesená",J826,0)</f>
        <v>0</v>
      </c>
      <c r="BI826" s="241">
        <f>IF(N826="nulová",J826,0)</f>
        <v>0</v>
      </c>
      <c r="BJ826" s="18" t="s">
        <v>83</v>
      </c>
      <c r="BK826" s="241">
        <f>ROUND(I826*H826,2)</f>
        <v>0</v>
      </c>
      <c r="BL826" s="18" t="s">
        <v>285</v>
      </c>
      <c r="BM826" s="240" t="s">
        <v>1171</v>
      </c>
    </row>
    <row r="827" s="14" customFormat="1">
      <c r="A827" s="14"/>
      <c r="B827" s="258"/>
      <c r="C827" s="259"/>
      <c r="D827" s="242" t="s">
        <v>204</v>
      </c>
      <c r="E827" s="260" t="s">
        <v>1</v>
      </c>
      <c r="F827" s="261" t="s">
        <v>350</v>
      </c>
      <c r="G827" s="259"/>
      <c r="H827" s="260" t="s">
        <v>1</v>
      </c>
      <c r="I827" s="262"/>
      <c r="J827" s="259"/>
      <c r="K827" s="259"/>
      <c r="L827" s="263"/>
      <c r="M827" s="264"/>
      <c r="N827" s="265"/>
      <c r="O827" s="265"/>
      <c r="P827" s="265"/>
      <c r="Q827" s="265"/>
      <c r="R827" s="265"/>
      <c r="S827" s="265"/>
      <c r="T827" s="266"/>
      <c r="U827" s="14"/>
      <c r="V827" s="14"/>
      <c r="W827" s="14"/>
      <c r="X827" s="14"/>
      <c r="Y827" s="14"/>
      <c r="Z827" s="14"/>
      <c r="AA827" s="14"/>
      <c r="AB827" s="14"/>
      <c r="AC827" s="14"/>
      <c r="AD827" s="14"/>
      <c r="AE827" s="14"/>
      <c r="AT827" s="267" t="s">
        <v>204</v>
      </c>
      <c r="AU827" s="267" t="s">
        <v>85</v>
      </c>
      <c r="AV827" s="14" t="s">
        <v>83</v>
      </c>
      <c r="AW827" s="14" t="s">
        <v>32</v>
      </c>
      <c r="AX827" s="14" t="s">
        <v>76</v>
      </c>
      <c r="AY827" s="267" t="s">
        <v>194</v>
      </c>
    </row>
    <row r="828" s="13" customFormat="1">
      <c r="A828" s="13"/>
      <c r="B828" s="247"/>
      <c r="C828" s="248"/>
      <c r="D828" s="242" t="s">
        <v>204</v>
      </c>
      <c r="E828" s="249" t="s">
        <v>1</v>
      </c>
      <c r="F828" s="250" t="s">
        <v>1172</v>
      </c>
      <c r="G828" s="248"/>
      <c r="H828" s="251">
        <v>52.25</v>
      </c>
      <c r="I828" s="252"/>
      <c r="J828" s="248"/>
      <c r="K828" s="248"/>
      <c r="L828" s="253"/>
      <c r="M828" s="254"/>
      <c r="N828" s="255"/>
      <c r="O828" s="255"/>
      <c r="P828" s="255"/>
      <c r="Q828" s="255"/>
      <c r="R828" s="255"/>
      <c r="S828" s="255"/>
      <c r="T828" s="256"/>
      <c r="U828" s="13"/>
      <c r="V828" s="13"/>
      <c r="W828" s="13"/>
      <c r="X828" s="13"/>
      <c r="Y828" s="13"/>
      <c r="Z828" s="13"/>
      <c r="AA828" s="13"/>
      <c r="AB828" s="13"/>
      <c r="AC828" s="13"/>
      <c r="AD828" s="13"/>
      <c r="AE828" s="13"/>
      <c r="AT828" s="257" t="s">
        <v>204</v>
      </c>
      <c r="AU828" s="257" t="s">
        <v>85</v>
      </c>
      <c r="AV828" s="13" t="s">
        <v>85</v>
      </c>
      <c r="AW828" s="13" t="s">
        <v>32</v>
      </c>
      <c r="AX828" s="13" t="s">
        <v>76</v>
      </c>
      <c r="AY828" s="257" t="s">
        <v>194</v>
      </c>
    </row>
    <row r="829" s="15" customFormat="1">
      <c r="A829" s="15"/>
      <c r="B829" s="268"/>
      <c r="C829" s="269"/>
      <c r="D829" s="242" t="s">
        <v>204</v>
      </c>
      <c r="E829" s="270" t="s">
        <v>1</v>
      </c>
      <c r="F829" s="271" t="s">
        <v>207</v>
      </c>
      <c r="G829" s="269"/>
      <c r="H829" s="272">
        <v>52.25</v>
      </c>
      <c r="I829" s="273"/>
      <c r="J829" s="269"/>
      <c r="K829" s="269"/>
      <c r="L829" s="274"/>
      <c r="M829" s="275"/>
      <c r="N829" s="276"/>
      <c r="O829" s="276"/>
      <c r="P829" s="276"/>
      <c r="Q829" s="276"/>
      <c r="R829" s="276"/>
      <c r="S829" s="276"/>
      <c r="T829" s="277"/>
      <c r="U829" s="15"/>
      <c r="V829" s="15"/>
      <c r="W829" s="15"/>
      <c r="X829" s="15"/>
      <c r="Y829" s="15"/>
      <c r="Z829" s="15"/>
      <c r="AA829" s="15"/>
      <c r="AB829" s="15"/>
      <c r="AC829" s="15"/>
      <c r="AD829" s="15"/>
      <c r="AE829" s="15"/>
      <c r="AT829" s="278" t="s">
        <v>204</v>
      </c>
      <c r="AU829" s="278" t="s">
        <v>85</v>
      </c>
      <c r="AV829" s="15" t="s">
        <v>100</v>
      </c>
      <c r="AW829" s="15" t="s">
        <v>32</v>
      </c>
      <c r="AX829" s="15" t="s">
        <v>83</v>
      </c>
      <c r="AY829" s="278" t="s">
        <v>194</v>
      </c>
    </row>
    <row r="830" s="2" customFormat="1" ht="16.5" customHeight="1">
      <c r="A830" s="39"/>
      <c r="B830" s="40"/>
      <c r="C830" s="290" t="s">
        <v>1173</v>
      </c>
      <c r="D830" s="290" t="s">
        <v>244</v>
      </c>
      <c r="E830" s="291" t="s">
        <v>1174</v>
      </c>
      <c r="F830" s="292" t="s">
        <v>1175</v>
      </c>
      <c r="G830" s="293" t="s">
        <v>210</v>
      </c>
      <c r="H830" s="294">
        <v>57.475000000000001</v>
      </c>
      <c r="I830" s="295"/>
      <c r="J830" s="296">
        <f>ROUND(I830*H830,2)</f>
        <v>0</v>
      </c>
      <c r="K830" s="292" t="s">
        <v>232</v>
      </c>
      <c r="L830" s="297"/>
      <c r="M830" s="298" t="s">
        <v>1</v>
      </c>
      <c r="N830" s="299" t="s">
        <v>41</v>
      </c>
      <c r="O830" s="92"/>
      <c r="P830" s="238">
        <f>O830*H830</f>
        <v>0</v>
      </c>
      <c r="Q830" s="238">
        <v>0</v>
      </c>
      <c r="R830" s="238">
        <f>Q830*H830</f>
        <v>0</v>
      </c>
      <c r="S830" s="238">
        <v>0</v>
      </c>
      <c r="T830" s="239">
        <f>S830*H830</f>
        <v>0</v>
      </c>
      <c r="U830" s="39"/>
      <c r="V830" s="39"/>
      <c r="W830" s="39"/>
      <c r="X830" s="39"/>
      <c r="Y830" s="39"/>
      <c r="Z830" s="39"/>
      <c r="AA830" s="39"/>
      <c r="AB830" s="39"/>
      <c r="AC830" s="39"/>
      <c r="AD830" s="39"/>
      <c r="AE830" s="39"/>
      <c r="AR830" s="240" t="s">
        <v>366</v>
      </c>
      <c r="AT830" s="240" t="s">
        <v>244</v>
      </c>
      <c r="AU830" s="240" t="s">
        <v>85</v>
      </c>
      <c r="AY830" s="18" t="s">
        <v>194</v>
      </c>
      <c r="BE830" s="241">
        <f>IF(N830="základní",J830,0)</f>
        <v>0</v>
      </c>
      <c r="BF830" s="241">
        <f>IF(N830="snížená",J830,0)</f>
        <v>0</v>
      </c>
      <c r="BG830" s="241">
        <f>IF(N830="zákl. přenesená",J830,0)</f>
        <v>0</v>
      </c>
      <c r="BH830" s="241">
        <f>IF(N830="sníž. přenesená",J830,0)</f>
        <v>0</v>
      </c>
      <c r="BI830" s="241">
        <f>IF(N830="nulová",J830,0)</f>
        <v>0</v>
      </c>
      <c r="BJ830" s="18" t="s">
        <v>83</v>
      </c>
      <c r="BK830" s="241">
        <f>ROUND(I830*H830,2)</f>
        <v>0</v>
      </c>
      <c r="BL830" s="18" t="s">
        <v>285</v>
      </c>
      <c r="BM830" s="240" t="s">
        <v>1176</v>
      </c>
    </row>
    <row r="831" s="13" customFormat="1">
      <c r="A831" s="13"/>
      <c r="B831" s="247"/>
      <c r="C831" s="248"/>
      <c r="D831" s="242" t="s">
        <v>204</v>
      </c>
      <c r="E831" s="248"/>
      <c r="F831" s="250" t="s">
        <v>1177</v>
      </c>
      <c r="G831" s="248"/>
      <c r="H831" s="251">
        <v>57.475000000000001</v>
      </c>
      <c r="I831" s="252"/>
      <c r="J831" s="248"/>
      <c r="K831" s="248"/>
      <c r="L831" s="253"/>
      <c r="M831" s="254"/>
      <c r="N831" s="255"/>
      <c r="O831" s="255"/>
      <c r="P831" s="255"/>
      <c r="Q831" s="255"/>
      <c r="R831" s="255"/>
      <c r="S831" s="255"/>
      <c r="T831" s="256"/>
      <c r="U831" s="13"/>
      <c r="V831" s="13"/>
      <c r="W831" s="13"/>
      <c r="X831" s="13"/>
      <c r="Y831" s="13"/>
      <c r="Z831" s="13"/>
      <c r="AA831" s="13"/>
      <c r="AB831" s="13"/>
      <c r="AC831" s="13"/>
      <c r="AD831" s="13"/>
      <c r="AE831" s="13"/>
      <c r="AT831" s="257" t="s">
        <v>204</v>
      </c>
      <c r="AU831" s="257" t="s">
        <v>85</v>
      </c>
      <c r="AV831" s="13" t="s">
        <v>85</v>
      </c>
      <c r="AW831" s="13" t="s">
        <v>4</v>
      </c>
      <c r="AX831" s="13" t="s">
        <v>83</v>
      </c>
      <c r="AY831" s="257" t="s">
        <v>194</v>
      </c>
    </row>
    <row r="832" s="2" customFormat="1" ht="16.5" customHeight="1">
      <c r="A832" s="39"/>
      <c r="B832" s="40"/>
      <c r="C832" s="229" t="s">
        <v>1178</v>
      </c>
      <c r="D832" s="229" t="s">
        <v>196</v>
      </c>
      <c r="E832" s="230" t="s">
        <v>1179</v>
      </c>
      <c r="F832" s="231" t="s">
        <v>1180</v>
      </c>
      <c r="G832" s="232" t="s">
        <v>210</v>
      </c>
      <c r="H832" s="233">
        <v>52.359999999999999</v>
      </c>
      <c r="I832" s="234"/>
      <c r="J832" s="235">
        <f>ROUND(I832*H832,2)</f>
        <v>0</v>
      </c>
      <c r="K832" s="231" t="s">
        <v>200</v>
      </c>
      <c r="L832" s="45"/>
      <c r="M832" s="236" t="s">
        <v>1</v>
      </c>
      <c r="N832" s="237" t="s">
        <v>41</v>
      </c>
      <c r="O832" s="92"/>
      <c r="P832" s="238">
        <f>O832*H832</f>
        <v>0</v>
      </c>
      <c r="Q832" s="238">
        <v>0.0040600000000000002</v>
      </c>
      <c r="R832" s="238">
        <f>Q832*H832</f>
        <v>0.21258160000000001</v>
      </c>
      <c r="S832" s="238">
        <v>0</v>
      </c>
      <c r="T832" s="239">
        <f>S832*H832</f>
        <v>0</v>
      </c>
      <c r="U832" s="39"/>
      <c r="V832" s="39"/>
      <c r="W832" s="39"/>
      <c r="X832" s="39"/>
      <c r="Y832" s="39"/>
      <c r="Z832" s="39"/>
      <c r="AA832" s="39"/>
      <c r="AB832" s="39"/>
      <c r="AC832" s="39"/>
      <c r="AD832" s="39"/>
      <c r="AE832" s="39"/>
      <c r="AR832" s="240" t="s">
        <v>285</v>
      </c>
      <c r="AT832" s="240" t="s">
        <v>196</v>
      </c>
      <c r="AU832" s="240" t="s">
        <v>85</v>
      </c>
      <c r="AY832" s="18" t="s">
        <v>194</v>
      </c>
      <c r="BE832" s="241">
        <f>IF(N832="základní",J832,0)</f>
        <v>0</v>
      </c>
      <c r="BF832" s="241">
        <f>IF(N832="snížená",J832,0)</f>
        <v>0</v>
      </c>
      <c r="BG832" s="241">
        <f>IF(N832="zákl. přenesená",J832,0)</f>
        <v>0</v>
      </c>
      <c r="BH832" s="241">
        <f>IF(N832="sníž. přenesená",J832,0)</f>
        <v>0</v>
      </c>
      <c r="BI832" s="241">
        <f>IF(N832="nulová",J832,0)</f>
        <v>0</v>
      </c>
      <c r="BJ832" s="18" t="s">
        <v>83</v>
      </c>
      <c r="BK832" s="241">
        <f>ROUND(I832*H832,2)</f>
        <v>0</v>
      </c>
      <c r="BL832" s="18" t="s">
        <v>285</v>
      </c>
      <c r="BM832" s="240" t="s">
        <v>1181</v>
      </c>
    </row>
    <row r="833" s="14" customFormat="1">
      <c r="A833" s="14"/>
      <c r="B833" s="258"/>
      <c r="C833" s="259"/>
      <c r="D833" s="242" t="s">
        <v>204</v>
      </c>
      <c r="E833" s="260" t="s">
        <v>1</v>
      </c>
      <c r="F833" s="261" t="s">
        <v>350</v>
      </c>
      <c r="G833" s="259"/>
      <c r="H833" s="260" t="s">
        <v>1</v>
      </c>
      <c r="I833" s="262"/>
      <c r="J833" s="259"/>
      <c r="K833" s="259"/>
      <c r="L833" s="263"/>
      <c r="M833" s="264"/>
      <c r="N833" s="265"/>
      <c r="O833" s="265"/>
      <c r="P833" s="265"/>
      <c r="Q833" s="265"/>
      <c r="R833" s="265"/>
      <c r="S833" s="265"/>
      <c r="T833" s="266"/>
      <c r="U833" s="14"/>
      <c r="V833" s="14"/>
      <c r="W833" s="14"/>
      <c r="X833" s="14"/>
      <c r="Y833" s="14"/>
      <c r="Z833" s="14"/>
      <c r="AA833" s="14"/>
      <c r="AB833" s="14"/>
      <c r="AC833" s="14"/>
      <c r="AD833" s="14"/>
      <c r="AE833" s="14"/>
      <c r="AT833" s="267" t="s">
        <v>204</v>
      </c>
      <c r="AU833" s="267" t="s">
        <v>85</v>
      </c>
      <c r="AV833" s="14" t="s">
        <v>83</v>
      </c>
      <c r="AW833" s="14" t="s">
        <v>32</v>
      </c>
      <c r="AX833" s="14" t="s">
        <v>76</v>
      </c>
      <c r="AY833" s="267" t="s">
        <v>194</v>
      </c>
    </row>
    <row r="834" s="13" customFormat="1">
      <c r="A834" s="13"/>
      <c r="B834" s="247"/>
      <c r="C834" s="248"/>
      <c r="D834" s="242" t="s">
        <v>204</v>
      </c>
      <c r="E834" s="249" t="s">
        <v>1</v>
      </c>
      <c r="F834" s="250" t="s">
        <v>1182</v>
      </c>
      <c r="G834" s="248"/>
      <c r="H834" s="251">
        <v>52.359999999999999</v>
      </c>
      <c r="I834" s="252"/>
      <c r="J834" s="248"/>
      <c r="K834" s="248"/>
      <c r="L834" s="253"/>
      <c r="M834" s="254"/>
      <c r="N834" s="255"/>
      <c r="O834" s="255"/>
      <c r="P834" s="255"/>
      <c r="Q834" s="255"/>
      <c r="R834" s="255"/>
      <c r="S834" s="255"/>
      <c r="T834" s="256"/>
      <c r="U834" s="13"/>
      <c r="V834" s="13"/>
      <c r="W834" s="13"/>
      <c r="X834" s="13"/>
      <c r="Y834" s="13"/>
      <c r="Z834" s="13"/>
      <c r="AA834" s="13"/>
      <c r="AB834" s="13"/>
      <c r="AC834" s="13"/>
      <c r="AD834" s="13"/>
      <c r="AE834" s="13"/>
      <c r="AT834" s="257" t="s">
        <v>204</v>
      </c>
      <c r="AU834" s="257" t="s">
        <v>85</v>
      </c>
      <c r="AV834" s="13" t="s">
        <v>85</v>
      </c>
      <c r="AW834" s="13" t="s">
        <v>32</v>
      </c>
      <c r="AX834" s="13" t="s">
        <v>76</v>
      </c>
      <c r="AY834" s="257" t="s">
        <v>194</v>
      </c>
    </row>
    <row r="835" s="15" customFormat="1">
      <c r="A835" s="15"/>
      <c r="B835" s="268"/>
      <c r="C835" s="269"/>
      <c r="D835" s="242" t="s">
        <v>204</v>
      </c>
      <c r="E835" s="270" t="s">
        <v>1</v>
      </c>
      <c r="F835" s="271" t="s">
        <v>207</v>
      </c>
      <c r="G835" s="269"/>
      <c r="H835" s="272">
        <v>52.359999999999999</v>
      </c>
      <c r="I835" s="273"/>
      <c r="J835" s="269"/>
      <c r="K835" s="269"/>
      <c r="L835" s="274"/>
      <c r="M835" s="275"/>
      <c r="N835" s="276"/>
      <c r="O835" s="276"/>
      <c r="P835" s="276"/>
      <c r="Q835" s="276"/>
      <c r="R835" s="276"/>
      <c r="S835" s="276"/>
      <c r="T835" s="277"/>
      <c r="U835" s="15"/>
      <c r="V835" s="15"/>
      <c r="W835" s="15"/>
      <c r="X835" s="15"/>
      <c r="Y835" s="15"/>
      <c r="Z835" s="15"/>
      <c r="AA835" s="15"/>
      <c r="AB835" s="15"/>
      <c r="AC835" s="15"/>
      <c r="AD835" s="15"/>
      <c r="AE835" s="15"/>
      <c r="AT835" s="278" t="s">
        <v>204</v>
      </c>
      <c r="AU835" s="278" t="s">
        <v>85</v>
      </c>
      <c r="AV835" s="15" t="s">
        <v>100</v>
      </c>
      <c r="AW835" s="15" t="s">
        <v>32</v>
      </c>
      <c r="AX835" s="15" t="s">
        <v>83</v>
      </c>
      <c r="AY835" s="278" t="s">
        <v>194</v>
      </c>
    </row>
    <row r="836" s="2" customFormat="1" ht="24.15" customHeight="1">
      <c r="A836" s="39"/>
      <c r="B836" s="40"/>
      <c r="C836" s="290" t="s">
        <v>1183</v>
      </c>
      <c r="D836" s="290" t="s">
        <v>244</v>
      </c>
      <c r="E836" s="291" t="s">
        <v>1184</v>
      </c>
      <c r="F836" s="292" t="s">
        <v>1185</v>
      </c>
      <c r="G836" s="293" t="s">
        <v>210</v>
      </c>
      <c r="H836" s="294">
        <v>57.595999999999997</v>
      </c>
      <c r="I836" s="295"/>
      <c r="J836" s="296">
        <f>ROUND(I836*H836,2)</f>
        <v>0</v>
      </c>
      <c r="K836" s="292" t="s">
        <v>232</v>
      </c>
      <c r="L836" s="297"/>
      <c r="M836" s="298" t="s">
        <v>1</v>
      </c>
      <c r="N836" s="299" t="s">
        <v>41</v>
      </c>
      <c r="O836" s="92"/>
      <c r="P836" s="238">
        <f>O836*H836</f>
        <v>0</v>
      </c>
      <c r="Q836" s="238">
        <v>0</v>
      </c>
      <c r="R836" s="238">
        <f>Q836*H836</f>
        <v>0</v>
      </c>
      <c r="S836" s="238">
        <v>0</v>
      </c>
      <c r="T836" s="239">
        <f>S836*H836</f>
        <v>0</v>
      </c>
      <c r="U836" s="39"/>
      <c r="V836" s="39"/>
      <c r="W836" s="39"/>
      <c r="X836" s="39"/>
      <c r="Y836" s="39"/>
      <c r="Z836" s="39"/>
      <c r="AA836" s="39"/>
      <c r="AB836" s="39"/>
      <c r="AC836" s="39"/>
      <c r="AD836" s="39"/>
      <c r="AE836" s="39"/>
      <c r="AR836" s="240" t="s">
        <v>366</v>
      </c>
      <c r="AT836" s="240" t="s">
        <v>244</v>
      </c>
      <c r="AU836" s="240" t="s">
        <v>85</v>
      </c>
      <c r="AY836" s="18" t="s">
        <v>194</v>
      </c>
      <c r="BE836" s="241">
        <f>IF(N836="základní",J836,0)</f>
        <v>0</v>
      </c>
      <c r="BF836" s="241">
        <f>IF(N836="snížená",J836,0)</f>
        <v>0</v>
      </c>
      <c r="BG836" s="241">
        <f>IF(N836="zákl. přenesená",J836,0)</f>
        <v>0</v>
      </c>
      <c r="BH836" s="241">
        <f>IF(N836="sníž. přenesená",J836,0)</f>
        <v>0</v>
      </c>
      <c r="BI836" s="241">
        <f>IF(N836="nulová",J836,0)</f>
        <v>0</v>
      </c>
      <c r="BJ836" s="18" t="s">
        <v>83</v>
      </c>
      <c r="BK836" s="241">
        <f>ROUND(I836*H836,2)</f>
        <v>0</v>
      </c>
      <c r="BL836" s="18" t="s">
        <v>285</v>
      </c>
      <c r="BM836" s="240" t="s">
        <v>1186</v>
      </c>
    </row>
    <row r="837" s="13" customFormat="1">
      <c r="A837" s="13"/>
      <c r="B837" s="247"/>
      <c r="C837" s="248"/>
      <c r="D837" s="242" t="s">
        <v>204</v>
      </c>
      <c r="E837" s="248"/>
      <c r="F837" s="250" t="s">
        <v>1187</v>
      </c>
      <c r="G837" s="248"/>
      <c r="H837" s="251">
        <v>57.595999999999997</v>
      </c>
      <c r="I837" s="252"/>
      <c r="J837" s="248"/>
      <c r="K837" s="248"/>
      <c r="L837" s="253"/>
      <c r="M837" s="254"/>
      <c r="N837" s="255"/>
      <c r="O837" s="255"/>
      <c r="P837" s="255"/>
      <c r="Q837" s="255"/>
      <c r="R837" s="255"/>
      <c r="S837" s="255"/>
      <c r="T837" s="256"/>
      <c r="U837" s="13"/>
      <c r="V837" s="13"/>
      <c r="W837" s="13"/>
      <c r="X837" s="13"/>
      <c r="Y837" s="13"/>
      <c r="Z837" s="13"/>
      <c r="AA837" s="13"/>
      <c r="AB837" s="13"/>
      <c r="AC837" s="13"/>
      <c r="AD837" s="13"/>
      <c r="AE837" s="13"/>
      <c r="AT837" s="257" t="s">
        <v>204</v>
      </c>
      <c r="AU837" s="257" t="s">
        <v>85</v>
      </c>
      <c r="AV837" s="13" t="s">
        <v>85</v>
      </c>
      <c r="AW837" s="13" t="s">
        <v>4</v>
      </c>
      <c r="AX837" s="13" t="s">
        <v>83</v>
      </c>
      <c r="AY837" s="257" t="s">
        <v>194</v>
      </c>
    </row>
    <row r="838" s="2" customFormat="1" ht="16.5" customHeight="1">
      <c r="A838" s="39"/>
      <c r="B838" s="40"/>
      <c r="C838" s="229" t="s">
        <v>1188</v>
      </c>
      <c r="D838" s="229" t="s">
        <v>196</v>
      </c>
      <c r="E838" s="230" t="s">
        <v>1189</v>
      </c>
      <c r="F838" s="231" t="s">
        <v>1190</v>
      </c>
      <c r="G838" s="232" t="s">
        <v>210</v>
      </c>
      <c r="H838" s="233">
        <v>55.909999999999997</v>
      </c>
      <c r="I838" s="234"/>
      <c r="J838" s="235">
        <f>ROUND(I838*H838,2)</f>
        <v>0</v>
      </c>
      <c r="K838" s="231" t="s">
        <v>200</v>
      </c>
      <c r="L838" s="45"/>
      <c r="M838" s="236" t="s">
        <v>1</v>
      </c>
      <c r="N838" s="237" t="s">
        <v>41</v>
      </c>
      <c r="O838" s="92"/>
      <c r="P838" s="238">
        <f>O838*H838</f>
        <v>0</v>
      </c>
      <c r="Q838" s="238">
        <v>0</v>
      </c>
      <c r="R838" s="238">
        <f>Q838*H838</f>
        <v>0</v>
      </c>
      <c r="S838" s="238">
        <v>0.0020999999999999999</v>
      </c>
      <c r="T838" s="239">
        <f>S838*H838</f>
        <v>0.11741099999999999</v>
      </c>
      <c r="U838" s="39"/>
      <c r="V838" s="39"/>
      <c r="W838" s="39"/>
      <c r="X838" s="39"/>
      <c r="Y838" s="39"/>
      <c r="Z838" s="39"/>
      <c r="AA838" s="39"/>
      <c r="AB838" s="39"/>
      <c r="AC838" s="39"/>
      <c r="AD838" s="39"/>
      <c r="AE838" s="39"/>
      <c r="AR838" s="240" t="s">
        <v>285</v>
      </c>
      <c r="AT838" s="240" t="s">
        <v>196</v>
      </c>
      <c r="AU838" s="240" t="s">
        <v>85</v>
      </c>
      <c r="AY838" s="18" t="s">
        <v>194</v>
      </c>
      <c r="BE838" s="241">
        <f>IF(N838="základní",J838,0)</f>
        <v>0</v>
      </c>
      <c r="BF838" s="241">
        <f>IF(N838="snížená",J838,0)</f>
        <v>0</v>
      </c>
      <c r="BG838" s="241">
        <f>IF(N838="zákl. přenesená",J838,0)</f>
        <v>0</v>
      </c>
      <c r="BH838" s="241">
        <f>IF(N838="sníž. přenesená",J838,0)</f>
        <v>0</v>
      </c>
      <c r="BI838" s="241">
        <f>IF(N838="nulová",J838,0)</f>
        <v>0</v>
      </c>
      <c r="BJ838" s="18" t="s">
        <v>83</v>
      </c>
      <c r="BK838" s="241">
        <f>ROUND(I838*H838,2)</f>
        <v>0</v>
      </c>
      <c r="BL838" s="18" t="s">
        <v>285</v>
      </c>
      <c r="BM838" s="240" t="s">
        <v>1191</v>
      </c>
    </row>
    <row r="839" s="14" customFormat="1">
      <c r="A839" s="14"/>
      <c r="B839" s="258"/>
      <c r="C839" s="259"/>
      <c r="D839" s="242" t="s">
        <v>204</v>
      </c>
      <c r="E839" s="260" t="s">
        <v>1</v>
      </c>
      <c r="F839" s="261" t="s">
        <v>521</v>
      </c>
      <c r="G839" s="259"/>
      <c r="H839" s="260" t="s">
        <v>1</v>
      </c>
      <c r="I839" s="262"/>
      <c r="J839" s="259"/>
      <c r="K839" s="259"/>
      <c r="L839" s="263"/>
      <c r="M839" s="264"/>
      <c r="N839" s="265"/>
      <c r="O839" s="265"/>
      <c r="P839" s="265"/>
      <c r="Q839" s="265"/>
      <c r="R839" s="265"/>
      <c r="S839" s="265"/>
      <c r="T839" s="266"/>
      <c r="U839" s="14"/>
      <c r="V839" s="14"/>
      <c r="W839" s="14"/>
      <c r="X839" s="14"/>
      <c r="Y839" s="14"/>
      <c r="Z839" s="14"/>
      <c r="AA839" s="14"/>
      <c r="AB839" s="14"/>
      <c r="AC839" s="14"/>
      <c r="AD839" s="14"/>
      <c r="AE839" s="14"/>
      <c r="AT839" s="267" t="s">
        <v>204</v>
      </c>
      <c r="AU839" s="267" t="s">
        <v>85</v>
      </c>
      <c r="AV839" s="14" t="s">
        <v>83</v>
      </c>
      <c r="AW839" s="14" t="s">
        <v>32</v>
      </c>
      <c r="AX839" s="14" t="s">
        <v>76</v>
      </c>
      <c r="AY839" s="267" t="s">
        <v>194</v>
      </c>
    </row>
    <row r="840" s="13" customFormat="1">
      <c r="A840" s="13"/>
      <c r="B840" s="247"/>
      <c r="C840" s="248"/>
      <c r="D840" s="242" t="s">
        <v>204</v>
      </c>
      <c r="E840" s="249" t="s">
        <v>1</v>
      </c>
      <c r="F840" s="250" t="s">
        <v>1192</v>
      </c>
      <c r="G840" s="248"/>
      <c r="H840" s="251">
        <v>3.5499999999999998</v>
      </c>
      <c r="I840" s="252"/>
      <c r="J840" s="248"/>
      <c r="K840" s="248"/>
      <c r="L840" s="253"/>
      <c r="M840" s="254"/>
      <c r="N840" s="255"/>
      <c r="O840" s="255"/>
      <c r="P840" s="255"/>
      <c r="Q840" s="255"/>
      <c r="R840" s="255"/>
      <c r="S840" s="255"/>
      <c r="T840" s="256"/>
      <c r="U840" s="13"/>
      <c r="V840" s="13"/>
      <c r="W840" s="13"/>
      <c r="X840" s="13"/>
      <c r="Y840" s="13"/>
      <c r="Z840" s="13"/>
      <c r="AA840" s="13"/>
      <c r="AB840" s="13"/>
      <c r="AC840" s="13"/>
      <c r="AD840" s="13"/>
      <c r="AE840" s="13"/>
      <c r="AT840" s="257" t="s">
        <v>204</v>
      </c>
      <c r="AU840" s="257" t="s">
        <v>85</v>
      </c>
      <c r="AV840" s="13" t="s">
        <v>85</v>
      </c>
      <c r="AW840" s="13" t="s">
        <v>32</v>
      </c>
      <c r="AX840" s="13" t="s">
        <v>76</v>
      </c>
      <c r="AY840" s="257" t="s">
        <v>194</v>
      </c>
    </row>
    <row r="841" s="13" customFormat="1">
      <c r="A841" s="13"/>
      <c r="B841" s="247"/>
      <c r="C841" s="248"/>
      <c r="D841" s="242" t="s">
        <v>204</v>
      </c>
      <c r="E841" s="249" t="s">
        <v>1</v>
      </c>
      <c r="F841" s="250" t="s">
        <v>1193</v>
      </c>
      <c r="G841" s="248"/>
      <c r="H841" s="251">
        <v>52.359999999999999</v>
      </c>
      <c r="I841" s="252"/>
      <c r="J841" s="248"/>
      <c r="K841" s="248"/>
      <c r="L841" s="253"/>
      <c r="M841" s="254"/>
      <c r="N841" s="255"/>
      <c r="O841" s="255"/>
      <c r="P841" s="255"/>
      <c r="Q841" s="255"/>
      <c r="R841" s="255"/>
      <c r="S841" s="255"/>
      <c r="T841" s="256"/>
      <c r="U841" s="13"/>
      <c r="V841" s="13"/>
      <c r="W841" s="13"/>
      <c r="X841" s="13"/>
      <c r="Y841" s="13"/>
      <c r="Z841" s="13"/>
      <c r="AA841" s="13"/>
      <c r="AB841" s="13"/>
      <c r="AC841" s="13"/>
      <c r="AD841" s="13"/>
      <c r="AE841" s="13"/>
      <c r="AT841" s="257" t="s">
        <v>204</v>
      </c>
      <c r="AU841" s="257" t="s">
        <v>85</v>
      </c>
      <c r="AV841" s="13" t="s">
        <v>85</v>
      </c>
      <c r="AW841" s="13" t="s">
        <v>32</v>
      </c>
      <c r="AX841" s="13" t="s">
        <v>76</v>
      </c>
      <c r="AY841" s="257" t="s">
        <v>194</v>
      </c>
    </row>
    <row r="842" s="15" customFormat="1">
      <c r="A842" s="15"/>
      <c r="B842" s="268"/>
      <c r="C842" s="269"/>
      <c r="D842" s="242" t="s">
        <v>204</v>
      </c>
      <c r="E842" s="270" t="s">
        <v>1</v>
      </c>
      <c r="F842" s="271" t="s">
        <v>207</v>
      </c>
      <c r="G842" s="269"/>
      <c r="H842" s="272">
        <v>55.909999999999997</v>
      </c>
      <c r="I842" s="273"/>
      <c r="J842" s="269"/>
      <c r="K842" s="269"/>
      <c r="L842" s="274"/>
      <c r="M842" s="275"/>
      <c r="N842" s="276"/>
      <c r="O842" s="276"/>
      <c r="P842" s="276"/>
      <c r="Q842" s="276"/>
      <c r="R842" s="276"/>
      <c r="S842" s="276"/>
      <c r="T842" s="277"/>
      <c r="U842" s="15"/>
      <c r="V842" s="15"/>
      <c r="W842" s="15"/>
      <c r="X842" s="15"/>
      <c r="Y842" s="15"/>
      <c r="Z842" s="15"/>
      <c r="AA842" s="15"/>
      <c r="AB842" s="15"/>
      <c r="AC842" s="15"/>
      <c r="AD842" s="15"/>
      <c r="AE842" s="15"/>
      <c r="AT842" s="278" t="s">
        <v>204</v>
      </c>
      <c r="AU842" s="278" t="s">
        <v>85</v>
      </c>
      <c r="AV842" s="15" t="s">
        <v>100</v>
      </c>
      <c r="AW842" s="15" t="s">
        <v>32</v>
      </c>
      <c r="AX842" s="15" t="s">
        <v>83</v>
      </c>
      <c r="AY842" s="278" t="s">
        <v>194</v>
      </c>
    </row>
    <row r="843" s="2" customFormat="1" ht="16.5" customHeight="1">
      <c r="A843" s="39"/>
      <c r="B843" s="40"/>
      <c r="C843" s="229" t="s">
        <v>1194</v>
      </c>
      <c r="D843" s="229" t="s">
        <v>196</v>
      </c>
      <c r="E843" s="230" t="s">
        <v>1195</v>
      </c>
      <c r="F843" s="231" t="s">
        <v>1196</v>
      </c>
      <c r="G843" s="232" t="s">
        <v>210</v>
      </c>
      <c r="H843" s="233">
        <v>324.06799999999998</v>
      </c>
      <c r="I843" s="234"/>
      <c r="J843" s="235">
        <f>ROUND(I843*H843,2)</f>
        <v>0</v>
      </c>
      <c r="K843" s="231" t="s">
        <v>232</v>
      </c>
      <c r="L843" s="45"/>
      <c r="M843" s="236" t="s">
        <v>1</v>
      </c>
      <c r="N843" s="237" t="s">
        <v>41</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285</v>
      </c>
      <c r="AT843" s="240" t="s">
        <v>196</v>
      </c>
      <c r="AU843" s="240" t="s">
        <v>85</v>
      </c>
      <c r="AY843" s="18" t="s">
        <v>194</v>
      </c>
      <c r="BE843" s="241">
        <f>IF(N843="základní",J843,0)</f>
        <v>0</v>
      </c>
      <c r="BF843" s="241">
        <f>IF(N843="snížená",J843,0)</f>
        <v>0</v>
      </c>
      <c r="BG843" s="241">
        <f>IF(N843="zákl. přenesená",J843,0)</f>
        <v>0</v>
      </c>
      <c r="BH843" s="241">
        <f>IF(N843="sníž. přenesená",J843,0)</f>
        <v>0</v>
      </c>
      <c r="BI843" s="241">
        <f>IF(N843="nulová",J843,0)</f>
        <v>0</v>
      </c>
      <c r="BJ843" s="18" t="s">
        <v>83</v>
      </c>
      <c r="BK843" s="241">
        <f>ROUND(I843*H843,2)</f>
        <v>0</v>
      </c>
      <c r="BL843" s="18" t="s">
        <v>285</v>
      </c>
      <c r="BM843" s="240" t="s">
        <v>1197</v>
      </c>
    </row>
    <row r="844" s="2" customFormat="1">
      <c r="A844" s="39"/>
      <c r="B844" s="40"/>
      <c r="C844" s="41"/>
      <c r="D844" s="242" t="s">
        <v>202</v>
      </c>
      <c r="E844" s="41"/>
      <c r="F844" s="243" t="s">
        <v>1198</v>
      </c>
      <c r="G844" s="41"/>
      <c r="H844" s="41"/>
      <c r="I844" s="244"/>
      <c r="J844" s="41"/>
      <c r="K844" s="41"/>
      <c r="L844" s="45"/>
      <c r="M844" s="245"/>
      <c r="N844" s="246"/>
      <c r="O844" s="92"/>
      <c r="P844" s="92"/>
      <c r="Q844" s="92"/>
      <c r="R844" s="92"/>
      <c r="S844" s="92"/>
      <c r="T844" s="93"/>
      <c r="U844" s="39"/>
      <c r="V844" s="39"/>
      <c r="W844" s="39"/>
      <c r="X844" s="39"/>
      <c r="Y844" s="39"/>
      <c r="Z844" s="39"/>
      <c r="AA844" s="39"/>
      <c r="AB844" s="39"/>
      <c r="AC844" s="39"/>
      <c r="AD844" s="39"/>
      <c r="AE844" s="39"/>
      <c r="AT844" s="18" t="s">
        <v>202</v>
      </c>
      <c r="AU844" s="18" t="s">
        <v>85</v>
      </c>
    </row>
    <row r="845" s="13" customFormat="1">
      <c r="A845" s="13"/>
      <c r="B845" s="247"/>
      <c r="C845" s="248"/>
      <c r="D845" s="242" t="s">
        <v>204</v>
      </c>
      <c r="E845" s="249" t="s">
        <v>1</v>
      </c>
      <c r="F845" s="250" t="s">
        <v>1199</v>
      </c>
      <c r="G845" s="248"/>
      <c r="H845" s="251">
        <v>70.337999999999994</v>
      </c>
      <c r="I845" s="252"/>
      <c r="J845" s="248"/>
      <c r="K845" s="248"/>
      <c r="L845" s="253"/>
      <c r="M845" s="254"/>
      <c r="N845" s="255"/>
      <c r="O845" s="255"/>
      <c r="P845" s="255"/>
      <c r="Q845" s="255"/>
      <c r="R845" s="255"/>
      <c r="S845" s="255"/>
      <c r="T845" s="256"/>
      <c r="U845" s="13"/>
      <c r="V845" s="13"/>
      <c r="W845" s="13"/>
      <c r="X845" s="13"/>
      <c r="Y845" s="13"/>
      <c r="Z845" s="13"/>
      <c r="AA845" s="13"/>
      <c r="AB845" s="13"/>
      <c r="AC845" s="13"/>
      <c r="AD845" s="13"/>
      <c r="AE845" s="13"/>
      <c r="AT845" s="257" t="s">
        <v>204</v>
      </c>
      <c r="AU845" s="257" t="s">
        <v>85</v>
      </c>
      <c r="AV845" s="13" t="s">
        <v>85</v>
      </c>
      <c r="AW845" s="13" t="s">
        <v>32</v>
      </c>
      <c r="AX845" s="13" t="s">
        <v>76</v>
      </c>
      <c r="AY845" s="257" t="s">
        <v>194</v>
      </c>
    </row>
    <row r="846" s="16" customFormat="1">
      <c r="A846" s="16"/>
      <c r="B846" s="279"/>
      <c r="C846" s="280"/>
      <c r="D846" s="242" t="s">
        <v>204</v>
      </c>
      <c r="E846" s="281" t="s">
        <v>1</v>
      </c>
      <c r="F846" s="282" t="s">
        <v>223</v>
      </c>
      <c r="G846" s="280"/>
      <c r="H846" s="283">
        <v>70.337999999999994</v>
      </c>
      <c r="I846" s="284"/>
      <c r="J846" s="280"/>
      <c r="K846" s="280"/>
      <c r="L846" s="285"/>
      <c r="M846" s="286"/>
      <c r="N846" s="287"/>
      <c r="O846" s="287"/>
      <c r="P846" s="287"/>
      <c r="Q846" s="287"/>
      <c r="R846" s="287"/>
      <c r="S846" s="287"/>
      <c r="T846" s="288"/>
      <c r="U846" s="16"/>
      <c r="V846" s="16"/>
      <c r="W846" s="16"/>
      <c r="X846" s="16"/>
      <c r="Y846" s="16"/>
      <c r="Z846" s="16"/>
      <c r="AA846" s="16"/>
      <c r="AB846" s="16"/>
      <c r="AC846" s="16"/>
      <c r="AD846" s="16"/>
      <c r="AE846" s="16"/>
      <c r="AT846" s="289" t="s">
        <v>204</v>
      </c>
      <c r="AU846" s="289" t="s">
        <v>85</v>
      </c>
      <c r="AV846" s="16" t="s">
        <v>93</v>
      </c>
      <c r="AW846" s="16" t="s">
        <v>32</v>
      </c>
      <c r="AX846" s="16" t="s">
        <v>76</v>
      </c>
      <c r="AY846" s="289" t="s">
        <v>194</v>
      </c>
    </row>
    <row r="847" s="14" customFormat="1">
      <c r="A847" s="14"/>
      <c r="B847" s="258"/>
      <c r="C847" s="259"/>
      <c r="D847" s="242" t="s">
        <v>204</v>
      </c>
      <c r="E847" s="260" t="s">
        <v>1</v>
      </c>
      <c r="F847" s="261" t="s">
        <v>218</v>
      </c>
      <c r="G847" s="259"/>
      <c r="H847" s="260" t="s">
        <v>1</v>
      </c>
      <c r="I847" s="262"/>
      <c r="J847" s="259"/>
      <c r="K847" s="259"/>
      <c r="L847" s="263"/>
      <c r="M847" s="264"/>
      <c r="N847" s="265"/>
      <c r="O847" s="265"/>
      <c r="P847" s="265"/>
      <c r="Q847" s="265"/>
      <c r="R847" s="265"/>
      <c r="S847" s="265"/>
      <c r="T847" s="266"/>
      <c r="U847" s="14"/>
      <c r="V847" s="14"/>
      <c r="W847" s="14"/>
      <c r="X847" s="14"/>
      <c r="Y847" s="14"/>
      <c r="Z847" s="14"/>
      <c r="AA847" s="14"/>
      <c r="AB847" s="14"/>
      <c r="AC847" s="14"/>
      <c r="AD847" s="14"/>
      <c r="AE847" s="14"/>
      <c r="AT847" s="267" t="s">
        <v>204</v>
      </c>
      <c r="AU847" s="267" t="s">
        <v>85</v>
      </c>
      <c r="AV847" s="14" t="s">
        <v>83</v>
      </c>
      <c r="AW847" s="14" t="s">
        <v>32</v>
      </c>
      <c r="AX847" s="14" t="s">
        <v>76</v>
      </c>
      <c r="AY847" s="267" t="s">
        <v>194</v>
      </c>
    </row>
    <row r="848" s="13" customFormat="1">
      <c r="A848" s="13"/>
      <c r="B848" s="247"/>
      <c r="C848" s="248"/>
      <c r="D848" s="242" t="s">
        <v>204</v>
      </c>
      <c r="E848" s="249" t="s">
        <v>1</v>
      </c>
      <c r="F848" s="250" t="s">
        <v>1200</v>
      </c>
      <c r="G848" s="248"/>
      <c r="H848" s="251">
        <v>253.72999999999999</v>
      </c>
      <c r="I848" s="252"/>
      <c r="J848" s="248"/>
      <c r="K848" s="248"/>
      <c r="L848" s="253"/>
      <c r="M848" s="254"/>
      <c r="N848" s="255"/>
      <c r="O848" s="255"/>
      <c r="P848" s="255"/>
      <c r="Q848" s="255"/>
      <c r="R848" s="255"/>
      <c r="S848" s="255"/>
      <c r="T848" s="256"/>
      <c r="U848" s="13"/>
      <c r="V848" s="13"/>
      <c r="W848" s="13"/>
      <c r="X848" s="13"/>
      <c r="Y848" s="13"/>
      <c r="Z848" s="13"/>
      <c r="AA848" s="13"/>
      <c r="AB848" s="13"/>
      <c r="AC848" s="13"/>
      <c r="AD848" s="13"/>
      <c r="AE848" s="13"/>
      <c r="AT848" s="257" t="s">
        <v>204</v>
      </c>
      <c r="AU848" s="257" t="s">
        <v>85</v>
      </c>
      <c r="AV848" s="13" t="s">
        <v>85</v>
      </c>
      <c r="AW848" s="13" t="s">
        <v>32</v>
      </c>
      <c r="AX848" s="13" t="s">
        <v>76</v>
      </c>
      <c r="AY848" s="257" t="s">
        <v>194</v>
      </c>
    </row>
    <row r="849" s="16" customFormat="1">
      <c r="A849" s="16"/>
      <c r="B849" s="279"/>
      <c r="C849" s="280"/>
      <c r="D849" s="242" t="s">
        <v>204</v>
      </c>
      <c r="E849" s="281" t="s">
        <v>1</v>
      </c>
      <c r="F849" s="282" t="s">
        <v>223</v>
      </c>
      <c r="G849" s="280"/>
      <c r="H849" s="283">
        <v>253.72999999999999</v>
      </c>
      <c r="I849" s="284"/>
      <c r="J849" s="280"/>
      <c r="K849" s="280"/>
      <c r="L849" s="285"/>
      <c r="M849" s="286"/>
      <c r="N849" s="287"/>
      <c r="O849" s="287"/>
      <c r="P849" s="287"/>
      <c r="Q849" s="287"/>
      <c r="R849" s="287"/>
      <c r="S849" s="287"/>
      <c r="T849" s="288"/>
      <c r="U849" s="16"/>
      <c r="V849" s="16"/>
      <c r="W849" s="16"/>
      <c r="X849" s="16"/>
      <c r="Y849" s="16"/>
      <c r="Z849" s="16"/>
      <c r="AA849" s="16"/>
      <c r="AB849" s="16"/>
      <c r="AC849" s="16"/>
      <c r="AD849" s="16"/>
      <c r="AE849" s="16"/>
      <c r="AT849" s="289" t="s">
        <v>204</v>
      </c>
      <c r="AU849" s="289" t="s">
        <v>85</v>
      </c>
      <c r="AV849" s="16" t="s">
        <v>93</v>
      </c>
      <c r="AW849" s="16" t="s">
        <v>32</v>
      </c>
      <c r="AX849" s="16" t="s">
        <v>76</v>
      </c>
      <c r="AY849" s="289" t="s">
        <v>194</v>
      </c>
    </row>
    <row r="850" s="15" customFormat="1">
      <c r="A850" s="15"/>
      <c r="B850" s="268"/>
      <c r="C850" s="269"/>
      <c r="D850" s="242" t="s">
        <v>204</v>
      </c>
      <c r="E850" s="270" t="s">
        <v>1</v>
      </c>
      <c r="F850" s="271" t="s">
        <v>207</v>
      </c>
      <c r="G850" s="269"/>
      <c r="H850" s="272">
        <v>324.06799999999998</v>
      </c>
      <c r="I850" s="273"/>
      <c r="J850" s="269"/>
      <c r="K850" s="269"/>
      <c r="L850" s="274"/>
      <c r="M850" s="275"/>
      <c r="N850" s="276"/>
      <c r="O850" s="276"/>
      <c r="P850" s="276"/>
      <c r="Q850" s="276"/>
      <c r="R850" s="276"/>
      <c r="S850" s="276"/>
      <c r="T850" s="277"/>
      <c r="U850" s="15"/>
      <c r="V850" s="15"/>
      <c r="W850" s="15"/>
      <c r="X850" s="15"/>
      <c r="Y850" s="15"/>
      <c r="Z850" s="15"/>
      <c r="AA850" s="15"/>
      <c r="AB850" s="15"/>
      <c r="AC850" s="15"/>
      <c r="AD850" s="15"/>
      <c r="AE850" s="15"/>
      <c r="AT850" s="278" t="s">
        <v>204</v>
      </c>
      <c r="AU850" s="278" t="s">
        <v>85</v>
      </c>
      <c r="AV850" s="15" t="s">
        <v>100</v>
      </c>
      <c r="AW850" s="15" t="s">
        <v>32</v>
      </c>
      <c r="AX850" s="15" t="s">
        <v>83</v>
      </c>
      <c r="AY850" s="278" t="s">
        <v>194</v>
      </c>
    </row>
    <row r="851" s="2" customFormat="1" ht="24.15" customHeight="1">
      <c r="A851" s="39"/>
      <c r="B851" s="40"/>
      <c r="C851" s="229" t="s">
        <v>1201</v>
      </c>
      <c r="D851" s="229" t="s">
        <v>196</v>
      </c>
      <c r="E851" s="230" t="s">
        <v>1202</v>
      </c>
      <c r="F851" s="231" t="s">
        <v>1203</v>
      </c>
      <c r="G851" s="232" t="s">
        <v>312</v>
      </c>
      <c r="H851" s="233">
        <v>8.7110000000000003</v>
      </c>
      <c r="I851" s="234"/>
      <c r="J851" s="235">
        <f>ROUND(I851*H851,2)</f>
        <v>0</v>
      </c>
      <c r="K851" s="231" t="s">
        <v>200</v>
      </c>
      <c r="L851" s="45"/>
      <c r="M851" s="236" t="s">
        <v>1</v>
      </c>
      <c r="N851" s="237" t="s">
        <v>41</v>
      </c>
      <c r="O851" s="92"/>
      <c r="P851" s="238">
        <f>O851*H851</f>
        <v>0</v>
      </c>
      <c r="Q851" s="238">
        <v>0</v>
      </c>
      <c r="R851" s="238">
        <f>Q851*H851</f>
        <v>0</v>
      </c>
      <c r="S851" s="238">
        <v>0</v>
      </c>
      <c r="T851" s="239">
        <f>S851*H851</f>
        <v>0</v>
      </c>
      <c r="U851" s="39"/>
      <c r="V851" s="39"/>
      <c r="W851" s="39"/>
      <c r="X851" s="39"/>
      <c r="Y851" s="39"/>
      <c r="Z851" s="39"/>
      <c r="AA851" s="39"/>
      <c r="AB851" s="39"/>
      <c r="AC851" s="39"/>
      <c r="AD851" s="39"/>
      <c r="AE851" s="39"/>
      <c r="AR851" s="240" t="s">
        <v>285</v>
      </c>
      <c r="AT851" s="240" t="s">
        <v>196</v>
      </c>
      <c r="AU851" s="240" t="s">
        <v>85</v>
      </c>
      <c r="AY851" s="18" t="s">
        <v>194</v>
      </c>
      <c r="BE851" s="241">
        <f>IF(N851="základní",J851,0)</f>
        <v>0</v>
      </c>
      <c r="BF851" s="241">
        <f>IF(N851="snížená",J851,0)</f>
        <v>0</v>
      </c>
      <c r="BG851" s="241">
        <f>IF(N851="zákl. přenesená",J851,0)</f>
        <v>0</v>
      </c>
      <c r="BH851" s="241">
        <f>IF(N851="sníž. přenesená",J851,0)</f>
        <v>0</v>
      </c>
      <c r="BI851" s="241">
        <f>IF(N851="nulová",J851,0)</f>
        <v>0</v>
      </c>
      <c r="BJ851" s="18" t="s">
        <v>83</v>
      </c>
      <c r="BK851" s="241">
        <f>ROUND(I851*H851,2)</f>
        <v>0</v>
      </c>
      <c r="BL851" s="18" t="s">
        <v>285</v>
      </c>
      <c r="BM851" s="240" t="s">
        <v>1204</v>
      </c>
    </row>
    <row r="852" s="12" customFormat="1" ht="22.8" customHeight="1">
      <c r="A852" s="12"/>
      <c r="B852" s="213"/>
      <c r="C852" s="214"/>
      <c r="D852" s="215" t="s">
        <v>75</v>
      </c>
      <c r="E852" s="227" t="s">
        <v>1205</v>
      </c>
      <c r="F852" s="227" t="s">
        <v>1206</v>
      </c>
      <c r="G852" s="214"/>
      <c r="H852" s="214"/>
      <c r="I852" s="217"/>
      <c r="J852" s="228">
        <f>BK852</f>
        <v>0</v>
      </c>
      <c r="K852" s="214"/>
      <c r="L852" s="219"/>
      <c r="M852" s="220"/>
      <c r="N852" s="221"/>
      <c r="O852" s="221"/>
      <c r="P852" s="222">
        <f>SUM(P853:P914)</f>
        <v>0</v>
      </c>
      <c r="Q852" s="221"/>
      <c r="R852" s="222">
        <f>SUM(R853:R914)</f>
        <v>0</v>
      </c>
      <c r="S852" s="221"/>
      <c r="T852" s="223">
        <f>SUM(T853:T914)</f>
        <v>0.0189</v>
      </c>
      <c r="U852" s="12"/>
      <c r="V852" s="12"/>
      <c r="W852" s="12"/>
      <c r="X852" s="12"/>
      <c r="Y852" s="12"/>
      <c r="Z852" s="12"/>
      <c r="AA852" s="12"/>
      <c r="AB852" s="12"/>
      <c r="AC852" s="12"/>
      <c r="AD852" s="12"/>
      <c r="AE852" s="12"/>
      <c r="AR852" s="224" t="s">
        <v>85</v>
      </c>
      <c r="AT852" s="225" t="s">
        <v>75</v>
      </c>
      <c r="AU852" s="225" t="s">
        <v>83</v>
      </c>
      <c r="AY852" s="224" t="s">
        <v>194</v>
      </c>
      <c r="BK852" s="226">
        <f>SUM(BK853:BK914)</f>
        <v>0</v>
      </c>
    </row>
    <row r="853" s="2" customFormat="1" ht="16.5" customHeight="1">
      <c r="A853" s="39"/>
      <c r="B853" s="40"/>
      <c r="C853" s="229" t="s">
        <v>1207</v>
      </c>
      <c r="D853" s="229" t="s">
        <v>196</v>
      </c>
      <c r="E853" s="230" t="s">
        <v>1208</v>
      </c>
      <c r="F853" s="231" t="s">
        <v>1209</v>
      </c>
      <c r="G853" s="232" t="s">
        <v>280</v>
      </c>
      <c r="H853" s="233">
        <v>10.800000000000001</v>
      </c>
      <c r="I853" s="234"/>
      <c r="J853" s="235">
        <f>ROUND(I853*H853,2)</f>
        <v>0</v>
      </c>
      <c r="K853" s="231" t="s">
        <v>200</v>
      </c>
      <c r="L853" s="45"/>
      <c r="M853" s="236" t="s">
        <v>1</v>
      </c>
      <c r="N853" s="237" t="s">
        <v>41</v>
      </c>
      <c r="O853" s="92"/>
      <c r="P853" s="238">
        <f>O853*H853</f>
        <v>0</v>
      </c>
      <c r="Q853" s="238">
        <v>0</v>
      </c>
      <c r="R853" s="238">
        <f>Q853*H853</f>
        <v>0</v>
      </c>
      <c r="S853" s="238">
        <v>0.00175</v>
      </c>
      <c r="T853" s="239">
        <f>S853*H853</f>
        <v>0.0189</v>
      </c>
      <c r="U853" s="39"/>
      <c r="V853" s="39"/>
      <c r="W853" s="39"/>
      <c r="X853" s="39"/>
      <c r="Y853" s="39"/>
      <c r="Z853" s="39"/>
      <c r="AA853" s="39"/>
      <c r="AB853" s="39"/>
      <c r="AC853" s="39"/>
      <c r="AD853" s="39"/>
      <c r="AE853" s="39"/>
      <c r="AR853" s="240" t="s">
        <v>285</v>
      </c>
      <c r="AT853" s="240" t="s">
        <v>196</v>
      </c>
      <c r="AU853" s="240" t="s">
        <v>85</v>
      </c>
      <c r="AY853" s="18" t="s">
        <v>194</v>
      </c>
      <c r="BE853" s="241">
        <f>IF(N853="základní",J853,0)</f>
        <v>0</v>
      </c>
      <c r="BF853" s="241">
        <f>IF(N853="snížená",J853,0)</f>
        <v>0</v>
      </c>
      <c r="BG853" s="241">
        <f>IF(N853="zákl. přenesená",J853,0)</f>
        <v>0</v>
      </c>
      <c r="BH853" s="241">
        <f>IF(N853="sníž. přenesená",J853,0)</f>
        <v>0</v>
      </c>
      <c r="BI853" s="241">
        <f>IF(N853="nulová",J853,0)</f>
        <v>0</v>
      </c>
      <c r="BJ853" s="18" t="s">
        <v>83</v>
      </c>
      <c r="BK853" s="241">
        <f>ROUND(I853*H853,2)</f>
        <v>0</v>
      </c>
      <c r="BL853" s="18" t="s">
        <v>285</v>
      </c>
      <c r="BM853" s="240" t="s">
        <v>1210</v>
      </c>
    </row>
    <row r="854" s="2" customFormat="1" ht="16.5" customHeight="1">
      <c r="A854" s="39"/>
      <c r="B854" s="40"/>
      <c r="C854" s="229" t="s">
        <v>1211</v>
      </c>
      <c r="D854" s="229" t="s">
        <v>196</v>
      </c>
      <c r="E854" s="230" t="s">
        <v>1212</v>
      </c>
      <c r="F854" s="231" t="s">
        <v>1213</v>
      </c>
      <c r="G854" s="232" t="s">
        <v>1214</v>
      </c>
      <c r="H854" s="233">
        <v>57.600000000000001</v>
      </c>
      <c r="I854" s="234"/>
      <c r="J854" s="235">
        <f>ROUND(I854*H854,2)</f>
        <v>0</v>
      </c>
      <c r="K854" s="231" t="s">
        <v>232</v>
      </c>
      <c r="L854" s="45"/>
      <c r="M854" s="236" t="s">
        <v>1</v>
      </c>
      <c r="N854" s="237" t="s">
        <v>41</v>
      </c>
      <c r="O854" s="92"/>
      <c r="P854" s="238">
        <f>O854*H854</f>
        <v>0</v>
      </c>
      <c r="Q854" s="238">
        <v>0</v>
      </c>
      <c r="R854" s="238">
        <f>Q854*H854</f>
        <v>0</v>
      </c>
      <c r="S854" s="238">
        <v>0</v>
      </c>
      <c r="T854" s="239">
        <f>S854*H854</f>
        <v>0</v>
      </c>
      <c r="U854" s="39"/>
      <c r="V854" s="39"/>
      <c r="W854" s="39"/>
      <c r="X854" s="39"/>
      <c r="Y854" s="39"/>
      <c r="Z854" s="39"/>
      <c r="AA854" s="39"/>
      <c r="AB854" s="39"/>
      <c r="AC854" s="39"/>
      <c r="AD854" s="39"/>
      <c r="AE854" s="39"/>
      <c r="AR854" s="240" t="s">
        <v>285</v>
      </c>
      <c r="AT854" s="240" t="s">
        <v>196</v>
      </c>
      <c r="AU854" s="240" t="s">
        <v>85</v>
      </c>
      <c r="AY854" s="18" t="s">
        <v>194</v>
      </c>
      <c r="BE854" s="241">
        <f>IF(N854="základní",J854,0)</f>
        <v>0</v>
      </c>
      <c r="BF854" s="241">
        <f>IF(N854="snížená",J854,0)</f>
        <v>0</v>
      </c>
      <c r="BG854" s="241">
        <f>IF(N854="zákl. přenesená",J854,0)</f>
        <v>0</v>
      </c>
      <c r="BH854" s="241">
        <f>IF(N854="sníž. přenesená",J854,0)</f>
        <v>0</v>
      </c>
      <c r="BI854" s="241">
        <f>IF(N854="nulová",J854,0)</f>
        <v>0</v>
      </c>
      <c r="BJ854" s="18" t="s">
        <v>83</v>
      </c>
      <c r="BK854" s="241">
        <f>ROUND(I854*H854,2)</f>
        <v>0</v>
      </c>
      <c r="BL854" s="18" t="s">
        <v>285</v>
      </c>
      <c r="BM854" s="240" t="s">
        <v>1215</v>
      </c>
    </row>
    <row r="855" s="2" customFormat="1">
      <c r="A855" s="39"/>
      <c r="B855" s="40"/>
      <c r="C855" s="41"/>
      <c r="D855" s="242" t="s">
        <v>202</v>
      </c>
      <c r="E855" s="41"/>
      <c r="F855" s="243" t="s">
        <v>1216</v>
      </c>
      <c r="G855" s="41"/>
      <c r="H855" s="41"/>
      <c r="I855" s="244"/>
      <c r="J855" s="41"/>
      <c r="K855" s="41"/>
      <c r="L855" s="45"/>
      <c r="M855" s="245"/>
      <c r="N855" s="246"/>
      <c r="O855" s="92"/>
      <c r="P855" s="92"/>
      <c r="Q855" s="92"/>
      <c r="R855" s="92"/>
      <c r="S855" s="92"/>
      <c r="T855" s="93"/>
      <c r="U855" s="39"/>
      <c r="V855" s="39"/>
      <c r="W855" s="39"/>
      <c r="X855" s="39"/>
      <c r="Y855" s="39"/>
      <c r="Z855" s="39"/>
      <c r="AA855" s="39"/>
      <c r="AB855" s="39"/>
      <c r="AC855" s="39"/>
      <c r="AD855" s="39"/>
      <c r="AE855" s="39"/>
      <c r="AT855" s="18" t="s">
        <v>202</v>
      </c>
      <c r="AU855" s="18" t="s">
        <v>85</v>
      </c>
    </row>
    <row r="856" s="2" customFormat="1" ht="16.5" customHeight="1">
      <c r="A856" s="39"/>
      <c r="B856" s="40"/>
      <c r="C856" s="229" t="s">
        <v>1217</v>
      </c>
      <c r="D856" s="229" t="s">
        <v>196</v>
      </c>
      <c r="E856" s="230" t="s">
        <v>1218</v>
      </c>
      <c r="F856" s="231" t="s">
        <v>1219</v>
      </c>
      <c r="G856" s="232" t="s">
        <v>1214</v>
      </c>
      <c r="H856" s="233">
        <v>78.650000000000006</v>
      </c>
      <c r="I856" s="234"/>
      <c r="J856" s="235">
        <f>ROUND(I856*H856,2)</f>
        <v>0</v>
      </c>
      <c r="K856" s="231" t="s">
        <v>232</v>
      </c>
      <c r="L856" s="45"/>
      <c r="M856" s="236" t="s">
        <v>1</v>
      </c>
      <c r="N856" s="237" t="s">
        <v>41</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285</v>
      </c>
      <c r="AT856" s="240" t="s">
        <v>196</v>
      </c>
      <c r="AU856" s="240" t="s">
        <v>85</v>
      </c>
      <c r="AY856" s="18" t="s">
        <v>194</v>
      </c>
      <c r="BE856" s="241">
        <f>IF(N856="základní",J856,0)</f>
        <v>0</v>
      </c>
      <c r="BF856" s="241">
        <f>IF(N856="snížená",J856,0)</f>
        <v>0</v>
      </c>
      <c r="BG856" s="241">
        <f>IF(N856="zákl. přenesená",J856,0)</f>
        <v>0</v>
      </c>
      <c r="BH856" s="241">
        <f>IF(N856="sníž. přenesená",J856,0)</f>
        <v>0</v>
      </c>
      <c r="BI856" s="241">
        <f>IF(N856="nulová",J856,0)</f>
        <v>0</v>
      </c>
      <c r="BJ856" s="18" t="s">
        <v>83</v>
      </c>
      <c r="BK856" s="241">
        <f>ROUND(I856*H856,2)</f>
        <v>0</v>
      </c>
      <c r="BL856" s="18" t="s">
        <v>285</v>
      </c>
      <c r="BM856" s="240" t="s">
        <v>1220</v>
      </c>
    </row>
    <row r="857" s="2" customFormat="1">
      <c r="A857" s="39"/>
      <c r="B857" s="40"/>
      <c r="C857" s="41"/>
      <c r="D857" s="242" t="s">
        <v>202</v>
      </c>
      <c r="E857" s="41"/>
      <c r="F857" s="243" t="s">
        <v>1216</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202</v>
      </c>
      <c r="AU857" s="18" t="s">
        <v>85</v>
      </c>
    </row>
    <row r="858" s="2" customFormat="1" ht="16.5" customHeight="1">
      <c r="A858" s="39"/>
      <c r="B858" s="40"/>
      <c r="C858" s="229" t="s">
        <v>1221</v>
      </c>
      <c r="D858" s="229" t="s">
        <v>196</v>
      </c>
      <c r="E858" s="230" t="s">
        <v>1222</v>
      </c>
      <c r="F858" s="231" t="s">
        <v>1223</v>
      </c>
      <c r="G858" s="232" t="s">
        <v>1214</v>
      </c>
      <c r="H858" s="233">
        <v>78.650000000000006</v>
      </c>
      <c r="I858" s="234"/>
      <c r="J858" s="235">
        <f>ROUND(I858*H858,2)</f>
        <v>0</v>
      </c>
      <c r="K858" s="231" t="s">
        <v>232</v>
      </c>
      <c r="L858" s="45"/>
      <c r="M858" s="236" t="s">
        <v>1</v>
      </c>
      <c r="N858" s="237" t="s">
        <v>41</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285</v>
      </c>
      <c r="AT858" s="240" t="s">
        <v>196</v>
      </c>
      <c r="AU858" s="240" t="s">
        <v>85</v>
      </c>
      <c r="AY858" s="18" t="s">
        <v>194</v>
      </c>
      <c r="BE858" s="241">
        <f>IF(N858="základní",J858,0)</f>
        <v>0</v>
      </c>
      <c r="BF858" s="241">
        <f>IF(N858="snížená",J858,0)</f>
        <v>0</v>
      </c>
      <c r="BG858" s="241">
        <f>IF(N858="zákl. přenesená",J858,0)</f>
        <v>0</v>
      </c>
      <c r="BH858" s="241">
        <f>IF(N858="sníž. přenesená",J858,0)</f>
        <v>0</v>
      </c>
      <c r="BI858" s="241">
        <f>IF(N858="nulová",J858,0)</f>
        <v>0</v>
      </c>
      <c r="BJ858" s="18" t="s">
        <v>83</v>
      </c>
      <c r="BK858" s="241">
        <f>ROUND(I858*H858,2)</f>
        <v>0</v>
      </c>
      <c r="BL858" s="18" t="s">
        <v>285</v>
      </c>
      <c r="BM858" s="240" t="s">
        <v>1224</v>
      </c>
    </row>
    <row r="859" s="2" customFormat="1">
      <c r="A859" s="39"/>
      <c r="B859" s="40"/>
      <c r="C859" s="41"/>
      <c r="D859" s="242" t="s">
        <v>202</v>
      </c>
      <c r="E859" s="41"/>
      <c r="F859" s="243" t="s">
        <v>1216</v>
      </c>
      <c r="G859" s="41"/>
      <c r="H859" s="41"/>
      <c r="I859" s="244"/>
      <c r="J859" s="41"/>
      <c r="K859" s="41"/>
      <c r="L859" s="45"/>
      <c r="M859" s="245"/>
      <c r="N859" s="246"/>
      <c r="O859" s="92"/>
      <c r="P859" s="92"/>
      <c r="Q859" s="92"/>
      <c r="R859" s="92"/>
      <c r="S859" s="92"/>
      <c r="T859" s="93"/>
      <c r="U859" s="39"/>
      <c r="V859" s="39"/>
      <c r="W859" s="39"/>
      <c r="X859" s="39"/>
      <c r="Y859" s="39"/>
      <c r="Z859" s="39"/>
      <c r="AA859" s="39"/>
      <c r="AB859" s="39"/>
      <c r="AC859" s="39"/>
      <c r="AD859" s="39"/>
      <c r="AE859" s="39"/>
      <c r="AT859" s="18" t="s">
        <v>202</v>
      </c>
      <c r="AU859" s="18" t="s">
        <v>85</v>
      </c>
    </row>
    <row r="860" s="2" customFormat="1" ht="16.5" customHeight="1">
      <c r="A860" s="39"/>
      <c r="B860" s="40"/>
      <c r="C860" s="229" t="s">
        <v>1225</v>
      </c>
      <c r="D860" s="229" t="s">
        <v>196</v>
      </c>
      <c r="E860" s="230" t="s">
        <v>1226</v>
      </c>
      <c r="F860" s="231" t="s">
        <v>1227</v>
      </c>
      <c r="G860" s="232" t="s">
        <v>1214</v>
      </c>
      <c r="H860" s="233">
        <v>78.650000000000006</v>
      </c>
      <c r="I860" s="234"/>
      <c r="J860" s="235">
        <f>ROUND(I860*H860,2)</f>
        <v>0</v>
      </c>
      <c r="K860" s="231" t="s">
        <v>232</v>
      </c>
      <c r="L860" s="45"/>
      <c r="M860" s="236" t="s">
        <v>1</v>
      </c>
      <c r="N860" s="237" t="s">
        <v>41</v>
      </c>
      <c r="O860" s="92"/>
      <c r="P860" s="238">
        <f>O860*H860</f>
        <v>0</v>
      </c>
      <c r="Q860" s="238">
        <v>0</v>
      </c>
      <c r="R860" s="238">
        <f>Q860*H860</f>
        <v>0</v>
      </c>
      <c r="S860" s="238">
        <v>0</v>
      </c>
      <c r="T860" s="239">
        <f>S860*H860</f>
        <v>0</v>
      </c>
      <c r="U860" s="39"/>
      <c r="V860" s="39"/>
      <c r="W860" s="39"/>
      <c r="X860" s="39"/>
      <c r="Y860" s="39"/>
      <c r="Z860" s="39"/>
      <c r="AA860" s="39"/>
      <c r="AB860" s="39"/>
      <c r="AC860" s="39"/>
      <c r="AD860" s="39"/>
      <c r="AE860" s="39"/>
      <c r="AR860" s="240" t="s">
        <v>285</v>
      </c>
      <c r="AT860" s="240" t="s">
        <v>196</v>
      </c>
      <c r="AU860" s="240" t="s">
        <v>85</v>
      </c>
      <c r="AY860" s="18" t="s">
        <v>194</v>
      </c>
      <c r="BE860" s="241">
        <f>IF(N860="základní",J860,0)</f>
        <v>0</v>
      </c>
      <c r="BF860" s="241">
        <f>IF(N860="snížená",J860,0)</f>
        <v>0</v>
      </c>
      <c r="BG860" s="241">
        <f>IF(N860="zákl. přenesená",J860,0)</f>
        <v>0</v>
      </c>
      <c r="BH860" s="241">
        <f>IF(N860="sníž. přenesená",J860,0)</f>
        <v>0</v>
      </c>
      <c r="BI860" s="241">
        <f>IF(N860="nulová",J860,0)</f>
        <v>0</v>
      </c>
      <c r="BJ860" s="18" t="s">
        <v>83</v>
      </c>
      <c r="BK860" s="241">
        <f>ROUND(I860*H860,2)</f>
        <v>0</v>
      </c>
      <c r="BL860" s="18" t="s">
        <v>285</v>
      </c>
      <c r="BM860" s="240" t="s">
        <v>1228</v>
      </c>
    </row>
    <row r="861" s="2" customFormat="1">
      <c r="A861" s="39"/>
      <c r="B861" s="40"/>
      <c r="C861" s="41"/>
      <c r="D861" s="242" t="s">
        <v>202</v>
      </c>
      <c r="E861" s="41"/>
      <c r="F861" s="243" t="s">
        <v>1216</v>
      </c>
      <c r="G861" s="41"/>
      <c r="H861" s="41"/>
      <c r="I861" s="244"/>
      <c r="J861" s="41"/>
      <c r="K861" s="41"/>
      <c r="L861" s="45"/>
      <c r="M861" s="245"/>
      <c r="N861" s="246"/>
      <c r="O861" s="92"/>
      <c r="P861" s="92"/>
      <c r="Q861" s="92"/>
      <c r="R861" s="92"/>
      <c r="S861" s="92"/>
      <c r="T861" s="93"/>
      <c r="U861" s="39"/>
      <c r="V861" s="39"/>
      <c r="W861" s="39"/>
      <c r="X861" s="39"/>
      <c r="Y861" s="39"/>
      <c r="Z861" s="39"/>
      <c r="AA861" s="39"/>
      <c r="AB861" s="39"/>
      <c r="AC861" s="39"/>
      <c r="AD861" s="39"/>
      <c r="AE861" s="39"/>
      <c r="AT861" s="18" t="s">
        <v>202</v>
      </c>
      <c r="AU861" s="18" t="s">
        <v>85</v>
      </c>
    </row>
    <row r="862" s="2" customFormat="1" ht="16.5" customHeight="1">
      <c r="A862" s="39"/>
      <c r="B862" s="40"/>
      <c r="C862" s="229" t="s">
        <v>1229</v>
      </c>
      <c r="D862" s="229" t="s">
        <v>196</v>
      </c>
      <c r="E862" s="230" t="s">
        <v>1230</v>
      </c>
      <c r="F862" s="231" t="s">
        <v>1231</v>
      </c>
      <c r="G862" s="232" t="s">
        <v>1214</v>
      </c>
      <c r="H862" s="233">
        <v>76.200000000000003</v>
      </c>
      <c r="I862" s="234"/>
      <c r="J862" s="235">
        <f>ROUND(I862*H862,2)</f>
        <v>0</v>
      </c>
      <c r="K862" s="231" t="s">
        <v>232</v>
      </c>
      <c r="L862" s="45"/>
      <c r="M862" s="236" t="s">
        <v>1</v>
      </c>
      <c r="N862" s="237" t="s">
        <v>41</v>
      </c>
      <c r="O862" s="92"/>
      <c r="P862" s="238">
        <f>O862*H862</f>
        <v>0</v>
      </c>
      <c r="Q862" s="238">
        <v>0</v>
      </c>
      <c r="R862" s="238">
        <f>Q862*H862</f>
        <v>0</v>
      </c>
      <c r="S862" s="238">
        <v>0</v>
      </c>
      <c r="T862" s="239">
        <f>S862*H862</f>
        <v>0</v>
      </c>
      <c r="U862" s="39"/>
      <c r="V862" s="39"/>
      <c r="W862" s="39"/>
      <c r="X862" s="39"/>
      <c r="Y862" s="39"/>
      <c r="Z862" s="39"/>
      <c r="AA862" s="39"/>
      <c r="AB862" s="39"/>
      <c r="AC862" s="39"/>
      <c r="AD862" s="39"/>
      <c r="AE862" s="39"/>
      <c r="AR862" s="240" t="s">
        <v>285</v>
      </c>
      <c r="AT862" s="240" t="s">
        <v>196</v>
      </c>
      <c r="AU862" s="240" t="s">
        <v>85</v>
      </c>
      <c r="AY862" s="18" t="s">
        <v>194</v>
      </c>
      <c r="BE862" s="241">
        <f>IF(N862="základní",J862,0)</f>
        <v>0</v>
      </c>
      <c r="BF862" s="241">
        <f>IF(N862="snížená",J862,0)</f>
        <v>0</v>
      </c>
      <c r="BG862" s="241">
        <f>IF(N862="zákl. přenesená",J862,0)</f>
        <v>0</v>
      </c>
      <c r="BH862" s="241">
        <f>IF(N862="sníž. přenesená",J862,0)</f>
        <v>0</v>
      </c>
      <c r="BI862" s="241">
        <f>IF(N862="nulová",J862,0)</f>
        <v>0</v>
      </c>
      <c r="BJ862" s="18" t="s">
        <v>83</v>
      </c>
      <c r="BK862" s="241">
        <f>ROUND(I862*H862,2)</f>
        <v>0</v>
      </c>
      <c r="BL862" s="18" t="s">
        <v>285</v>
      </c>
      <c r="BM862" s="240" t="s">
        <v>1232</v>
      </c>
    </row>
    <row r="863" s="2" customFormat="1">
      <c r="A863" s="39"/>
      <c r="B863" s="40"/>
      <c r="C863" s="41"/>
      <c r="D863" s="242" t="s">
        <v>202</v>
      </c>
      <c r="E863" s="41"/>
      <c r="F863" s="243" t="s">
        <v>1216</v>
      </c>
      <c r="G863" s="41"/>
      <c r="H863" s="41"/>
      <c r="I863" s="244"/>
      <c r="J863" s="41"/>
      <c r="K863" s="41"/>
      <c r="L863" s="45"/>
      <c r="M863" s="245"/>
      <c r="N863" s="246"/>
      <c r="O863" s="92"/>
      <c r="P863" s="92"/>
      <c r="Q863" s="92"/>
      <c r="R863" s="92"/>
      <c r="S863" s="92"/>
      <c r="T863" s="93"/>
      <c r="U863" s="39"/>
      <c r="V863" s="39"/>
      <c r="W863" s="39"/>
      <c r="X863" s="39"/>
      <c r="Y863" s="39"/>
      <c r="Z863" s="39"/>
      <c r="AA863" s="39"/>
      <c r="AB863" s="39"/>
      <c r="AC863" s="39"/>
      <c r="AD863" s="39"/>
      <c r="AE863" s="39"/>
      <c r="AT863" s="18" t="s">
        <v>202</v>
      </c>
      <c r="AU863" s="18" t="s">
        <v>85</v>
      </c>
    </row>
    <row r="864" s="2" customFormat="1" ht="16.5" customHeight="1">
      <c r="A864" s="39"/>
      <c r="B864" s="40"/>
      <c r="C864" s="229" t="s">
        <v>1233</v>
      </c>
      <c r="D864" s="229" t="s">
        <v>196</v>
      </c>
      <c r="E864" s="230" t="s">
        <v>1234</v>
      </c>
      <c r="F864" s="231" t="s">
        <v>1235</v>
      </c>
      <c r="G864" s="232" t="s">
        <v>1214</v>
      </c>
      <c r="H864" s="233">
        <v>76.200000000000003</v>
      </c>
      <c r="I864" s="234"/>
      <c r="J864" s="235">
        <f>ROUND(I864*H864,2)</f>
        <v>0</v>
      </c>
      <c r="K864" s="231" t="s">
        <v>232</v>
      </c>
      <c r="L864" s="45"/>
      <c r="M864" s="236" t="s">
        <v>1</v>
      </c>
      <c r="N864" s="237" t="s">
        <v>41</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285</v>
      </c>
      <c r="AT864" s="240" t="s">
        <v>196</v>
      </c>
      <c r="AU864" s="240" t="s">
        <v>85</v>
      </c>
      <c r="AY864" s="18" t="s">
        <v>194</v>
      </c>
      <c r="BE864" s="241">
        <f>IF(N864="základní",J864,0)</f>
        <v>0</v>
      </c>
      <c r="BF864" s="241">
        <f>IF(N864="snížená",J864,0)</f>
        <v>0</v>
      </c>
      <c r="BG864" s="241">
        <f>IF(N864="zákl. přenesená",J864,0)</f>
        <v>0</v>
      </c>
      <c r="BH864" s="241">
        <f>IF(N864="sníž. přenesená",J864,0)</f>
        <v>0</v>
      </c>
      <c r="BI864" s="241">
        <f>IF(N864="nulová",J864,0)</f>
        <v>0</v>
      </c>
      <c r="BJ864" s="18" t="s">
        <v>83</v>
      </c>
      <c r="BK864" s="241">
        <f>ROUND(I864*H864,2)</f>
        <v>0</v>
      </c>
      <c r="BL864" s="18" t="s">
        <v>285</v>
      </c>
      <c r="BM864" s="240" t="s">
        <v>1236</v>
      </c>
    </row>
    <row r="865" s="2" customFormat="1">
      <c r="A865" s="39"/>
      <c r="B865" s="40"/>
      <c r="C865" s="41"/>
      <c r="D865" s="242" t="s">
        <v>202</v>
      </c>
      <c r="E865" s="41"/>
      <c r="F865" s="243" t="s">
        <v>1216</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202</v>
      </c>
      <c r="AU865" s="18" t="s">
        <v>85</v>
      </c>
    </row>
    <row r="866" s="2" customFormat="1" ht="16.5" customHeight="1">
      <c r="A866" s="39"/>
      <c r="B866" s="40"/>
      <c r="C866" s="229" t="s">
        <v>1237</v>
      </c>
      <c r="D866" s="229" t="s">
        <v>196</v>
      </c>
      <c r="E866" s="230" t="s">
        <v>1238</v>
      </c>
      <c r="F866" s="231" t="s">
        <v>1239</v>
      </c>
      <c r="G866" s="232" t="s">
        <v>1214</v>
      </c>
      <c r="H866" s="233">
        <v>2.3500000000000001</v>
      </c>
      <c r="I866" s="234"/>
      <c r="J866" s="235">
        <f>ROUND(I866*H866,2)</f>
        <v>0</v>
      </c>
      <c r="K866" s="231" t="s">
        <v>232</v>
      </c>
      <c r="L866" s="45"/>
      <c r="M866" s="236" t="s">
        <v>1</v>
      </c>
      <c r="N866" s="237" t="s">
        <v>41</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285</v>
      </c>
      <c r="AT866" s="240" t="s">
        <v>196</v>
      </c>
      <c r="AU866" s="240" t="s">
        <v>85</v>
      </c>
      <c r="AY866" s="18" t="s">
        <v>194</v>
      </c>
      <c r="BE866" s="241">
        <f>IF(N866="základní",J866,0)</f>
        <v>0</v>
      </c>
      <c r="BF866" s="241">
        <f>IF(N866="snížená",J866,0)</f>
        <v>0</v>
      </c>
      <c r="BG866" s="241">
        <f>IF(N866="zákl. přenesená",J866,0)</f>
        <v>0</v>
      </c>
      <c r="BH866" s="241">
        <f>IF(N866="sníž. přenesená",J866,0)</f>
        <v>0</v>
      </c>
      <c r="BI866" s="241">
        <f>IF(N866="nulová",J866,0)</f>
        <v>0</v>
      </c>
      <c r="BJ866" s="18" t="s">
        <v>83</v>
      </c>
      <c r="BK866" s="241">
        <f>ROUND(I866*H866,2)</f>
        <v>0</v>
      </c>
      <c r="BL866" s="18" t="s">
        <v>285</v>
      </c>
      <c r="BM866" s="240" t="s">
        <v>1240</v>
      </c>
    </row>
    <row r="867" s="2" customFormat="1">
      <c r="A867" s="39"/>
      <c r="B867" s="40"/>
      <c r="C867" s="41"/>
      <c r="D867" s="242" t="s">
        <v>202</v>
      </c>
      <c r="E867" s="41"/>
      <c r="F867" s="243" t="s">
        <v>1216</v>
      </c>
      <c r="G867" s="41"/>
      <c r="H867" s="41"/>
      <c r="I867" s="244"/>
      <c r="J867" s="41"/>
      <c r="K867" s="41"/>
      <c r="L867" s="45"/>
      <c r="M867" s="245"/>
      <c r="N867" s="246"/>
      <c r="O867" s="92"/>
      <c r="P867" s="92"/>
      <c r="Q867" s="92"/>
      <c r="R867" s="92"/>
      <c r="S867" s="92"/>
      <c r="T867" s="93"/>
      <c r="U867" s="39"/>
      <c r="V867" s="39"/>
      <c r="W867" s="39"/>
      <c r="X867" s="39"/>
      <c r="Y867" s="39"/>
      <c r="Z867" s="39"/>
      <c r="AA867" s="39"/>
      <c r="AB867" s="39"/>
      <c r="AC867" s="39"/>
      <c r="AD867" s="39"/>
      <c r="AE867" s="39"/>
      <c r="AT867" s="18" t="s">
        <v>202</v>
      </c>
      <c r="AU867" s="18" t="s">
        <v>85</v>
      </c>
    </row>
    <row r="868" s="2" customFormat="1" ht="16.5" customHeight="1">
      <c r="A868" s="39"/>
      <c r="B868" s="40"/>
      <c r="C868" s="229" t="s">
        <v>1241</v>
      </c>
      <c r="D868" s="229" t="s">
        <v>196</v>
      </c>
      <c r="E868" s="230" t="s">
        <v>1242</v>
      </c>
      <c r="F868" s="231" t="s">
        <v>1243</v>
      </c>
      <c r="G868" s="232" t="s">
        <v>1214</v>
      </c>
      <c r="H868" s="233">
        <v>3.4500000000000002</v>
      </c>
      <c r="I868" s="234"/>
      <c r="J868" s="235">
        <f>ROUND(I868*H868,2)</f>
        <v>0</v>
      </c>
      <c r="K868" s="231" t="s">
        <v>232</v>
      </c>
      <c r="L868" s="45"/>
      <c r="M868" s="236" t="s">
        <v>1</v>
      </c>
      <c r="N868" s="237" t="s">
        <v>41</v>
      </c>
      <c r="O868" s="92"/>
      <c r="P868" s="238">
        <f>O868*H868</f>
        <v>0</v>
      </c>
      <c r="Q868" s="238">
        <v>0</v>
      </c>
      <c r="R868" s="238">
        <f>Q868*H868</f>
        <v>0</v>
      </c>
      <c r="S868" s="238">
        <v>0</v>
      </c>
      <c r="T868" s="239">
        <f>S868*H868</f>
        <v>0</v>
      </c>
      <c r="U868" s="39"/>
      <c r="V868" s="39"/>
      <c r="W868" s="39"/>
      <c r="X868" s="39"/>
      <c r="Y868" s="39"/>
      <c r="Z868" s="39"/>
      <c r="AA868" s="39"/>
      <c r="AB868" s="39"/>
      <c r="AC868" s="39"/>
      <c r="AD868" s="39"/>
      <c r="AE868" s="39"/>
      <c r="AR868" s="240" t="s">
        <v>285</v>
      </c>
      <c r="AT868" s="240" t="s">
        <v>196</v>
      </c>
      <c r="AU868" s="240" t="s">
        <v>85</v>
      </c>
      <c r="AY868" s="18" t="s">
        <v>194</v>
      </c>
      <c r="BE868" s="241">
        <f>IF(N868="základní",J868,0)</f>
        <v>0</v>
      </c>
      <c r="BF868" s="241">
        <f>IF(N868="snížená",J868,0)</f>
        <v>0</v>
      </c>
      <c r="BG868" s="241">
        <f>IF(N868="zákl. přenesená",J868,0)</f>
        <v>0</v>
      </c>
      <c r="BH868" s="241">
        <f>IF(N868="sníž. přenesená",J868,0)</f>
        <v>0</v>
      </c>
      <c r="BI868" s="241">
        <f>IF(N868="nulová",J868,0)</f>
        <v>0</v>
      </c>
      <c r="BJ868" s="18" t="s">
        <v>83</v>
      </c>
      <c r="BK868" s="241">
        <f>ROUND(I868*H868,2)</f>
        <v>0</v>
      </c>
      <c r="BL868" s="18" t="s">
        <v>285</v>
      </c>
      <c r="BM868" s="240" t="s">
        <v>1244</v>
      </c>
    </row>
    <row r="869" s="2" customFormat="1">
      <c r="A869" s="39"/>
      <c r="B869" s="40"/>
      <c r="C869" s="41"/>
      <c r="D869" s="242" t="s">
        <v>202</v>
      </c>
      <c r="E869" s="41"/>
      <c r="F869" s="243" t="s">
        <v>1216</v>
      </c>
      <c r="G869" s="41"/>
      <c r="H869" s="41"/>
      <c r="I869" s="244"/>
      <c r="J869" s="41"/>
      <c r="K869" s="41"/>
      <c r="L869" s="45"/>
      <c r="M869" s="245"/>
      <c r="N869" s="246"/>
      <c r="O869" s="92"/>
      <c r="P869" s="92"/>
      <c r="Q869" s="92"/>
      <c r="R869" s="92"/>
      <c r="S869" s="92"/>
      <c r="T869" s="93"/>
      <c r="U869" s="39"/>
      <c r="V869" s="39"/>
      <c r="W869" s="39"/>
      <c r="X869" s="39"/>
      <c r="Y869" s="39"/>
      <c r="Z869" s="39"/>
      <c r="AA869" s="39"/>
      <c r="AB869" s="39"/>
      <c r="AC869" s="39"/>
      <c r="AD869" s="39"/>
      <c r="AE869" s="39"/>
      <c r="AT869" s="18" t="s">
        <v>202</v>
      </c>
      <c r="AU869" s="18" t="s">
        <v>85</v>
      </c>
    </row>
    <row r="870" s="2" customFormat="1" ht="16.5" customHeight="1">
      <c r="A870" s="39"/>
      <c r="B870" s="40"/>
      <c r="C870" s="229" t="s">
        <v>1245</v>
      </c>
      <c r="D870" s="229" t="s">
        <v>196</v>
      </c>
      <c r="E870" s="230" t="s">
        <v>1246</v>
      </c>
      <c r="F870" s="231" t="s">
        <v>1247</v>
      </c>
      <c r="G870" s="232" t="s">
        <v>1214</v>
      </c>
      <c r="H870" s="233">
        <v>3.4500000000000002</v>
      </c>
      <c r="I870" s="234"/>
      <c r="J870" s="235">
        <f>ROUND(I870*H870,2)</f>
        <v>0</v>
      </c>
      <c r="K870" s="231" t="s">
        <v>232</v>
      </c>
      <c r="L870" s="45"/>
      <c r="M870" s="236" t="s">
        <v>1</v>
      </c>
      <c r="N870" s="237" t="s">
        <v>41</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285</v>
      </c>
      <c r="AT870" s="240" t="s">
        <v>196</v>
      </c>
      <c r="AU870" s="240" t="s">
        <v>85</v>
      </c>
      <c r="AY870" s="18" t="s">
        <v>194</v>
      </c>
      <c r="BE870" s="241">
        <f>IF(N870="základní",J870,0)</f>
        <v>0</v>
      </c>
      <c r="BF870" s="241">
        <f>IF(N870="snížená",J870,0)</f>
        <v>0</v>
      </c>
      <c r="BG870" s="241">
        <f>IF(N870="zákl. přenesená",J870,0)</f>
        <v>0</v>
      </c>
      <c r="BH870" s="241">
        <f>IF(N870="sníž. přenesená",J870,0)</f>
        <v>0</v>
      </c>
      <c r="BI870" s="241">
        <f>IF(N870="nulová",J870,0)</f>
        <v>0</v>
      </c>
      <c r="BJ870" s="18" t="s">
        <v>83</v>
      </c>
      <c r="BK870" s="241">
        <f>ROUND(I870*H870,2)</f>
        <v>0</v>
      </c>
      <c r="BL870" s="18" t="s">
        <v>285</v>
      </c>
      <c r="BM870" s="240" t="s">
        <v>1248</v>
      </c>
    </row>
    <row r="871" s="2" customFormat="1">
      <c r="A871" s="39"/>
      <c r="B871" s="40"/>
      <c r="C871" s="41"/>
      <c r="D871" s="242" t="s">
        <v>202</v>
      </c>
      <c r="E871" s="41"/>
      <c r="F871" s="243" t="s">
        <v>1216</v>
      </c>
      <c r="G871" s="41"/>
      <c r="H871" s="41"/>
      <c r="I871" s="244"/>
      <c r="J871" s="41"/>
      <c r="K871" s="41"/>
      <c r="L871" s="45"/>
      <c r="M871" s="245"/>
      <c r="N871" s="246"/>
      <c r="O871" s="92"/>
      <c r="P871" s="92"/>
      <c r="Q871" s="92"/>
      <c r="R871" s="92"/>
      <c r="S871" s="92"/>
      <c r="T871" s="93"/>
      <c r="U871" s="39"/>
      <c r="V871" s="39"/>
      <c r="W871" s="39"/>
      <c r="X871" s="39"/>
      <c r="Y871" s="39"/>
      <c r="Z871" s="39"/>
      <c r="AA871" s="39"/>
      <c r="AB871" s="39"/>
      <c r="AC871" s="39"/>
      <c r="AD871" s="39"/>
      <c r="AE871" s="39"/>
      <c r="AT871" s="18" t="s">
        <v>202</v>
      </c>
      <c r="AU871" s="18" t="s">
        <v>85</v>
      </c>
    </row>
    <row r="872" s="2" customFormat="1" ht="21.75" customHeight="1">
      <c r="A872" s="39"/>
      <c r="B872" s="40"/>
      <c r="C872" s="229" t="s">
        <v>1249</v>
      </c>
      <c r="D872" s="229" t="s">
        <v>196</v>
      </c>
      <c r="E872" s="230" t="s">
        <v>1250</v>
      </c>
      <c r="F872" s="231" t="s">
        <v>1251</v>
      </c>
      <c r="G872" s="232" t="s">
        <v>1214</v>
      </c>
      <c r="H872" s="233">
        <v>3.4500000000000002</v>
      </c>
      <c r="I872" s="234"/>
      <c r="J872" s="235">
        <f>ROUND(I872*H872,2)</f>
        <v>0</v>
      </c>
      <c r="K872" s="231" t="s">
        <v>232</v>
      </c>
      <c r="L872" s="45"/>
      <c r="M872" s="236" t="s">
        <v>1</v>
      </c>
      <c r="N872" s="237" t="s">
        <v>41</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285</v>
      </c>
      <c r="AT872" s="240" t="s">
        <v>196</v>
      </c>
      <c r="AU872" s="240" t="s">
        <v>85</v>
      </c>
      <c r="AY872" s="18" t="s">
        <v>194</v>
      </c>
      <c r="BE872" s="241">
        <f>IF(N872="základní",J872,0)</f>
        <v>0</v>
      </c>
      <c r="BF872" s="241">
        <f>IF(N872="snížená",J872,0)</f>
        <v>0</v>
      </c>
      <c r="BG872" s="241">
        <f>IF(N872="zákl. přenesená",J872,0)</f>
        <v>0</v>
      </c>
      <c r="BH872" s="241">
        <f>IF(N872="sníž. přenesená",J872,0)</f>
        <v>0</v>
      </c>
      <c r="BI872" s="241">
        <f>IF(N872="nulová",J872,0)</f>
        <v>0</v>
      </c>
      <c r="BJ872" s="18" t="s">
        <v>83</v>
      </c>
      <c r="BK872" s="241">
        <f>ROUND(I872*H872,2)</f>
        <v>0</v>
      </c>
      <c r="BL872" s="18" t="s">
        <v>285</v>
      </c>
      <c r="BM872" s="240" t="s">
        <v>1252</v>
      </c>
    </row>
    <row r="873" s="2" customFormat="1">
      <c r="A873" s="39"/>
      <c r="B873" s="40"/>
      <c r="C873" s="41"/>
      <c r="D873" s="242" t="s">
        <v>202</v>
      </c>
      <c r="E873" s="41"/>
      <c r="F873" s="243" t="s">
        <v>1216</v>
      </c>
      <c r="G873" s="41"/>
      <c r="H873" s="41"/>
      <c r="I873" s="244"/>
      <c r="J873" s="41"/>
      <c r="K873" s="41"/>
      <c r="L873" s="45"/>
      <c r="M873" s="245"/>
      <c r="N873" s="246"/>
      <c r="O873" s="92"/>
      <c r="P873" s="92"/>
      <c r="Q873" s="92"/>
      <c r="R873" s="92"/>
      <c r="S873" s="92"/>
      <c r="T873" s="93"/>
      <c r="U873" s="39"/>
      <c r="V873" s="39"/>
      <c r="W873" s="39"/>
      <c r="X873" s="39"/>
      <c r="Y873" s="39"/>
      <c r="Z873" s="39"/>
      <c r="AA873" s="39"/>
      <c r="AB873" s="39"/>
      <c r="AC873" s="39"/>
      <c r="AD873" s="39"/>
      <c r="AE873" s="39"/>
      <c r="AT873" s="18" t="s">
        <v>202</v>
      </c>
      <c r="AU873" s="18" t="s">
        <v>85</v>
      </c>
    </row>
    <row r="874" s="2" customFormat="1" ht="16.5" customHeight="1">
      <c r="A874" s="39"/>
      <c r="B874" s="40"/>
      <c r="C874" s="229" t="s">
        <v>1253</v>
      </c>
      <c r="D874" s="229" t="s">
        <v>196</v>
      </c>
      <c r="E874" s="230" t="s">
        <v>1254</v>
      </c>
      <c r="F874" s="231" t="s">
        <v>1255</v>
      </c>
      <c r="G874" s="232" t="s">
        <v>1214</v>
      </c>
      <c r="H874" s="233">
        <v>3.7000000000000002</v>
      </c>
      <c r="I874" s="234"/>
      <c r="J874" s="235">
        <f>ROUND(I874*H874,2)</f>
        <v>0</v>
      </c>
      <c r="K874" s="231" t="s">
        <v>232</v>
      </c>
      <c r="L874" s="45"/>
      <c r="M874" s="236" t="s">
        <v>1</v>
      </c>
      <c r="N874" s="237" t="s">
        <v>41</v>
      </c>
      <c r="O874" s="92"/>
      <c r="P874" s="238">
        <f>O874*H874</f>
        <v>0</v>
      </c>
      <c r="Q874" s="238">
        <v>0</v>
      </c>
      <c r="R874" s="238">
        <f>Q874*H874</f>
        <v>0</v>
      </c>
      <c r="S874" s="238">
        <v>0</v>
      </c>
      <c r="T874" s="239">
        <f>S874*H874</f>
        <v>0</v>
      </c>
      <c r="U874" s="39"/>
      <c r="V874" s="39"/>
      <c r="W874" s="39"/>
      <c r="X874" s="39"/>
      <c r="Y874" s="39"/>
      <c r="Z874" s="39"/>
      <c r="AA874" s="39"/>
      <c r="AB874" s="39"/>
      <c r="AC874" s="39"/>
      <c r="AD874" s="39"/>
      <c r="AE874" s="39"/>
      <c r="AR874" s="240" t="s">
        <v>285</v>
      </c>
      <c r="AT874" s="240" t="s">
        <v>196</v>
      </c>
      <c r="AU874" s="240" t="s">
        <v>85</v>
      </c>
      <c r="AY874" s="18" t="s">
        <v>194</v>
      </c>
      <c r="BE874" s="241">
        <f>IF(N874="základní",J874,0)</f>
        <v>0</v>
      </c>
      <c r="BF874" s="241">
        <f>IF(N874="snížená",J874,0)</f>
        <v>0</v>
      </c>
      <c r="BG874" s="241">
        <f>IF(N874="zákl. přenesená",J874,0)</f>
        <v>0</v>
      </c>
      <c r="BH874" s="241">
        <f>IF(N874="sníž. přenesená",J874,0)</f>
        <v>0</v>
      </c>
      <c r="BI874" s="241">
        <f>IF(N874="nulová",J874,0)</f>
        <v>0</v>
      </c>
      <c r="BJ874" s="18" t="s">
        <v>83</v>
      </c>
      <c r="BK874" s="241">
        <f>ROUND(I874*H874,2)</f>
        <v>0</v>
      </c>
      <c r="BL874" s="18" t="s">
        <v>285</v>
      </c>
      <c r="BM874" s="240" t="s">
        <v>1256</v>
      </c>
    </row>
    <row r="875" s="2" customFormat="1">
      <c r="A875" s="39"/>
      <c r="B875" s="40"/>
      <c r="C875" s="41"/>
      <c r="D875" s="242" t="s">
        <v>202</v>
      </c>
      <c r="E875" s="41"/>
      <c r="F875" s="243" t="s">
        <v>1216</v>
      </c>
      <c r="G875" s="41"/>
      <c r="H875" s="41"/>
      <c r="I875" s="244"/>
      <c r="J875" s="41"/>
      <c r="K875" s="41"/>
      <c r="L875" s="45"/>
      <c r="M875" s="245"/>
      <c r="N875" s="246"/>
      <c r="O875" s="92"/>
      <c r="P875" s="92"/>
      <c r="Q875" s="92"/>
      <c r="R875" s="92"/>
      <c r="S875" s="92"/>
      <c r="T875" s="93"/>
      <c r="U875" s="39"/>
      <c r="V875" s="39"/>
      <c r="W875" s="39"/>
      <c r="X875" s="39"/>
      <c r="Y875" s="39"/>
      <c r="Z875" s="39"/>
      <c r="AA875" s="39"/>
      <c r="AB875" s="39"/>
      <c r="AC875" s="39"/>
      <c r="AD875" s="39"/>
      <c r="AE875" s="39"/>
      <c r="AT875" s="18" t="s">
        <v>202</v>
      </c>
      <c r="AU875" s="18" t="s">
        <v>85</v>
      </c>
    </row>
    <row r="876" s="2" customFormat="1" ht="16.5" customHeight="1">
      <c r="A876" s="39"/>
      <c r="B876" s="40"/>
      <c r="C876" s="229" t="s">
        <v>1257</v>
      </c>
      <c r="D876" s="229" t="s">
        <v>196</v>
      </c>
      <c r="E876" s="230" t="s">
        <v>1258</v>
      </c>
      <c r="F876" s="231" t="s">
        <v>1259</v>
      </c>
      <c r="G876" s="232" t="s">
        <v>1214</v>
      </c>
      <c r="H876" s="233">
        <v>24.5</v>
      </c>
      <c r="I876" s="234"/>
      <c r="J876" s="235">
        <f>ROUND(I876*H876,2)</f>
        <v>0</v>
      </c>
      <c r="K876" s="231" t="s">
        <v>232</v>
      </c>
      <c r="L876" s="45"/>
      <c r="M876" s="236" t="s">
        <v>1</v>
      </c>
      <c r="N876" s="237" t="s">
        <v>41</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285</v>
      </c>
      <c r="AT876" s="240" t="s">
        <v>196</v>
      </c>
      <c r="AU876" s="240" t="s">
        <v>85</v>
      </c>
      <c r="AY876" s="18" t="s">
        <v>194</v>
      </c>
      <c r="BE876" s="241">
        <f>IF(N876="základní",J876,0)</f>
        <v>0</v>
      </c>
      <c r="BF876" s="241">
        <f>IF(N876="snížená",J876,0)</f>
        <v>0</v>
      </c>
      <c r="BG876" s="241">
        <f>IF(N876="zákl. přenesená",J876,0)</f>
        <v>0</v>
      </c>
      <c r="BH876" s="241">
        <f>IF(N876="sníž. přenesená",J876,0)</f>
        <v>0</v>
      </c>
      <c r="BI876" s="241">
        <f>IF(N876="nulová",J876,0)</f>
        <v>0</v>
      </c>
      <c r="BJ876" s="18" t="s">
        <v>83</v>
      </c>
      <c r="BK876" s="241">
        <f>ROUND(I876*H876,2)</f>
        <v>0</v>
      </c>
      <c r="BL876" s="18" t="s">
        <v>285</v>
      </c>
      <c r="BM876" s="240" t="s">
        <v>1260</v>
      </c>
    </row>
    <row r="877" s="2" customFormat="1">
      <c r="A877" s="39"/>
      <c r="B877" s="40"/>
      <c r="C877" s="41"/>
      <c r="D877" s="242" t="s">
        <v>202</v>
      </c>
      <c r="E877" s="41"/>
      <c r="F877" s="243" t="s">
        <v>1216</v>
      </c>
      <c r="G877" s="41"/>
      <c r="H877" s="41"/>
      <c r="I877" s="244"/>
      <c r="J877" s="41"/>
      <c r="K877" s="41"/>
      <c r="L877" s="45"/>
      <c r="M877" s="245"/>
      <c r="N877" s="246"/>
      <c r="O877" s="92"/>
      <c r="P877" s="92"/>
      <c r="Q877" s="92"/>
      <c r="R877" s="92"/>
      <c r="S877" s="92"/>
      <c r="T877" s="93"/>
      <c r="U877" s="39"/>
      <c r="V877" s="39"/>
      <c r="W877" s="39"/>
      <c r="X877" s="39"/>
      <c r="Y877" s="39"/>
      <c r="Z877" s="39"/>
      <c r="AA877" s="39"/>
      <c r="AB877" s="39"/>
      <c r="AC877" s="39"/>
      <c r="AD877" s="39"/>
      <c r="AE877" s="39"/>
      <c r="AT877" s="18" t="s">
        <v>202</v>
      </c>
      <c r="AU877" s="18" t="s">
        <v>85</v>
      </c>
    </row>
    <row r="878" s="2" customFormat="1" ht="16.5" customHeight="1">
      <c r="A878" s="39"/>
      <c r="B878" s="40"/>
      <c r="C878" s="229" t="s">
        <v>1261</v>
      </c>
      <c r="D878" s="229" t="s">
        <v>196</v>
      </c>
      <c r="E878" s="230" t="s">
        <v>1262</v>
      </c>
      <c r="F878" s="231" t="s">
        <v>1263</v>
      </c>
      <c r="G878" s="232" t="s">
        <v>1214</v>
      </c>
      <c r="H878" s="233">
        <v>10</v>
      </c>
      <c r="I878" s="234"/>
      <c r="J878" s="235">
        <f>ROUND(I878*H878,2)</f>
        <v>0</v>
      </c>
      <c r="K878" s="231" t="s">
        <v>232</v>
      </c>
      <c r="L878" s="45"/>
      <c r="M878" s="236" t="s">
        <v>1</v>
      </c>
      <c r="N878" s="237" t="s">
        <v>41</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285</v>
      </c>
      <c r="AT878" s="240" t="s">
        <v>196</v>
      </c>
      <c r="AU878" s="240" t="s">
        <v>85</v>
      </c>
      <c r="AY878" s="18" t="s">
        <v>194</v>
      </c>
      <c r="BE878" s="241">
        <f>IF(N878="základní",J878,0)</f>
        <v>0</v>
      </c>
      <c r="BF878" s="241">
        <f>IF(N878="snížená",J878,0)</f>
        <v>0</v>
      </c>
      <c r="BG878" s="241">
        <f>IF(N878="zákl. přenesená",J878,0)</f>
        <v>0</v>
      </c>
      <c r="BH878" s="241">
        <f>IF(N878="sníž. přenesená",J878,0)</f>
        <v>0</v>
      </c>
      <c r="BI878" s="241">
        <f>IF(N878="nulová",J878,0)</f>
        <v>0</v>
      </c>
      <c r="BJ878" s="18" t="s">
        <v>83</v>
      </c>
      <c r="BK878" s="241">
        <f>ROUND(I878*H878,2)</f>
        <v>0</v>
      </c>
      <c r="BL878" s="18" t="s">
        <v>285</v>
      </c>
      <c r="BM878" s="240" t="s">
        <v>1264</v>
      </c>
    </row>
    <row r="879" s="2" customFormat="1">
      <c r="A879" s="39"/>
      <c r="B879" s="40"/>
      <c r="C879" s="41"/>
      <c r="D879" s="242" t="s">
        <v>202</v>
      </c>
      <c r="E879" s="41"/>
      <c r="F879" s="243" t="s">
        <v>1216</v>
      </c>
      <c r="G879" s="41"/>
      <c r="H879" s="41"/>
      <c r="I879" s="244"/>
      <c r="J879" s="41"/>
      <c r="K879" s="41"/>
      <c r="L879" s="45"/>
      <c r="M879" s="245"/>
      <c r="N879" s="246"/>
      <c r="O879" s="92"/>
      <c r="P879" s="92"/>
      <c r="Q879" s="92"/>
      <c r="R879" s="92"/>
      <c r="S879" s="92"/>
      <c r="T879" s="93"/>
      <c r="U879" s="39"/>
      <c r="V879" s="39"/>
      <c r="W879" s="39"/>
      <c r="X879" s="39"/>
      <c r="Y879" s="39"/>
      <c r="Z879" s="39"/>
      <c r="AA879" s="39"/>
      <c r="AB879" s="39"/>
      <c r="AC879" s="39"/>
      <c r="AD879" s="39"/>
      <c r="AE879" s="39"/>
      <c r="AT879" s="18" t="s">
        <v>202</v>
      </c>
      <c r="AU879" s="18" t="s">
        <v>85</v>
      </c>
    </row>
    <row r="880" s="2" customFormat="1" ht="16.5" customHeight="1">
      <c r="A880" s="39"/>
      <c r="B880" s="40"/>
      <c r="C880" s="229" t="s">
        <v>1265</v>
      </c>
      <c r="D880" s="229" t="s">
        <v>196</v>
      </c>
      <c r="E880" s="230" t="s">
        <v>1266</v>
      </c>
      <c r="F880" s="231" t="s">
        <v>1267</v>
      </c>
      <c r="G880" s="232" t="s">
        <v>1214</v>
      </c>
      <c r="H880" s="233">
        <v>6.8499999999999996</v>
      </c>
      <c r="I880" s="234"/>
      <c r="J880" s="235">
        <f>ROUND(I880*H880,2)</f>
        <v>0</v>
      </c>
      <c r="K880" s="231" t="s">
        <v>232</v>
      </c>
      <c r="L880" s="45"/>
      <c r="M880" s="236" t="s">
        <v>1</v>
      </c>
      <c r="N880" s="237" t="s">
        <v>41</v>
      </c>
      <c r="O880" s="92"/>
      <c r="P880" s="238">
        <f>O880*H880</f>
        <v>0</v>
      </c>
      <c r="Q880" s="238">
        <v>0</v>
      </c>
      <c r="R880" s="238">
        <f>Q880*H880</f>
        <v>0</v>
      </c>
      <c r="S880" s="238">
        <v>0</v>
      </c>
      <c r="T880" s="239">
        <f>S880*H880</f>
        <v>0</v>
      </c>
      <c r="U880" s="39"/>
      <c r="V880" s="39"/>
      <c r="W880" s="39"/>
      <c r="X880" s="39"/>
      <c r="Y880" s="39"/>
      <c r="Z880" s="39"/>
      <c r="AA880" s="39"/>
      <c r="AB880" s="39"/>
      <c r="AC880" s="39"/>
      <c r="AD880" s="39"/>
      <c r="AE880" s="39"/>
      <c r="AR880" s="240" t="s">
        <v>285</v>
      </c>
      <c r="AT880" s="240" t="s">
        <v>196</v>
      </c>
      <c r="AU880" s="240" t="s">
        <v>85</v>
      </c>
      <c r="AY880" s="18" t="s">
        <v>194</v>
      </c>
      <c r="BE880" s="241">
        <f>IF(N880="základní",J880,0)</f>
        <v>0</v>
      </c>
      <c r="BF880" s="241">
        <f>IF(N880="snížená",J880,0)</f>
        <v>0</v>
      </c>
      <c r="BG880" s="241">
        <f>IF(N880="zákl. přenesená",J880,0)</f>
        <v>0</v>
      </c>
      <c r="BH880" s="241">
        <f>IF(N880="sníž. přenesená",J880,0)</f>
        <v>0</v>
      </c>
      <c r="BI880" s="241">
        <f>IF(N880="nulová",J880,0)</f>
        <v>0</v>
      </c>
      <c r="BJ880" s="18" t="s">
        <v>83</v>
      </c>
      <c r="BK880" s="241">
        <f>ROUND(I880*H880,2)</f>
        <v>0</v>
      </c>
      <c r="BL880" s="18" t="s">
        <v>285</v>
      </c>
      <c r="BM880" s="240" t="s">
        <v>1268</v>
      </c>
    </row>
    <row r="881" s="2" customFormat="1">
      <c r="A881" s="39"/>
      <c r="B881" s="40"/>
      <c r="C881" s="41"/>
      <c r="D881" s="242" t="s">
        <v>202</v>
      </c>
      <c r="E881" s="41"/>
      <c r="F881" s="243" t="s">
        <v>1216</v>
      </c>
      <c r="G881" s="41"/>
      <c r="H881" s="41"/>
      <c r="I881" s="244"/>
      <c r="J881" s="41"/>
      <c r="K881" s="41"/>
      <c r="L881" s="45"/>
      <c r="M881" s="245"/>
      <c r="N881" s="246"/>
      <c r="O881" s="92"/>
      <c r="P881" s="92"/>
      <c r="Q881" s="92"/>
      <c r="R881" s="92"/>
      <c r="S881" s="92"/>
      <c r="T881" s="93"/>
      <c r="U881" s="39"/>
      <c r="V881" s="39"/>
      <c r="W881" s="39"/>
      <c r="X881" s="39"/>
      <c r="Y881" s="39"/>
      <c r="Z881" s="39"/>
      <c r="AA881" s="39"/>
      <c r="AB881" s="39"/>
      <c r="AC881" s="39"/>
      <c r="AD881" s="39"/>
      <c r="AE881" s="39"/>
      <c r="AT881" s="18" t="s">
        <v>202</v>
      </c>
      <c r="AU881" s="18" t="s">
        <v>85</v>
      </c>
    </row>
    <row r="882" s="2" customFormat="1" ht="16.5" customHeight="1">
      <c r="A882" s="39"/>
      <c r="B882" s="40"/>
      <c r="C882" s="229" t="s">
        <v>1269</v>
      </c>
      <c r="D882" s="229" t="s">
        <v>196</v>
      </c>
      <c r="E882" s="230" t="s">
        <v>1270</v>
      </c>
      <c r="F882" s="231" t="s">
        <v>1271</v>
      </c>
      <c r="G882" s="232" t="s">
        <v>1214</v>
      </c>
      <c r="H882" s="233">
        <v>3.6499999999999999</v>
      </c>
      <c r="I882" s="234"/>
      <c r="J882" s="235">
        <f>ROUND(I882*H882,2)</f>
        <v>0</v>
      </c>
      <c r="K882" s="231" t="s">
        <v>232</v>
      </c>
      <c r="L882" s="45"/>
      <c r="M882" s="236" t="s">
        <v>1</v>
      </c>
      <c r="N882" s="237" t="s">
        <v>41</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285</v>
      </c>
      <c r="AT882" s="240" t="s">
        <v>196</v>
      </c>
      <c r="AU882" s="240" t="s">
        <v>85</v>
      </c>
      <c r="AY882" s="18" t="s">
        <v>194</v>
      </c>
      <c r="BE882" s="241">
        <f>IF(N882="základní",J882,0)</f>
        <v>0</v>
      </c>
      <c r="BF882" s="241">
        <f>IF(N882="snížená",J882,0)</f>
        <v>0</v>
      </c>
      <c r="BG882" s="241">
        <f>IF(N882="zákl. přenesená",J882,0)</f>
        <v>0</v>
      </c>
      <c r="BH882" s="241">
        <f>IF(N882="sníž. přenesená",J882,0)</f>
        <v>0</v>
      </c>
      <c r="BI882" s="241">
        <f>IF(N882="nulová",J882,0)</f>
        <v>0</v>
      </c>
      <c r="BJ882" s="18" t="s">
        <v>83</v>
      </c>
      <c r="BK882" s="241">
        <f>ROUND(I882*H882,2)</f>
        <v>0</v>
      </c>
      <c r="BL882" s="18" t="s">
        <v>285</v>
      </c>
      <c r="BM882" s="240" t="s">
        <v>1272</v>
      </c>
    </row>
    <row r="883" s="2" customFormat="1">
      <c r="A883" s="39"/>
      <c r="B883" s="40"/>
      <c r="C883" s="41"/>
      <c r="D883" s="242" t="s">
        <v>202</v>
      </c>
      <c r="E883" s="41"/>
      <c r="F883" s="243" t="s">
        <v>1216</v>
      </c>
      <c r="G883" s="41"/>
      <c r="H883" s="41"/>
      <c r="I883" s="244"/>
      <c r="J883" s="41"/>
      <c r="K883" s="41"/>
      <c r="L883" s="45"/>
      <c r="M883" s="245"/>
      <c r="N883" s="246"/>
      <c r="O883" s="92"/>
      <c r="P883" s="92"/>
      <c r="Q883" s="92"/>
      <c r="R883" s="92"/>
      <c r="S883" s="92"/>
      <c r="T883" s="93"/>
      <c r="U883" s="39"/>
      <c r="V883" s="39"/>
      <c r="W883" s="39"/>
      <c r="X883" s="39"/>
      <c r="Y883" s="39"/>
      <c r="Z883" s="39"/>
      <c r="AA883" s="39"/>
      <c r="AB883" s="39"/>
      <c r="AC883" s="39"/>
      <c r="AD883" s="39"/>
      <c r="AE883" s="39"/>
      <c r="AT883" s="18" t="s">
        <v>202</v>
      </c>
      <c r="AU883" s="18" t="s">
        <v>85</v>
      </c>
    </row>
    <row r="884" s="2" customFormat="1" ht="16.5" customHeight="1">
      <c r="A884" s="39"/>
      <c r="B884" s="40"/>
      <c r="C884" s="229" t="s">
        <v>1273</v>
      </c>
      <c r="D884" s="229" t="s">
        <v>196</v>
      </c>
      <c r="E884" s="230" t="s">
        <v>1274</v>
      </c>
      <c r="F884" s="231" t="s">
        <v>1275</v>
      </c>
      <c r="G884" s="232" t="s">
        <v>1214</v>
      </c>
      <c r="H884" s="233">
        <v>3.3999999999999999</v>
      </c>
      <c r="I884" s="234"/>
      <c r="J884" s="235">
        <f>ROUND(I884*H884,2)</f>
        <v>0</v>
      </c>
      <c r="K884" s="231" t="s">
        <v>232</v>
      </c>
      <c r="L884" s="45"/>
      <c r="M884" s="236" t="s">
        <v>1</v>
      </c>
      <c r="N884" s="237" t="s">
        <v>41</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285</v>
      </c>
      <c r="AT884" s="240" t="s">
        <v>196</v>
      </c>
      <c r="AU884" s="240" t="s">
        <v>85</v>
      </c>
      <c r="AY884" s="18" t="s">
        <v>194</v>
      </c>
      <c r="BE884" s="241">
        <f>IF(N884="základní",J884,0)</f>
        <v>0</v>
      </c>
      <c r="BF884" s="241">
        <f>IF(N884="snížená",J884,0)</f>
        <v>0</v>
      </c>
      <c r="BG884" s="241">
        <f>IF(N884="zákl. přenesená",J884,0)</f>
        <v>0</v>
      </c>
      <c r="BH884" s="241">
        <f>IF(N884="sníž. přenesená",J884,0)</f>
        <v>0</v>
      </c>
      <c r="BI884" s="241">
        <f>IF(N884="nulová",J884,0)</f>
        <v>0</v>
      </c>
      <c r="BJ884" s="18" t="s">
        <v>83</v>
      </c>
      <c r="BK884" s="241">
        <f>ROUND(I884*H884,2)</f>
        <v>0</v>
      </c>
      <c r="BL884" s="18" t="s">
        <v>285</v>
      </c>
      <c r="BM884" s="240" t="s">
        <v>1276</v>
      </c>
    </row>
    <row r="885" s="2" customFormat="1">
      <c r="A885" s="39"/>
      <c r="B885" s="40"/>
      <c r="C885" s="41"/>
      <c r="D885" s="242" t="s">
        <v>202</v>
      </c>
      <c r="E885" s="41"/>
      <c r="F885" s="243" t="s">
        <v>1216</v>
      </c>
      <c r="G885" s="41"/>
      <c r="H885" s="41"/>
      <c r="I885" s="244"/>
      <c r="J885" s="41"/>
      <c r="K885" s="41"/>
      <c r="L885" s="45"/>
      <c r="M885" s="245"/>
      <c r="N885" s="246"/>
      <c r="O885" s="92"/>
      <c r="P885" s="92"/>
      <c r="Q885" s="92"/>
      <c r="R885" s="92"/>
      <c r="S885" s="92"/>
      <c r="T885" s="93"/>
      <c r="U885" s="39"/>
      <c r="V885" s="39"/>
      <c r="W885" s="39"/>
      <c r="X885" s="39"/>
      <c r="Y885" s="39"/>
      <c r="Z885" s="39"/>
      <c r="AA885" s="39"/>
      <c r="AB885" s="39"/>
      <c r="AC885" s="39"/>
      <c r="AD885" s="39"/>
      <c r="AE885" s="39"/>
      <c r="AT885" s="18" t="s">
        <v>202</v>
      </c>
      <c r="AU885" s="18" t="s">
        <v>85</v>
      </c>
    </row>
    <row r="886" s="2" customFormat="1" ht="16.5" customHeight="1">
      <c r="A886" s="39"/>
      <c r="B886" s="40"/>
      <c r="C886" s="229" t="s">
        <v>1277</v>
      </c>
      <c r="D886" s="229" t="s">
        <v>196</v>
      </c>
      <c r="E886" s="230" t="s">
        <v>1278</v>
      </c>
      <c r="F886" s="231" t="s">
        <v>1279</v>
      </c>
      <c r="G886" s="232" t="s">
        <v>1214</v>
      </c>
      <c r="H886" s="233">
        <v>3</v>
      </c>
      <c r="I886" s="234"/>
      <c r="J886" s="235">
        <f>ROUND(I886*H886,2)</f>
        <v>0</v>
      </c>
      <c r="K886" s="231" t="s">
        <v>232</v>
      </c>
      <c r="L886" s="45"/>
      <c r="M886" s="236" t="s">
        <v>1</v>
      </c>
      <c r="N886" s="237" t="s">
        <v>41</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285</v>
      </c>
      <c r="AT886" s="240" t="s">
        <v>196</v>
      </c>
      <c r="AU886" s="240" t="s">
        <v>85</v>
      </c>
      <c r="AY886" s="18" t="s">
        <v>194</v>
      </c>
      <c r="BE886" s="241">
        <f>IF(N886="základní",J886,0)</f>
        <v>0</v>
      </c>
      <c r="BF886" s="241">
        <f>IF(N886="snížená",J886,0)</f>
        <v>0</v>
      </c>
      <c r="BG886" s="241">
        <f>IF(N886="zákl. přenesená",J886,0)</f>
        <v>0</v>
      </c>
      <c r="BH886" s="241">
        <f>IF(N886="sníž. přenesená",J886,0)</f>
        <v>0</v>
      </c>
      <c r="BI886" s="241">
        <f>IF(N886="nulová",J886,0)</f>
        <v>0</v>
      </c>
      <c r="BJ886" s="18" t="s">
        <v>83</v>
      </c>
      <c r="BK886" s="241">
        <f>ROUND(I886*H886,2)</f>
        <v>0</v>
      </c>
      <c r="BL886" s="18" t="s">
        <v>285</v>
      </c>
      <c r="BM886" s="240" t="s">
        <v>1280</v>
      </c>
    </row>
    <row r="887" s="2" customFormat="1">
      <c r="A887" s="39"/>
      <c r="B887" s="40"/>
      <c r="C887" s="41"/>
      <c r="D887" s="242" t="s">
        <v>202</v>
      </c>
      <c r="E887" s="41"/>
      <c r="F887" s="243" t="s">
        <v>1216</v>
      </c>
      <c r="G887" s="41"/>
      <c r="H887" s="41"/>
      <c r="I887" s="244"/>
      <c r="J887" s="41"/>
      <c r="K887" s="41"/>
      <c r="L887" s="45"/>
      <c r="M887" s="245"/>
      <c r="N887" s="246"/>
      <c r="O887" s="92"/>
      <c r="P887" s="92"/>
      <c r="Q887" s="92"/>
      <c r="R887" s="92"/>
      <c r="S887" s="92"/>
      <c r="T887" s="93"/>
      <c r="U887" s="39"/>
      <c r="V887" s="39"/>
      <c r="W887" s="39"/>
      <c r="X887" s="39"/>
      <c r="Y887" s="39"/>
      <c r="Z887" s="39"/>
      <c r="AA887" s="39"/>
      <c r="AB887" s="39"/>
      <c r="AC887" s="39"/>
      <c r="AD887" s="39"/>
      <c r="AE887" s="39"/>
      <c r="AT887" s="18" t="s">
        <v>202</v>
      </c>
      <c r="AU887" s="18" t="s">
        <v>85</v>
      </c>
    </row>
    <row r="888" s="2" customFormat="1" ht="21.75" customHeight="1">
      <c r="A888" s="39"/>
      <c r="B888" s="40"/>
      <c r="C888" s="229" t="s">
        <v>1281</v>
      </c>
      <c r="D888" s="229" t="s">
        <v>196</v>
      </c>
      <c r="E888" s="230" t="s">
        <v>1282</v>
      </c>
      <c r="F888" s="231" t="s">
        <v>1283</v>
      </c>
      <c r="G888" s="232" t="s">
        <v>1214</v>
      </c>
      <c r="H888" s="233">
        <v>3.1000000000000001</v>
      </c>
      <c r="I888" s="234"/>
      <c r="J888" s="235">
        <f>ROUND(I888*H888,2)</f>
        <v>0</v>
      </c>
      <c r="K888" s="231" t="s">
        <v>232</v>
      </c>
      <c r="L888" s="45"/>
      <c r="M888" s="236" t="s">
        <v>1</v>
      </c>
      <c r="N888" s="237" t="s">
        <v>41</v>
      </c>
      <c r="O888" s="92"/>
      <c r="P888" s="238">
        <f>O888*H888</f>
        <v>0</v>
      </c>
      <c r="Q888" s="238">
        <v>0</v>
      </c>
      <c r="R888" s="238">
        <f>Q888*H888</f>
        <v>0</v>
      </c>
      <c r="S888" s="238">
        <v>0</v>
      </c>
      <c r="T888" s="239">
        <f>S888*H888</f>
        <v>0</v>
      </c>
      <c r="U888" s="39"/>
      <c r="V888" s="39"/>
      <c r="W888" s="39"/>
      <c r="X888" s="39"/>
      <c r="Y888" s="39"/>
      <c r="Z888" s="39"/>
      <c r="AA888" s="39"/>
      <c r="AB888" s="39"/>
      <c r="AC888" s="39"/>
      <c r="AD888" s="39"/>
      <c r="AE888" s="39"/>
      <c r="AR888" s="240" t="s">
        <v>285</v>
      </c>
      <c r="AT888" s="240" t="s">
        <v>196</v>
      </c>
      <c r="AU888" s="240" t="s">
        <v>85</v>
      </c>
      <c r="AY888" s="18" t="s">
        <v>194</v>
      </c>
      <c r="BE888" s="241">
        <f>IF(N888="základní",J888,0)</f>
        <v>0</v>
      </c>
      <c r="BF888" s="241">
        <f>IF(N888="snížená",J888,0)</f>
        <v>0</v>
      </c>
      <c r="BG888" s="241">
        <f>IF(N888="zákl. přenesená",J888,0)</f>
        <v>0</v>
      </c>
      <c r="BH888" s="241">
        <f>IF(N888="sníž. přenesená",J888,0)</f>
        <v>0</v>
      </c>
      <c r="BI888" s="241">
        <f>IF(N888="nulová",J888,0)</f>
        <v>0</v>
      </c>
      <c r="BJ888" s="18" t="s">
        <v>83</v>
      </c>
      <c r="BK888" s="241">
        <f>ROUND(I888*H888,2)</f>
        <v>0</v>
      </c>
      <c r="BL888" s="18" t="s">
        <v>285</v>
      </c>
      <c r="BM888" s="240" t="s">
        <v>1284</v>
      </c>
    </row>
    <row r="889" s="2" customFormat="1">
      <c r="A889" s="39"/>
      <c r="B889" s="40"/>
      <c r="C889" s="41"/>
      <c r="D889" s="242" t="s">
        <v>202</v>
      </c>
      <c r="E889" s="41"/>
      <c r="F889" s="243" t="s">
        <v>1216</v>
      </c>
      <c r="G889" s="41"/>
      <c r="H889" s="41"/>
      <c r="I889" s="244"/>
      <c r="J889" s="41"/>
      <c r="K889" s="41"/>
      <c r="L889" s="45"/>
      <c r="M889" s="245"/>
      <c r="N889" s="246"/>
      <c r="O889" s="92"/>
      <c r="P889" s="92"/>
      <c r="Q889" s="92"/>
      <c r="R889" s="92"/>
      <c r="S889" s="92"/>
      <c r="T889" s="93"/>
      <c r="U889" s="39"/>
      <c r="V889" s="39"/>
      <c r="W889" s="39"/>
      <c r="X889" s="39"/>
      <c r="Y889" s="39"/>
      <c r="Z889" s="39"/>
      <c r="AA889" s="39"/>
      <c r="AB889" s="39"/>
      <c r="AC889" s="39"/>
      <c r="AD889" s="39"/>
      <c r="AE889" s="39"/>
      <c r="AT889" s="18" t="s">
        <v>202</v>
      </c>
      <c r="AU889" s="18" t="s">
        <v>85</v>
      </c>
    </row>
    <row r="890" s="2" customFormat="1" ht="21.75" customHeight="1">
      <c r="A890" s="39"/>
      <c r="B890" s="40"/>
      <c r="C890" s="229" t="s">
        <v>1285</v>
      </c>
      <c r="D890" s="229" t="s">
        <v>196</v>
      </c>
      <c r="E890" s="230" t="s">
        <v>1286</v>
      </c>
      <c r="F890" s="231" t="s">
        <v>1287</v>
      </c>
      <c r="G890" s="232" t="s">
        <v>1214</v>
      </c>
      <c r="H890" s="233">
        <v>3.1000000000000001</v>
      </c>
      <c r="I890" s="234"/>
      <c r="J890" s="235">
        <f>ROUND(I890*H890,2)</f>
        <v>0</v>
      </c>
      <c r="K890" s="231" t="s">
        <v>232</v>
      </c>
      <c r="L890" s="45"/>
      <c r="M890" s="236" t="s">
        <v>1</v>
      </c>
      <c r="N890" s="237" t="s">
        <v>41</v>
      </c>
      <c r="O890" s="92"/>
      <c r="P890" s="238">
        <f>O890*H890</f>
        <v>0</v>
      </c>
      <c r="Q890" s="238">
        <v>0</v>
      </c>
      <c r="R890" s="238">
        <f>Q890*H890</f>
        <v>0</v>
      </c>
      <c r="S890" s="238">
        <v>0</v>
      </c>
      <c r="T890" s="239">
        <f>S890*H890</f>
        <v>0</v>
      </c>
      <c r="U890" s="39"/>
      <c r="V890" s="39"/>
      <c r="W890" s="39"/>
      <c r="X890" s="39"/>
      <c r="Y890" s="39"/>
      <c r="Z890" s="39"/>
      <c r="AA890" s="39"/>
      <c r="AB890" s="39"/>
      <c r="AC890" s="39"/>
      <c r="AD890" s="39"/>
      <c r="AE890" s="39"/>
      <c r="AR890" s="240" t="s">
        <v>285</v>
      </c>
      <c r="AT890" s="240" t="s">
        <v>196</v>
      </c>
      <c r="AU890" s="240" t="s">
        <v>85</v>
      </c>
      <c r="AY890" s="18" t="s">
        <v>194</v>
      </c>
      <c r="BE890" s="241">
        <f>IF(N890="základní",J890,0)</f>
        <v>0</v>
      </c>
      <c r="BF890" s="241">
        <f>IF(N890="snížená",J890,0)</f>
        <v>0</v>
      </c>
      <c r="BG890" s="241">
        <f>IF(N890="zákl. přenesená",J890,0)</f>
        <v>0</v>
      </c>
      <c r="BH890" s="241">
        <f>IF(N890="sníž. přenesená",J890,0)</f>
        <v>0</v>
      </c>
      <c r="BI890" s="241">
        <f>IF(N890="nulová",J890,0)</f>
        <v>0</v>
      </c>
      <c r="BJ890" s="18" t="s">
        <v>83</v>
      </c>
      <c r="BK890" s="241">
        <f>ROUND(I890*H890,2)</f>
        <v>0</v>
      </c>
      <c r="BL890" s="18" t="s">
        <v>285</v>
      </c>
      <c r="BM890" s="240" t="s">
        <v>1288</v>
      </c>
    </row>
    <row r="891" s="2" customFormat="1">
      <c r="A891" s="39"/>
      <c r="B891" s="40"/>
      <c r="C891" s="41"/>
      <c r="D891" s="242" t="s">
        <v>202</v>
      </c>
      <c r="E891" s="41"/>
      <c r="F891" s="243" t="s">
        <v>1216</v>
      </c>
      <c r="G891" s="41"/>
      <c r="H891" s="41"/>
      <c r="I891" s="244"/>
      <c r="J891" s="41"/>
      <c r="K891" s="41"/>
      <c r="L891" s="45"/>
      <c r="M891" s="245"/>
      <c r="N891" s="246"/>
      <c r="O891" s="92"/>
      <c r="P891" s="92"/>
      <c r="Q891" s="92"/>
      <c r="R891" s="92"/>
      <c r="S891" s="92"/>
      <c r="T891" s="93"/>
      <c r="U891" s="39"/>
      <c r="V891" s="39"/>
      <c r="W891" s="39"/>
      <c r="X891" s="39"/>
      <c r="Y891" s="39"/>
      <c r="Z891" s="39"/>
      <c r="AA891" s="39"/>
      <c r="AB891" s="39"/>
      <c r="AC891" s="39"/>
      <c r="AD891" s="39"/>
      <c r="AE891" s="39"/>
      <c r="AT891" s="18" t="s">
        <v>202</v>
      </c>
      <c r="AU891" s="18" t="s">
        <v>85</v>
      </c>
    </row>
    <row r="892" s="2" customFormat="1" ht="16.5" customHeight="1">
      <c r="A892" s="39"/>
      <c r="B892" s="40"/>
      <c r="C892" s="229" t="s">
        <v>1289</v>
      </c>
      <c r="D892" s="229" t="s">
        <v>196</v>
      </c>
      <c r="E892" s="230" t="s">
        <v>1290</v>
      </c>
      <c r="F892" s="231" t="s">
        <v>1291</v>
      </c>
      <c r="G892" s="232" t="s">
        <v>1214</v>
      </c>
      <c r="H892" s="233">
        <v>4.8499999999999996</v>
      </c>
      <c r="I892" s="234"/>
      <c r="J892" s="235">
        <f>ROUND(I892*H892,2)</f>
        <v>0</v>
      </c>
      <c r="K892" s="231" t="s">
        <v>232</v>
      </c>
      <c r="L892" s="45"/>
      <c r="M892" s="236" t="s">
        <v>1</v>
      </c>
      <c r="N892" s="237" t="s">
        <v>41</v>
      </c>
      <c r="O892" s="92"/>
      <c r="P892" s="238">
        <f>O892*H892</f>
        <v>0</v>
      </c>
      <c r="Q892" s="238">
        <v>0</v>
      </c>
      <c r="R892" s="238">
        <f>Q892*H892</f>
        <v>0</v>
      </c>
      <c r="S892" s="238">
        <v>0</v>
      </c>
      <c r="T892" s="239">
        <f>S892*H892</f>
        <v>0</v>
      </c>
      <c r="U892" s="39"/>
      <c r="V892" s="39"/>
      <c r="W892" s="39"/>
      <c r="X892" s="39"/>
      <c r="Y892" s="39"/>
      <c r="Z892" s="39"/>
      <c r="AA892" s="39"/>
      <c r="AB892" s="39"/>
      <c r="AC892" s="39"/>
      <c r="AD892" s="39"/>
      <c r="AE892" s="39"/>
      <c r="AR892" s="240" t="s">
        <v>285</v>
      </c>
      <c r="AT892" s="240" t="s">
        <v>196</v>
      </c>
      <c r="AU892" s="240" t="s">
        <v>85</v>
      </c>
      <c r="AY892" s="18" t="s">
        <v>194</v>
      </c>
      <c r="BE892" s="241">
        <f>IF(N892="základní",J892,0)</f>
        <v>0</v>
      </c>
      <c r="BF892" s="241">
        <f>IF(N892="snížená",J892,0)</f>
        <v>0</v>
      </c>
      <c r="BG892" s="241">
        <f>IF(N892="zákl. přenesená",J892,0)</f>
        <v>0</v>
      </c>
      <c r="BH892" s="241">
        <f>IF(N892="sníž. přenesená",J892,0)</f>
        <v>0</v>
      </c>
      <c r="BI892" s="241">
        <f>IF(N892="nulová",J892,0)</f>
        <v>0</v>
      </c>
      <c r="BJ892" s="18" t="s">
        <v>83</v>
      </c>
      <c r="BK892" s="241">
        <f>ROUND(I892*H892,2)</f>
        <v>0</v>
      </c>
      <c r="BL892" s="18" t="s">
        <v>285</v>
      </c>
      <c r="BM892" s="240" t="s">
        <v>1292</v>
      </c>
    </row>
    <row r="893" s="2" customFormat="1">
      <c r="A893" s="39"/>
      <c r="B893" s="40"/>
      <c r="C893" s="41"/>
      <c r="D893" s="242" t="s">
        <v>202</v>
      </c>
      <c r="E893" s="41"/>
      <c r="F893" s="243" t="s">
        <v>1216</v>
      </c>
      <c r="G893" s="41"/>
      <c r="H893" s="41"/>
      <c r="I893" s="244"/>
      <c r="J893" s="41"/>
      <c r="K893" s="41"/>
      <c r="L893" s="45"/>
      <c r="M893" s="245"/>
      <c r="N893" s="246"/>
      <c r="O893" s="92"/>
      <c r="P893" s="92"/>
      <c r="Q893" s="92"/>
      <c r="R893" s="92"/>
      <c r="S893" s="92"/>
      <c r="T893" s="93"/>
      <c r="U893" s="39"/>
      <c r="V893" s="39"/>
      <c r="W893" s="39"/>
      <c r="X893" s="39"/>
      <c r="Y893" s="39"/>
      <c r="Z893" s="39"/>
      <c r="AA893" s="39"/>
      <c r="AB893" s="39"/>
      <c r="AC893" s="39"/>
      <c r="AD893" s="39"/>
      <c r="AE893" s="39"/>
      <c r="AT893" s="18" t="s">
        <v>202</v>
      </c>
      <c r="AU893" s="18" t="s">
        <v>85</v>
      </c>
    </row>
    <row r="894" s="2" customFormat="1" ht="16.5" customHeight="1">
      <c r="A894" s="39"/>
      <c r="B894" s="40"/>
      <c r="C894" s="229" t="s">
        <v>1293</v>
      </c>
      <c r="D894" s="229" t="s">
        <v>196</v>
      </c>
      <c r="E894" s="230" t="s">
        <v>1294</v>
      </c>
      <c r="F894" s="231" t="s">
        <v>1295</v>
      </c>
      <c r="G894" s="232" t="s">
        <v>1214</v>
      </c>
      <c r="H894" s="233">
        <v>5.0999999999999996</v>
      </c>
      <c r="I894" s="234"/>
      <c r="J894" s="235">
        <f>ROUND(I894*H894,2)</f>
        <v>0</v>
      </c>
      <c r="K894" s="231" t="s">
        <v>232</v>
      </c>
      <c r="L894" s="45"/>
      <c r="M894" s="236" t="s">
        <v>1</v>
      </c>
      <c r="N894" s="237" t="s">
        <v>41</v>
      </c>
      <c r="O894" s="92"/>
      <c r="P894" s="238">
        <f>O894*H894</f>
        <v>0</v>
      </c>
      <c r="Q894" s="238">
        <v>0</v>
      </c>
      <c r="R894" s="238">
        <f>Q894*H894</f>
        <v>0</v>
      </c>
      <c r="S894" s="238">
        <v>0</v>
      </c>
      <c r="T894" s="239">
        <f>S894*H894</f>
        <v>0</v>
      </c>
      <c r="U894" s="39"/>
      <c r="V894" s="39"/>
      <c r="W894" s="39"/>
      <c r="X894" s="39"/>
      <c r="Y894" s="39"/>
      <c r="Z894" s="39"/>
      <c r="AA894" s="39"/>
      <c r="AB894" s="39"/>
      <c r="AC894" s="39"/>
      <c r="AD894" s="39"/>
      <c r="AE894" s="39"/>
      <c r="AR894" s="240" t="s">
        <v>285</v>
      </c>
      <c r="AT894" s="240" t="s">
        <v>196</v>
      </c>
      <c r="AU894" s="240" t="s">
        <v>85</v>
      </c>
      <c r="AY894" s="18" t="s">
        <v>194</v>
      </c>
      <c r="BE894" s="241">
        <f>IF(N894="základní",J894,0)</f>
        <v>0</v>
      </c>
      <c r="BF894" s="241">
        <f>IF(N894="snížená",J894,0)</f>
        <v>0</v>
      </c>
      <c r="BG894" s="241">
        <f>IF(N894="zákl. přenesená",J894,0)</f>
        <v>0</v>
      </c>
      <c r="BH894" s="241">
        <f>IF(N894="sníž. přenesená",J894,0)</f>
        <v>0</v>
      </c>
      <c r="BI894" s="241">
        <f>IF(N894="nulová",J894,0)</f>
        <v>0</v>
      </c>
      <c r="BJ894" s="18" t="s">
        <v>83</v>
      </c>
      <c r="BK894" s="241">
        <f>ROUND(I894*H894,2)</f>
        <v>0</v>
      </c>
      <c r="BL894" s="18" t="s">
        <v>285</v>
      </c>
      <c r="BM894" s="240" t="s">
        <v>1296</v>
      </c>
    </row>
    <row r="895" s="2" customFormat="1">
      <c r="A895" s="39"/>
      <c r="B895" s="40"/>
      <c r="C895" s="41"/>
      <c r="D895" s="242" t="s">
        <v>202</v>
      </c>
      <c r="E895" s="41"/>
      <c r="F895" s="243" t="s">
        <v>1216</v>
      </c>
      <c r="G895" s="41"/>
      <c r="H895" s="41"/>
      <c r="I895" s="244"/>
      <c r="J895" s="41"/>
      <c r="K895" s="41"/>
      <c r="L895" s="45"/>
      <c r="M895" s="245"/>
      <c r="N895" s="246"/>
      <c r="O895" s="92"/>
      <c r="P895" s="92"/>
      <c r="Q895" s="92"/>
      <c r="R895" s="92"/>
      <c r="S895" s="92"/>
      <c r="T895" s="93"/>
      <c r="U895" s="39"/>
      <c r="V895" s="39"/>
      <c r="W895" s="39"/>
      <c r="X895" s="39"/>
      <c r="Y895" s="39"/>
      <c r="Z895" s="39"/>
      <c r="AA895" s="39"/>
      <c r="AB895" s="39"/>
      <c r="AC895" s="39"/>
      <c r="AD895" s="39"/>
      <c r="AE895" s="39"/>
      <c r="AT895" s="18" t="s">
        <v>202</v>
      </c>
      <c r="AU895" s="18" t="s">
        <v>85</v>
      </c>
    </row>
    <row r="896" s="2" customFormat="1" ht="16.5" customHeight="1">
      <c r="A896" s="39"/>
      <c r="B896" s="40"/>
      <c r="C896" s="229" t="s">
        <v>1297</v>
      </c>
      <c r="D896" s="229" t="s">
        <v>196</v>
      </c>
      <c r="E896" s="230" t="s">
        <v>1298</v>
      </c>
      <c r="F896" s="231" t="s">
        <v>1299</v>
      </c>
      <c r="G896" s="232" t="s">
        <v>1214</v>
      </c>
      <c r="H896" s="233">
        <v>6.2000000000000002</v>
      </c>
      <c r="I896" s="234"/>
      <c r="J896" s="235">
        <f>ROUND(I896*H896,2)</f>
        <v>0</v>
      </c>
      <c r="K896" s="231" t="s">
        <v>232</v>
      </c>
      <c r="L896" s="45"/>
      <c r="M896" s="236" t="s">
        <v>1</v>
      </c>
      <c r="N896" s="237" t="s">
        <v>41</v>
      </c>
      <c r="O896" s="92"/>
      <c r="P896" s="238">
        <f>O896*H896</f>
        <v>0</v>
      </c>
      <c r="Q896" s="238">
        <v>0</v>
      </c>
      <c r="R896" s="238">
        <f>Q896*H896</f>
        <v>0</v>
      </c>
      <c r="S896" s="238">
        <v>0</v>
      </c>
      <c r="T896" s="239">
        <f>S896*H896</f>
        <v>0</v>
      </c>
      <c r="U896" s="39"/>
      <c r="V896" s="39"/>
      <c r="W896" s="39"/>
      <c r="X896" s="39"/>
      <c r="Y896" s="39"/>
      <c r="Z896" s="39"/>
      <c r="AA896" s="39"/>
      <c r="AB896" s="39"/>
      <c r="AC896" s="39"/>
      <c r="AD896" s="39"/>
      <c r="AE896" s="39"/>
      <c r="AR896" s="240" t="s">
        <v>285</v>
      </c>
      <c r="AT896" s="240" t="s">
        <v>196</v>
      </c>
      <c r="AU896" s="240" t="s">
        <v>85</v>
      </c>
      <c r="AY896" s="18" t="s">
        <v>194</v>
      </c>
      <c r="BE896" s="241">
        <f>IF(N896="základní",J896,0)</f>
        <v>0</v>
      </c>
      <c r="BF896" s="241">
        <f>IF(N896="snížená",J896,0)</f>
        <v>0</v>
      </c>
      <c r="BG896" s="241">
        <f>IF(N896="zákl. přenesená",J896,0)</f>
        <v>0</v>
      </c>
      <c r="BH896" s="241">
        <f>IF(N896="sníž. přenesená",J896,0)</f>
        <v>0</v>
      </c>
      <c r="BI896" s="241">
        <f>IF(N896="nulová",J896,0)</f>
        <v>0</v>
      </c>
      <c r="BJ896" s="18" t="s">
        <v>83</v>
      </c>
      <c r="BK896" s="241">
        <f>ROUND(I896*H896,2)</f>
        <v>0</v>
      </c>
      <c r="BL896" s="18" t="s">
        <v>285</v>
      </c>
      <c r="BM896" s="240" t="s">
        <v>1300</v>
      </c>
    </row>
    <row r="897" s="2" customFormat="1">
      <c r="A897" s="39"/>
      <c r="B897" s="40"/>
      <c r="C897" s="41"/>
      <c r="D897" s="242" t="s">
        <v>202</v>
      </c>
      <c r="E897" s="41"/>
      <c r="F897" s="243" t="s">
        <v>1216</v>
      </c>
      <c r="G897" s="41"/>
      <c r="H897" s="41"/>
      <c r="I897" s="244"/>
      <c r="J897" s="41"/>
      <c r="K897" s="41"/>
      <c r="L897" s="45"/>
      <c r="M897" s="245"/>
      <c r="N897" s="246"/>
      <c r="O897" s="92"/>
      <c r="P897" s="92"/>
      <c r="Q897" s="92"/>
      <c r="R897" s="92"/>
      <c r="S897" s="92"/>
      <c r="T897" s="93"/>
      <c r="U897" s="39"/>
      <c r="V897" s="39"/>
      <c r="W897" s="39"/>
      <c r="X897" s="39"/>
      <c r="Y897" s="39"/>
      <c r="Z897" s="39"/>
      <c r="AA897" s="39"/>
      <c r="AB897" s="39"/>
      <c r="AC897" s="39"/>
      <c r="AD897" s="39"/>
      <c r="AE897" s="39"/>
      <c r="AT897" s="18" t="s">
        <v>202</v>
      </c>
      <c r="AU897" s="18" t="s">
        <v>85</v>
      </c>
    </row>
    <row r="898" s="2" customFormat="1" ht="16.5" customHeight="1">
      <c r="A898" s="39"/>
      <c r="B898" s="40"/>
      <c r="C898" s="229" t="s">
        <v>1301</v>
      </c>
      <c r="D898" s="229" t="s">
        <v>196</v>
      </c>
      <c r="E898" s="230" t="s">
        <v>1302</v>
      </c>
      <c r="F898" s="231" t="s">
        <v>1303</v>
      </c>
      <c r="G898" s="232" t="s">
        <v>1214</v>
      </c>
      <c r="H898" s="233">
        <v>75</v>
      </c>
      <c r="I898" s="234"/>
      <c r="J898" s="235">
        <f>ROUND(I898*H898,2)</f>
        <v>0</v>
      </c>
      <c r="K898" s="231" t="s">
        <v>232</v>
      </c>
      <c r="L898" s="45"/>
      <c r="M898" s="236" t="s">
        <v>1</v>
      </c>
      <c r="N898" s="237" t="s">
        <v>41</v>
      </c>
      <c r="O898" s="92"/>
      <c r="P898" s="238">
        <f>O898*H898</f>
        <v>0</v>
      </c>
      <c r="Q898" s="238">
        <v>0</v>
      </c>
      <c r="R898" s="238">
        <f>Q898*H898</f>
        <v>0</v>
      </c>
      <c r="S898" s="238">
        <v>0</v>
      </c>
      <c r="T898" s="239">
        <f>S898*H898</f>
        <v>0</v>
      </c>
      <c r="U898" s="39"/>
      <c r="V898" s="39"/>
      <c r="W898" s="39"/>
      <c r="X898" s="39"/>
      <c r="Y898" s="39"/>
      <c r="Z898" s="39"/>
      <c r="AA898" s="39"/>
      <c r="AB898" s="39"/>
      <c r="AC898" s="39"/>
      <c r="AD898" s="39"/>
      <c r="AE898" s="39"/>
      <c r="AR898" s="240" t="s">
        <v>285</v>
      </c>
      <c r="AT898" s="240" t="s">
        <v>196</v>
      </c>
      <c r="AU898" s="240" t="s">
        <v>85</v>
      </c>
      <c r="AY898" s="18" t="s">
        <v>194</v>
      </c>
      <c r="BE898" s="241">
        <f>IF(N898="základní",J898,0)</f>
        <v>0</v>
      </c>
      <c r="BF898" s="241">
        <f>IF(N898="snížená",J898,0)</f>
        <v>0</v>
      </c>
      <c r="BG898" s="241">
        <f>IF(N898="zákl. přenesená",J898,0)</f>
        <v>0</v>
      </c>
      <c r="BH898" s="241">
        <f>IF(N898="sníž. přenesená",J898,0)</f>
        <v>0</v>
      </c>
      <c r="BI898" s="241">
        <f>IF(N898="nulová",J898,0)</f>
        <v>0</v>
      </c>
      <c r="BJ898" s="18" t="s">
        <v>83</v>
      </c>
      <c r="BK898" s="241">
        <f>ROUND(I898*H898,2)</f>
        <v>0</v>
      </c>
      <c r="BL898" s="18" t="s">
        <v>285</v>
      </c>
      <c r="BM898" s="240" t="s">
        <v>1304</v>
      </c>
    </row>
    <row r="899" s="2" customFormat="1">
      <c r="A899" s="39"/>
      <c r="B899" s="40"/>
      <c r="C899" s="41"/>
      <c r="D899" s="242" t="s">
        <v>202</v>
      </c>
      <c r="E899" s="41"/>
      <c r="F899" s="243" t="s">
        <v>1216</v>
      </c>
      <c r="G899" s="41"/>
      <c r="H899" s="41"/>
      <c r="I899" s="244"/>
      <c r="J899" s="41"/>
      <c r="K899" s="41"/>
      <c r="L899" s="45"/>
      <c r="M899" s="245"/>
      <c r="N899" s="246"/>
      <c r="O899" s="92"/>
      <c r="P899" s="92"/>
      <c r="Q899" s="92"/>
      <c r="R899" s="92"/>
      <c r="S899" s="92"/>
      <c r="T899" s="93"/>
      <c r="U899" s="39"/>
      <c r="V899" s="39"/>
      <c r="W899" s="39"/>
      <c r="X899" s="39"/>
      <c r="Y899" s="39"/>
      <c r="Z899" s="39"/>
      <c r="AA899" s="39"/>
      <c r="AB899" s="39"/>
      <c r="AC899" s="39"/>
      <c r="AD899" s="39"/>
      <c r="AE899" s="39"/>
      <c r="AT899" s="18" t="s">
        <v>202</v>
      </c>
      <c r="AU899" s="18" t="s">
        <v>85</v>
      </c>
    </row>
    <row r="900" s="2" customFormat="1" ht="16.5" customHeight="1">
      <c r="A900" s="39"/>
      <c r="B900" s="40"/>
      <c r="C900" s="229" t="s">
        <v>1305</v>
      </c>
      <c r="D900" s="229" t="s">
        <v>196</v>
      </c>
      <c r="E900" s="230" t="s">
        <v>1306</v>
      </c>
      <c r="F900" s="231" t="s">
        <v>1307</v>
      </c>
      <c r="G900" s="232" t="s">
        <v>1214</v>
      </c>
      <c r="H900" s="233">
        <v>75</v>
      </c>
      <c r="I900" s="234"/>
      <c r="J900" s="235">
        <f>ROUND(I900*H900,2)</f>
        <v>0</v>
      </c>
      <c r="K900" s="231" t="s">
        <v>232</v>
      </c>
      <c r="L900" s="45"/>
      <c r="M900" s="236" t="s">
        <v>1</v>
      </c>
      <c r="N900" s="237" t="s">
        <v>41</v>
      </c>
      <c r="O900" s="92"/>
      <c r="P900" s="238">
        <f>O900*H900</f>
        <v>0</v>
      </c>
      <c r="Q900" s="238">
        <v>0</v>
      </c>
      <c r="R900" s="238">
        <f>Q900*H900</f>
        <v>0</v>
      </c>
      <c r="S900" s="238">
        <v>0</v>
      </c>
      <c r="T900" s="239">
        <f>S900*H900</f>
        <v>0</v>
      </c>
      <c r="U900" s="39"/>
      <c r="V900" s="39"/>
      <c r="W900" s="39"/>
      <c r="X900" s="39"/>
      <c r="Y900" s="39"/>
      <c r="Z900" s="39"/>
      <c r="AA900" s="39"/>
      <c r="AB900" s="39"/>
      <c r="AC900" s="39"/>
      <c r="AD900" s="39"/>
      <c r="AE900" s="39"/>
      <c r="AR900" s="240" t="s">
        <v>285</v>
      </c>
      <c r="AT900" s="240" t="s">
        <v>196</v>
      </c>
      <c r="AU900" s="240" t="s">
        <v>85</v>
      </c>
      <c r="AY900" s="18" t="s">
        <v>194</v>
      </c>
      <c r="BE900" s="241">
        <f>IF(N900="základní",J900,0)</f>
        <v>0</v>
      </c>
      <c r="BF900" s="241">
        <f>IF(N900="snížená",J900,0)</f>
        <v>0</v>
      </c>
      <c r="BG900" s="241">
        <f>IF(N900="zákl. přenesená",J900,0)</f>
        <v>0</v>
      </c>
      <c r="BH900" s="241">
        <f>IF(N900="sníž. přenesená",J900,0)</f>
        <v>0</v>
      </c>
      <c r="BI900" s="241">
        <f>IF(N900="nulová",J900,0)</f>
        <v>0</v>
      </c>
      <c r="BJ900" s="18" t="s">
        <v>83</v>
      </c>
      <c r="BK900" s="241">
        <f>ROUND(I900*H900,2)</f>
        <v>0</v>
      </c>
      <c r="BL900" s="18" t="s">
        <v>285</v>
      </c>
      <c r="BM900" s="240" t="s">
        <v>1308</v>
      </c>
    </row>
    <row r="901" s="2" customFormat="1">
      <c r="A901" s="39"/>
      <c r="B901" s="40"/>
      <c r="C901" s="41"/>
      <c r="D901" s="242" t="s">
        <v>202</v>
      </c>
      <c r="E901" s="41"/>
      <c r="F901" s="243" t="s">
        <v>1216</v>
      </c>
      <c r="G901" s="41"/>
      <c r="H901" s="41"/>
      <c r="I901" s="244"/>
      <c r="J901" s="41"/>
      <c r="K901" s="41"/>
      <c r="L901" s="45"/>
      <c r="M901" s="245"/>
      <c r="N901" s="246"/>
      <c r="O901" s="92"/>
      <c r="P901" s="92"/>
      <c r="Q901" s="92"/>
      <c r="R901" s="92"/>
      <c r="S901" s="92"/>
      <c r="T901" s="93"/>
      <c r="U901" s="39"/>
      <c r="V901" s="39"/>
      <c r="W901" s="39"/>
      <c r="X901" s="39"/>
      <c r="Y901" s="39"/>
      <c r="Z901" s="39"/>
      <c r="AA901" s="39"/>
      <c r="AB901" s="39"/>
      <c r="AC901" s="39"/>
      <c r="AD901" s="39"/>
      <c r="AE901" s="39"/>
      <c r="AT901" s="18" t="s">
        <v>202</v>
      </c>
      <c r="AU901" s="18" t="s">
        <v>85</v>
      </c>
    </row>
    <row r="902" s="2" customFormat="1" ht="21.75" customHeight="1">
      <c r="A902" s="39"/>
      <c r="B902" s="40"/>
      <c r="C902" s="229" t="s">
        <v>1309</v>
      </c>
      <c r="D902" s="229" t="s">
        <v>196</v>
      </c>
      <c r="E902" s="230" t="s">
        <v>1310</v>
      </c>
      <c r="F902" s="231" t="s">
        <v>1311</v>
      </c>
      <c r="G902" s="232" t="s">
        <v>1214</v>
      </c>
      <c r="H902" s="233">
        <v>17.5</v>
      </c>
      <c r="I902" s="234"/>
      <c r="J902" s="235">
        <f>ROUND(I902*H902,2)</f>
        <v>0</v>
      </c>
      <c r="K902" s="231" t="s">
        <v>232</v>
      </c>
      <c r="L902" s="45"/>
      <c r="M902" s="236" t="s">
        <v>1</v>
      </c>
      <c r="N902" s="237" t="s">
        <v>41</v>
      </c>
      <c r="O902" s="92"/>
      <c r="P902" s="238">
        <f>O902*H902</f>
        <v>0</v>
      </c>
      <c r="Q902" s="238">
        <v>0</v>
      </c>
      <c r="R902" s="238">
        <f>Q902*H902</f>
        <v>0</v>
      </c>
      <c r="S902" s="238">
        <v>0</v>
      </c>
      <c r="T902" s="239">
        <f>S902*H902</f>
        <v>0</v>
      </c>
      <c r="U902" s="39"/>
      <c r="V902" s="39"/>
      <c r="W902" s="39"/>
      <c r="X902" s="39"/>
      <c r="Y902" s="39"/>
      <c r="Z902" s="39"/>
      <c r="AA902" s="39"/>
      <c r="AB902" s="39"/>
      <c r="AC902" s="39"/>
      <c r="AD902" s="39"/>
      <c r="AE902" s="39"/>
      <c r="AR902" s="240" t="s">
        <v>285</v>
      </c>
      <c r="AT902" s="240" t="s">
        <v>196</v>
      </c>
      <c r="AU902" s="240" t="s">
        <v>85</v>
      </c>
      <c r="AY902" s="18" t="s">
        <v>194</v>
      </c>
      <c r="BE902" s="241">
        <f>IF(N902="základní",J902,0)</f>
        <v>0</v>
      </c>
      <c r="BF902" s="241">
        <f>IF(N902="snížená",J902,0)</f>
        <v>0</v>
      </c>
      <c r="BG902" s="241">
        <f>IF(N902="zákl. přenesená",J902,0)</f>
        <v>0</v>
      </c>
      <c r="BH902" s="241">
        <f>IF(N902="sníž. přenesená",J902,0)</f>
        <v>0</v>
      </c>
      <c r="BI902" s="241">
        <f>IF(N902="nulová",J902,0)</f>
        <v>0</v>
      </c>
      <c r="BJ902" s="18" t="s">
        <v>83</v>
      </c>
      <c r="BK902" s="241">
        <f>ROUND(I902*H902,2)</f>
        <v>0</v>
      </c>
      <c r="BL902" s="18" t="s">
        <v>285</v>
      </c>
      <c r="BM902" s="240" t="s">
        <v>1312</v>
      </c>
    </row>
    <row r="903" s="2" customFormat="1">
      <c r="A903" s="39"/>
      <c r="B903" s="40"/>
      <c r="C903" s="41"/>
      <c r="D903" s="242" t="s">
        <v>202</v>
      </c>
      <c r="E903" s="41"/>
      <c r="F903" s="243" t="s">
        <v>1216</v>
      </c>
      <c r="G903" s="41"/>
      <c r="H903" s="41"/>
      <c r="I903" s="244"/>
      <c r="J903" s="41"/>
      <c r="K903" s="41"/>
      <c r="L903" s="45"/>
      <c r="M903" s="245"/>
      <c r="N903" s="246"/>
      <c r="O903" s="92"/>
      <c r="P903" s="92"/>
      <c r="Q903" s="92"/>
      <c r="R903" s="92"/>
      <c r="S903" s="92"/>
      <c r="T903" s="93"/>
      <c r="U903" s="39"/>
      <c r="V903" s="39"/>
      <c r="W903" s="39"/>
      <c r="X903" s="39"/>
      <c r="Y903" s="39"/>
      <c r="Z903" s="39"/>
      <c r="AA903" s="39"/>
      <c r="AB903" s="39"/>
      <c r="AC903" s="39"/>
      <c r="AD903" s="39"/>
      <c r="AE903" s="39"/>
      <c r="AT903" s="18" t="s">
        <v>202</v>
      </c>
      <c r="AU903" s="18" t="s">
        <v>85</v>
      </c>
    </row>
    <row r="904" s="2" customFormat="1" ht="16.5" customHeight="1">
      <c r="A904" s="39"/>
      <c r="B904" s="40"/>
      <c r="C904" s="229" t="s">
        <v>1313</v>
      </c>
      <c r="D904" s="229" t="s">
        <v>196</v>
      </c>
      <c r="E904" s="230" t="s">
        <v>1314</v>
      </c>
      <c r="F904" s="231" t="s">
        <v>1315</v>
      </c>
      <c r="G904" s="232" t="s">
        <v>1214</v>
      </c>
      <c r="H904" s="233">
        <v>17.5</v>
      </c>
      <c r="I904" s="234"/>
      <c r="J904" s="235">
        <f>ROUND(I904*H904,2)</f>
        <v>0</v>
      </c>
      <c r="K904" s="231" t="s">
        <v>232</v>
      </c>
      <c r="L904" s="45"/>
      <c r="M904" s="236" t="s">
        <v>1</v>
      </c>
      <c r="N904" s="237" t="s">
        <v>41</v>
      </c>
      <c r="O904" s="92"/>
      <c r="P904" s="238">
        <f>O904*H904</f>
        <v>0</v>
      </c>
      <c r="Q904" s="238">
        <v>0</v>
      </c>
      <c r="R904" s="238">
        <f>Q904*H904</f>
        <v>0</v>
      </c>
      <c r="S904" s="238">
        <v>0</v>
      </c>
      <c r="T904" s="239">
        <f>S904*H904</f>
        <v>0</v>
      </c>
      <c r="U904" s="39"/>
      <c r="V904" s="39"/>
      <c r="W904" s="39"/>
      <c r="X904" s="39"/>
      <c r="Y904" s="39"/>
      <c r="Z904" s="39"/>
      <c r="AA904" s="39"/>
      <c r="AB904" s="39"/>
      <c r="AC904" s="39"/>
      <c r="AD904" s="39"/>
      <c r="AE904" s="39"/>
      <c r="AR904" s="240" t="s">
        <v>285</v>
      </c>
      <c r="AT904" s="240" t="s">
        <v>196</v>
      </c>
      <c r="AU904" s="240" t="s">
        <v>85</v>
      </c>
      <c r="AY904" s="18" t="s">
        <v>194</v>
      </c>
      <c r="BE904" s="241">
        <f>IF(N904="základní",J904,0)</f>
        <v>0</v>
      </c>
      <c r="BF904" s="241">
        <f>IF(N904="snížená",J904,0)</f>
        <v>0</v>
      </c>
      <c r="BG904" s="241">
        <f>IF(N904="zákl. přenesená",J904,0)</f>
        <v>0</v>
      </c>
      <c r="BH904" s="241">
        <f>IF(N904="sníž. přenesená",J904,0)</f>
        <v>0</v>
      </c>
      <c r="BI904" s="241">
        <f>IF(N904="nulová",J904,0)</f>
        <v>0</v>
      </c>
      <c r="BJ904" s="18" t="s">
        <v>83</v>
      </c>
      <c r="BK904" s="241">
        <f>ROUND(I904*H904,2)</f>
        <v>0</v>
      </c>
      <c r="BL904" s="18" t="s">
        <v>285</v>
      </c>
      <c r="BM904" s="240" t="s">
        <v>1316</v>
      </c>
    </row>
    <row r="905" s="2" customFormat="1">
      <c r="A905" s="39"/>
      <c r="B905" s="40"/>
      <c r="C905" s="41"/>
      <c r="D905" s="242" t="s">
        <v>202</v>
      </c>
      <c r="E905" s="41"/>
      <c r="F905" s="243" t="s">
        <v>1216</v>
      </c>
      <c r="G905" s="41"/>
      <c r="H905" s="41"/>
      <c r="I905" s="244"/>
      <c r="J905" s="41"/>
      <c r="K905" s="41"/>
      <c r="L905" s="45"/>
      <c r="M905" s="245"/>
      <c r="N905" s="246"/>
      <c r="O905" s="92"/>
      <c r="P905" s="92"/>
      <c r="Q905" s="92"/>
      <c r="R905" s="92"/>
      <c r="S905" s="92"/>
      <c r="T905" s="93"/>
      <c r="U905" s="39"/>
      <c r="V905" s="39"/>
      <c r="W905" s="39"/>
      <c r="X905" s="39"/>
      <c r="Y905" s="39"/>
      <c r="Z905" s="39"/>
      <c r="AA905" s="39"/>
      <c r="AB905" s="39"/>
      <c r="AC905" s="39"/>
      <c r="AD905" s="39"/>
      <c r="AE905" s="39"/>
      <c r="AT905" s="18" t="s">
        <v>202</v>
      </c>
      <c r="AU905" s="18" t="s">
        <v>85</v>
      </c>
    </row>
    <row r="906" s="2" customFormat="1" ht="16.5" customHeight="1">
      <c r="A906" s="39"/>
      <c r="B906" s="40"/>
      <c r="C906" s="229" t="s">
        <v>1317</v>
      </c>
      <c r="D906" s="229" t="s">
        <v>196</v>
      </c>
      <c r="E906" s="230" t="s">
        <v>1318</v>
      </c>
      <c r="F906" s="231" t="s">
        <v>1319</v>
      </c>
      <c r="G906" s="232" t="s">
        <v>1214</v>
      </c>
      <c r="H906" s="233">
        <v>85</v>
      </c>
      <c r="I906" s="234"/>
      <c r="J906" s="235">
        <f>ROUND(I906*H906,2)</f>
        <v>0</v>
      </c>
      <c r="K906" s="231" t="s">
        <v>232</v>
      </c>
      <c r="L906" s="45"/>
      <c r="M906" s="236" t="s">
        <v>1</v>
      </c>
      <c r="N906" s="237" t="s">
        <v>41</v>
      </c>
      <c r="O906" s="92"/>
      <c r="P906" s="238">
        <f>O906*H906</f>
        <v>0</v>
      </c>
      <c r="Q906" s="238">
        <v>0</v>
      </c>
      <c r="R906" s="238">
        <f>Q906*H906</f>
        <v>0</v>
      </c>
      <c r="S906" s="238">
        <v>0</v>
      </c>
      <c r="T906" s="239">
        <f>S906*H906</f>
        <v>0</v>
      </c>
      <c r="U906" s="39"/>
      <c r="V906" s="39"/>
      <c r="W906" s="39"/>
      <c r="X906" s="39"/>
      <c r="Y906" s="39"/>
      <c r="Z906" s="39"/>
      <c r="AA906" s="39"/>
      <c r="AB906" s="39"/>
      <c r="AC906" s="39"/>
      <c r="AD906" s="39"/>
      <c r="AE906" s="39"/>
      <c r="AR906" s="240" t="s">
        <v>285</v>
      </c>
      <c r="AT906" s="240" t="s">
        <v>196</v>
      </c>
      <c r="AU906" s="240" t="s">
        <v>85</v>
      </c>
      <c r="AY906" s="18" t="s">
        <v>194</v>
      </c>
      <c r="BE906" s="241">
        <f>IF(N906="základní",J906,0)</f>
        <v>0</v>
      </c>
      <c r="BF906" s="241">
        <f>IF(N906="snížená",J906,0)</f>
        <v>0</v>
      </c>
      <c r="BG906" s="241">
        <f>IF(N906="zákl. přenesená",J906,0)</f>
        <v>0</v>
      </c>
      <c r="BH906" s="241">
        <f>IF(N906="sníž. přenesená",J906,0)</f>
        <v>0</v>
      </c>
      <c r="BI906" s="241">
        <f>IF(N906="nulová",J906,0)</f>
        <v>0</v>
      </c>
      <c r="BJ906" s="18" t="s">
        <v>83</v>
      </c>
      <c r="BK906" s="241">
        <f>ROUND(I906*H906,2)</f>
        <v>0</v>
      </c>
      <c r="BL906" s="18" t="s">
        <v>285</v>
      </c>
      <c r="BM906" s="240" t="s">
        <v>1320</v>
      </c>
    </row>
    <row r="907" s="2" customFormat="1">
      <c r="A907" s="39"/>
      <c r="B907" s="40"/>
      <c r="C907" s="41"/>
      <c r="D907" s="242" t="s">
        <v>202</v>
      </c>
      <c r="E907" s="41"/>
      <c r="F907" s="243" t="s">
        <v>1216</v>
      </c>
      <c r="G907" s="41"/>
      <c r="H907" s="41"/>
      <c r="I907" s="244"/>
      <c r="J907" s="41"/>
      <c r="K907" s="41"/>
      <c r="L907" s="45"/>
      <c r="M907" s="245"/>
      <c r="N907" s="246"/>
      <c r="O907" s="92"/>
      <c r="P907" s="92"/>
      <c r="Q907" s="92"/>
      <c r="R907" s="92"/>
      <c r="S907" s="92"/>
      <c r="T907" s="93"/>
      <c r="U907" s="39"/>
      <c r="V907" s="39"/>
      <c r="W907" s="39"/>
      <c r="X907" s="39"/>
      <c r="Y907" s="39"/>
      <c r="Z907" s="39"/>
      <c r="AA907" s="39"/>
      <c r="AB907" s="39"/>
      <c r="AC907" s="39"/>
      <c r="AD907" s="39"/>
      <c r="AE907" s="39"/>
      <c r="AT907" s="18" t="s">
        <v>202</v>
      </c>
      <c r="AU907" s="18" t="s">
        <v>85</v>
      </c>
    </row>
    <row r="908" s="2" customFormat="1" ht="21.75" customHeight="1">
      <c r="A908" s="39"/>
      <c r="B908" s="40"/>
      <c r="C908" s="229" t="s">
        <v>1321</v>
      </c>
      <c r="D908" s="229" t="s">
        <v>196</v>
      </c>
      <c r="E908" s="230" t="s">
        <v>1322</v>
      </c>
      <c r="F908" s="231" t="s">
        <v>1323</v>
      </c>
      <c r="G908" s="232" t="s">
        <v>1214</v>
      </c>
      <c r="H908" s="233">
        <v>78.650000000000006</v>
      </c>
      <c r="I908" s="234"/>
      <c r="J908" s="235">
        <f>ROUND(I908*H908,2)</f>
        <v>0</v>
      </c>
      <c r="K908" s="231" t="s">
        <v>232</v>
      </c>
      <c r="L908" s="45"/>
      <c r="M908" s="236" t="s">
        <v>1</v>
      </c>
      <c r="N908" s="237" t="s">
        <v>41</v>
      </c>
      <c r="O908" s="92"/>
      <c r="P908" s="238">
        <f>O908*H908</f>
        <v>0</v>
      </c>
      <c r="Q908" s="238">
        <v>0</v>
      </c>
      <c r="R908" s="238">
        <f>Q908*H908</f>
        <v>0</v>
      </c>
      <c r="S908" s="238">
        <v>0</v>
      </c>
      <c r="T908" s="239">
        <f>S908*H908</f>
        <v>0</v>
      </c>
      <c r="U908" s="39"/>
      <c r="V908" s="39"/>
      <c r="W908" s="39"/>
      <c r="X908" s="39"/>
      <c r="Y908" s="39"/>
      <c r="Z908" s="39"/>
      <c r="AA908" s="39"/>
      <c r="AB908" s="39"/>
      <c r="AC908" s="39"/>
      <c r="AD908" s="39"/>
      <c r="AE908" s="39"/>
      <c r="AR908" s="240" t="s">
        <v>285</v>
      </c>
      <c r="AT908" s="240" t="s">
        <v>196</v>
      </c>
      <c r="AU908" s="240" t="s">
        <v>85</v>
      </c>
      <c r="AY908" s="18" t="s">
        <v>194</v>
      </c>
      <c r="BE908" s="241">
        <f>IF(N908="základní",J908,0)</f>
        <v>0</v>
      </c>
      <c r="BF908" s="241">
        <f>IF(N908="snížená",J908,0)</f>
        <v>0</v>
      </c>
      <c r="BG908" s="241">
        <f>IF(N908="zákl. přenesená",J908,0)</f>
        <v>0</v>
      </c>
      <c r="BH908" s="241">
        <f>IF(N908="sníž. přenesená",J908,0)</f>
        <v>0</v>
      </c>
      <c r="BI908" s="241">
        <f>IF(N908="nulová",J908,0)</f>
        <v>0</v>
      </c>
      <c r="BJ908" s="18" t="s">
        <v>83</v>
      </c>
      <c r="BK908" s="241">
        <f>ROUND(I908*H908,2)</f>
        <v>0</v>
      </c>
      <c r="BL908" s="18" t="s">
        <v>285</v>
      </c>
      <c r="BM908" s="240" t="s">
        <v>1324</v>
      </c>
    </row>
    <row r="909" s="2" customFormat="1">
      <c r="A909" s="39"/>
      <c r="B909" s="40"/>
      <c r="C909" s="41"/>
      <c r="D909" s="242" t="s">
        <v>202</v>
      </c>
      <c r="E909" s="41"/>
      <c r="F909" s="243" t="s">
        <v>1216</v>
      </c>
      <c r="G909" s="41"/>
      <c r="H909" s="41"/>
      <c r="I909" s="244"/>
      <c r="J909" s="41"/>
      <c r="K909" s="41"/>
      <c r="L909" s="45"/>
      <c r="M909" s="245"/>
      <c r="N909" s="246"/>
      <c r="O909" s="92"/>
      <c r="P909" s="92"/>
      <c r="Q909" s="92"/>
      <c r="R909" s="92"/>
      <c r="S909" s="92"/>
      <c r="T909" s="93"/>
      <c r="U909" s="39"/>
      <c r="V909" s="39"/>
      <c r="W909" s="39"/>
      <c r="X909" s="39"/>
      <c r="Y909" s="39"/>
      <c r="Z909" s="39"/>
      <c r="AA909" s="39"/>
      <c r="AB909" s="39"/>
      <c r="AC909" s="39"/>
      <c r="AD909" s="39"/>
      <c r="AE909" s="39"/>
      <c r="AT909" s="18" t="s">
        <v>202</v>
      </c>
      <c r="AU909" s="18" t="s">
        <v>85</v>
      </c>
    </row>
    <row r="910" s="2" customFormat="1" ht="24.15" customHeight="1">
      <c r="A910" s="39"/>
      <c r="B910" s="40"/>
      <c r="C910" s="229" t="s">
        <v>1325</v>
      </c>
      <c r="D910" s="229" t="s">
        <v>196</v>
      </c>
      <c r="E910" s="230" t="s">
        <v>1326</v>
      </c>
      <c r="F910" s="231" t="s">
        <v>1327</v>
      </c>
      <c r="G910" s="232" t="s">
        <v>1214</v>
      </c>
      <c r="H910" s="233">
        <v>155</v>
      </c>
      <c r="I910" s="234"/>
      <c r="J910" s="235">
        <f>ROUND(I910*H910,2)</f>
        <v>0</v>
      </c>
      <c r="K910" s="231" t="s">
        <v>232</v>
      </c>
      <c r="L910" s="45"/>
      <c r="M910" s="236" t="s">
        <v>1</v>
      </c>
      <c r="N910" s="237" t="s">
        <v>41</v>
      </c>
      <c r="O910" s="92"/>
      <c r="P910" s="238">
        <f>O910*H910</f>
        <v>0</v>
      </c>
      <c r="Q910" s="238">
        <v>0</v>
      </c>
      <c r="R910" s="238">
        <f>Q910*H910</f>
        <v>0</v>
      </c>
      <c r="S910" s="238">
        <v>0</v>
      </c>
      <c r="T910" s="239">
        <f>S910*H910</f>
        <v>0</v>
      </c>
      <c r="U910" s="39"/>
      <c r="V910" s="39"/>
      <c r="W910" s="39"/>
      <c r="X910" s="39"/>
      <c r="Y910" s="39"/>
      <c r="Z910" s="39"/>
      <c r="AA910" s="39"/>
      <c r="AB910" s="39"/>
      <c r="AC910" s="39"/>
      <c r="AD910" s="39"/>
      <c r="AE910" s="39"/>
      <c r="AR910" s="240" t="s">
        <v>285</v>
      </c>
      <c r="AT910" s="240" t="s">
        <v>196</v>
      </c>
      <c r="AU910" s="240" t="s">
        <v>85</v>
      </c>
      <c r="AY910" s="18" t="s">
        <v>194</v>
      </c>
      <c r="BE910" s="241">
        <f>IF(N910="základní",J910,0)</f>
        <v>0</v>
      </c>
      <c r="BF910" s="241">
        <f>IF(N910="snížená",J910,0)</f>
        <v>0</v>
      </c>
      <c r="BG910" s="241">
        <f>IF(N910="zákl. přenesená",J910,0)</f>
        <v>0</v>
      </c>
      <c r="BH910" s="241">
        <f>IF(N910="sníž. přenesená",J910,0)</f>
        <v>0</v>
      </c>
      <c r="BI910" s="241">
        <f>IF(N910="nulová",J910,0)</f>
        <v>0</v>
      </c>
      <c r="BJ910" s="18" t="s">
        <v>83</v>
      </c>
      <c r="BK910" s="241">
        <f>ROUND(I910*H910,2)</f>
        <v>0</v>
      </c>
      <c r="BL910" s="18" t="s">
        <v>285</v>
      </c>
      <c r="BM910" s="240" t="s">
        <v>1328</v>
      </c>
    </row>
    <row r="911" s="2" customFormat="1">
      <c r="A911" s="39"/>
      <c r="B911" s="40"/>
      <c r="C911" s="41"/>
      <c r="D911" s="242" t="s">
        <v>202</v>
      </c>
      <c r="E911" s="41"/>
      <c r="F911" s="243" t="s">
        <v>1216</v>
      </c>
      <c r="G911" s="41"/>
      <c r="H911" s="41"/>
      <c r="I911" s="244"/>
      <c r="J911" s="41"/>
      <c r="K911" s="41"/>
      <c r="L911" s="45"/>
      <c r="M911" s="245"/>
      <c r="N911" s="246"/>
      <c r="O911" s="92"/>
      <c r="P911" s="92"/>
      <c r="Q911" s="92"/>
      <c r="R911" s="92"/>
      <c r="S911" s="92"/>
      <c r="T911" s="93"/>
      <c r="U911" s="39"/>
      <c r="V911" s="39"/>
      <c r="W911" s="39"/>
      <c r="X911" s="39"/>
      <c r="Y911" s="39"/>
      <c r="Z911" s="39"/>
      <c r="AA911" s="39"/>
      <c r="AB911" s="39"/>
      <c r="AC911" s="39"/>
      <c r="AD911" s="39"/>
      <c r="AE911" s="39"/>
      <c r="AT911" s="18" t="s">
        <v>202</v>
      </c>
      <c r="AU911" s="18" t="s">
        <v>85</v>
      </c>
    </row>
    <row r="912" s="2" customFormat="1" ht="21.75" customHeight="1">
      <c r="A912" s="39"/>
      <c r="B912" s="40"/>
      <c r="C912" s="229" t="s">
        <v>1329</v>
      </c>
      <c r="D912" s="229" t="s">
        <v>196</v>
      </c>
      <c r="E912" s="230" t="s">
        <v>1330</v>
      </c>
      <c r="F912" s="231" t="s">
        <v>1331</v>
      </c>
      <c r="G912" s="232" t="s">
        <v>1214</v>
      </c>
      <c r="H912" s="233">
        <v>76.200000000000003</v>
      </c>
      <c r="I912" s="234"/>
      <c r="J912" s="235">
        <f>ROUND(I912*H912,2)</f>
        <v>0</v>
      </c>
      <c r="K912" s="231" t="s">
        <v>232</v>
      </c>
      <c r="L912" s="45"/>
      <c r="M912" s="236" t="s">
        <v>1</v>
      </c>
      <c r="N912" s="237" t="s">
        <v>41</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285</v>
      </c>
      <c r="AT912" s="240" t="s">
        <v>196</v>
      </c>
      <c r="AU912" s="240" t="s">
        <v>85</v>
      </c>
      <c r="AY912" s="18" t="s">
        <v>194</v>
      </c>
      <c r="BE912" s="241">
        <f>IF(N912="základní",J912,0)</f>
        <v>0</v>
      </c>
      <c r="BF912" s="241">
        <f>IF(N912="snížená",J912,0)</f>
        <v>0</v>
      </c>
      <c r="BG912" s="241">
        <f>IF(N912="zákl. přenesená",J912,0)</f>
        <v>0</v>
      </c>
      <c r="BH912" s="241">
        <f>IF(N912="sníž. přenesená",J912,0)</f>
        <v>0</v>
      </c>
      <c r="BI912" s="241">
        <f>IF(N912="nulová",J912,0)</f>
        <v>0</v>
      </c>
      <c r="BJ912" s="18" t="s">
        <v>83</v>
      </c>
      <c r="BK912" s="241">
        <f>ROUND(I912*H912,2)</f>
        <v>0</v>
      </c>
      <c r="BL912" s="18" t="s">
        <v>285</v>
      </c>
      <c r="BM912" s="240" t="s">
        <v>1332</v>
      </c>
    </row>
    <row r="913" s="2" customFormat="1">
      <c r="A913" s="39"/>
      <c r="B913" s="40"/>
      <c r="C913" s="41"/>
      <c r="D913" s="242" t="s">
        <v>202</v>
      </c>
      <c r="E913" s="41"/>
      <c r="F913" s="243" t="s">
        <v>1216</v>
      </c>
      <c r="G913" s="41"/>
      <c r="H913" s="41"/>
      <c r="I913" s="244"/>
      <c r="J913" s="41"/>
      <c r="K913" s="41"/>
      <c r="L913" s="45"/>
      <c r="M913" s="245"/>
      <c r="N913" s="246"/>
      <c r="O913" s="92"/>
      <c r="P913" s="92"/>
      <c r="Q913" s="92"/>
      <c r="R913" s="92"/>
      <c r="S913" s="92"/>
      <c r="T913" s="93"/>
      <c r="U913" s="39"/>
      <c r="V913" s="39"/>
      <c r="W913" s="39"/>
      <c r="X913" s="39"/>
      <c r="Y913" s="39"/>
      <c r="Z913" s="39"/>
      <c r="AA913" s="39"/>
      <c r="AB913" s="39"/>
      <c r="AC913" s="39"/>
      <c r="AD913" s="39"/>
      <c r="AE913" s="39"/>
      <c r="AT913" s="18" t="s">
        <v>202</v>
      </c>
      <c r="AU913" s="18" t="s">
        <v>85</v>
      </c>
    </row>
    <row r="914" s="2" customFormat="1" ht="21.75" customHeight="1">
      <c r="A914" s="39"/>
      <c r="B914" s="40"/>
      <c r="C914" s="229" t="s">
        <v>1333</v>
      </c>
      <c r="D914" s="229" t="s">
        <v>196</v>
      </c>
      <c r="E914" s="230" t="s">
        <v>1334</v>
      </c>
      <c r="F914" s="231" t="s">
        <v>1335</v>
      </c>
      <c r="G914" s="232" t="s">
        <v>1336</v>
      </c>
      <c r="H914" s="300"/>
      <c r="I914" s="234"/>
      <c r="J914" s="235">
        <f>ROUND(I914*H914,2)</f>
        <v>0</v>
      </c>
      <c r="K914" s="231" t="s">
        <v>200</v>
      </c>
      <c r="L914" s="45"/>
      <c r="M914" s="236" t="s">
        <v>1</v>
      </c>
      <c r="N914" s="237" t="s">
        <v>41</v>
      </c>
      <c r="O914" s="92"/>
      <c r="P914" s="238">
        <f>O914*H914</f>
        <v>0</v>
      </c>
      <c r="Q914" s="238">
        <v>0</v>
      </c>
      <c r="R914" s="238">
        <f>Q914*H914</f>
        <v>0</v>
      </c>
      <c r="S914" s="238">
        <v>0</v>
      </c>
      <c r="T914" s="239">
        <f>S914*H914</f>
        <v>0</v>
      </c>
      <c r="U914" s="39"/>
      <c r="V914" s="39"/>
      <c r="W914" s="39"/>
      <c r="X914" s="39"/>
      <c r="Y914" s="39"/>
      <c r="Z914" s="39"/>
      <c r="AA914" s="39"/>
      <c r="AB914" s="39"/>
      <c r="AC914" s="39"/>
      <c r="AD914" s="39"/>
      <c r="AE914" s="39"/>
      <c r="AR914" s="240" t="s">
        <v>285</v>
      </c>
      <c r="AT914" s="240" t="s">
        <v>196</v>
      </c>
      <c r="AU914" s="240" t="s">
        <v>85</v>
      </c>
      <c r="AY914" s="18" t="s">
        <v>194</v>
      </c>
      <c r="BE914" s="241">
        <f>IF(N914="základní",J914,0)</f>
        <v>0</v>
      </c>
      <c r="BF914" s="241">
        <f>IF(N914="snížená",J914,0)</f>
        <v>0</v>
      </c>
      <c r="BG914" s="241">
        <f>IF(N914="zákl. přenesená",J914,0)</f>
        <v>0</v>
      </c>
      <c r="BH914" s="241">
        <f>IF(N914="sníž. přenesená",J914,0)</f>
        <v>0</v>
      </c>
      <c r="BI914" s="241">
        <f>IF(N914="nulová",J914,0)</f>
        <v>0</v>
      </c>
      <c r="BJ914" s="18" t="s">
        <v>83</v>
      </c>
      <c r="BK914" s="241">
        <f>ROUND(I914*H914,2)</f>
        <v>0</v>
      </c>
      <c r="BL914" s="18" t="s">
        <v>285</v>
      </c>
      <c r="BM914" s="240" t="s">
        <v>1337</v>
      </c>
    </row>
    <row r="915" s="12" customFormat="1" ht="22.8" customHeight="1">
      <c r="A915" s="12"/>
      <c r="B915" s="213"/>
      <c r="C915" s="214"/>
      <c r="D915" s="215" t="s">
        <v>75</v>
      </c>
      <c r="E915" s="227" t="s">
        <v>1338</v>
      </c>
      <c r="F915" s="227" t="s">
        <v>1339</v>
      </c>
      <c r="G915" s="214"/>
      <c r="H915" s="214"/>
      <c r="I915" s="217"/>
      <c r="J915" s="228">
        <f>BK915</f>
        <v>0</v>
      </c>
      <c r="K915" s="214"/>
      <c r="L915" s="219"/>
      <c r="M915" s="220"/>
      <c r="N915" s="221"/>
      <c r="O915" s="221"/>
      <c r="P915" s="222">
        <f>SUM(P916:P926)</f>
        <v>0</v>
      </c>
      <c r="Q915" s="221"/>
      <c r="R915" s="222">
        <f>SUM(R916:R926)</f>
        <v>0</v>
      </c>
      <c r="S915" s="221"/>
      <c r="T915" s="223">
        <f>SUM(T916:T926)</f>
        <v>0</v>
      </c>
      <c r="U915" s="12"/>
      <c r="V915" s="12"/>
      <c r="W915" s="12"/>
      <c r="X915" s="12"/>
      <c r="Y915" s="12"/>
      <c r="Z915" s="12"/>
      <c r="AA915" s="12"/>
      <c r="AB915" s="12"/>
      <c r="AC915" s="12"/>
      <c r="AD915" s="12"/>
      <c r="AE915" s="12"/>
      <c r="AR915" s="224" t="s">
        <v>85</v>
      </c>
      <c r="AT915" s="225" t="s">
        <v>75</v>
      </c>
      <c r="AU915" s="225" t="s">
        <v>83</v>
      </c>
      <c r="AY915" s="224" t="s">
        <v>194</v>
      </c>
      <c r="BK915" s="226">
        <f>SUM(BK916:BK926)</f>
        <v>0</v>
      </c>
    </row>
    <row r="916" s="2" customFormat="1" ht="16.5" customHeight="1">
      <c r="A916" s="39"/>
      <c r="B916" s="40"/>
      <c r="C916" s="229" t="s">
        <v>1340</v>
      </c>
      <c r="D916" s="229" t="s">
        <v>196</v>
      </c>
      <c r="E916" s="230" t="s">
        <v>1341</v>
      </c>
      <c r="F916" s="231" t="s">
        <v>1342</v>
      </c>
      <c r="G916" s="232" t="s">
        <v>1343</v>
      </c>
      <c r="H916" s="233">
        <v>2</v>
      </c>
      <c r="I916" s="234"/>
      <c r="J916" s="235">
        <f>ROUND(I916*H916,2)</f>
        <v>0</v>
      </c>
      <c r="K916" s="231" t="s">
        <v>232</v>
      </c>
      <c r="L916" s="45"/>
      <c r="M916" s="236" t="s">
        <v>1</v>
      </c>
      <c r="N916" s="237" t="s">
        <v>41</v>
      </c>
      <c r="O916" s="92"/>
      <c r="P916" s="238">
        <f>O916*H916</f>
        <v>0</v>
      </c>
      <c r="Q916" s="238">
        <v>0</v>
      </c>
      <c r="R916" s="238">
        <f>Q916*H916</f>
        <v>0</v>
      </c>
      <c r="S916" s="238">
        <v>0</v>
      </c>
      <c r="T916" s="239">
        <f>S916*H916</f>
        <v>0</v>
      </c>
      <c r="U916" s="39"/>
      <c r="V916" s="39"/>
      <c r="W916" s="39"/>
      <c r="X916" s="39"/>
      <c r="Y916" s="39"/>
      <c r="Z916" s="39"/>
      <c r="AA916" s="39"/>
      <c r="AB916" s="39"/>
      <c r="AC916" s="39"/>
      <c r="AD916" s="39"/>
      <c r="AE916" s="39"/>
      <c r="AR916" s="240" t="s">
        <v>285</v>
      </c>
      <c r="AT916" s="240" t="s">
        <v>196</v>
      </c>
      <c r="AU916" s="240" t="s">
        <v>85</v>
      </c>
      <c r="AY916" s="18" t="s">
        <v>194</v>
      </c>
      <c r="BE916" s="241">
        <f>IF(N916="základní",J916,0)</f>
        <v>0</v>
      </c>
      <c r="BF916" s="241">
        <f>IF(N916="snížená",J916,0)</f>
        <v>0</v>
      </c>
      <c r="BG916" s="241">
        <f>IF(N916="zákl. přenesená",J916,0)</f>
        <v>0</v>
      </c>
      <c r="BH916" s="241">
        <f>IF(N916="sníž. přenesená",J916,0)</f>
        <v>0</v>
      </c>
      <c r="BI916" s="241">
        <f>IF(N916="nulová",J916,0)</f>
        <v>0</v>
      </c>
      <c r="BJ916" s="18" t="s">
        <v>83</v>
      </c>
      <c r="BK916" s="241">
        <f>ROUND(I916*H916,2)</f>
        <v>0</v>
      </c>
      <c r="BL916" s="18" t="s">
        <v>285</v>
      </c>
      <c r="BM916" s="240" t="s">
        <v>1344</v>
      </c>
    </row>
    <row r="917" s="2" customFormat="1">
      <c r="A917" s="39"/>
      <c r="B917" s="40"/>
      <c r="C917" s="41"/>
      <c r="D917" s="242" t="s">
        <v>202</v>
      </c>
      <c r="E917" s="41"/>
      <c r="F917" s="243" t="s">
        <v>1345</v>
      </c>
      <c r="G917" s="41"/>
      <c r="H917" s="41"/>
      <c r="I917" s="244"/>
      <c r="J917" s="41"/>
      <c r="K917" s="41"/>
      <c r="L917" s="45"/>
      <c r="M917" s="245"/>
      <c r="N917" s="246"/>
      <c r="O917" s="92"/>
      <c r="P917" s="92"/>
      <c r="Q917" s="92"/>
      <c r="R917" s="92"/>
      <c r="S917" s="92"/>
      <c r="T917" s="93"/>
      <c r="U917" s="39"/>
      <c r="V917" s="39"/>
      <c r="W917" s="39"/>
      <c r="X917" s="39"/>
      <c r="Y917" s="39"/>
      <c r="Z917" s="39"/>
      <c r="AA917" s="39"/>
      <c r="AB917" s="39"/>
      <c r="AC917" s="39"/>
      <c r="AD917" s="39"/>
      <c r="AE917" s="39"/>
      <c r="AT917" s="18" t="s">
        <v>202</v>
      </c>
      <c r="AU917" s="18" t="s">
        <v>85</v>
      </c>
    </row>
    <row r="918" s="2" customFormat="1" ht="16.5" customHeight="1">
      <c r="A918" s="39"/>
      <c r="B918" s="40"/>
      <c r="C918" s="229" t="s">
        <v>1346</v>
      </c>
      <c r="D918" s="229" t="s">
        <v>196</v>
      </c>
      <c r="E918" s="230" t="s">
        <v>1347</v>
      </c>
      <c r="F918" s="231" t="s">
        <v>1348</v>
      </c>
      <c r="G918" s="232" t="s">
        <v>1343</v>
      </c>
      <c r="H918" s="233">
        <v>1</v>
      </c>
      <c r="I918" s="234"/>
      <c r="J918" s="235">
        <f>ROUND(I918*H918,2)</f>
        <v>0</v>
      </c>
      <c r="K918" s="231" t="s">
        <v>232</v>
      </c>
      <c r="L918" s="45"/>
      <c r="M918" s="236" t="s">
        <v>1</v>
      </c>
      <c r="N918" s="237" t="s">
        <v>41</v>
      </c>
      <c r="O918" s="92"/>
      <c r="P918" s="238">
        <f>O918*H918</f>
        <v>0</v>
      </c>
      <c r="Q918" s="238">
        <v>0</v>
      </c>
      <c r="R918" s="238">
        <f>Q918*H918</f>
        <v>0</v>
      </c>
      <c r="S918" s="238">
        <v>0</v>
      </c>
      <c r="T918" s="239">
        <f>S918*H918</f>
        <v>0</v>
      </c>
      <c r="U918" s="39"/>
      <c r="V918" s="39"/>
      <c r="W918" s="39"/>
      <c r="X918" s="39"/>
      <c r="Y918" s="39"/>
      <c r="Z918" s="39"/>
      <c r="AA918" s="39"/>
      <c r="AB918" s="39"/>
      <c r="AC918" s="39"/>
      <c r="AD918" s="39"/>
      <c r="AE918" s="39"/>
      <c r="AR918" s="240" t="s">
        <v>285</v>
      </c>
      <c r="AT918" s="240" t="s">
        <v>196</v>
      </c>
      <c r="AU918" s="240" t="s">
        <v>85</v>
      </c>
      <c r="AY918" s="18" t="s">
        <v>194</v>
      </c>
      <c r="BE918" s="241">
        <f>IF(N918="základní",J918,0)</f>
        <v>0</v>
      </c>
      <c r="BF918" s="241">
        <f>IF(N918="snížená",J918,0)</f>
        <v>0</v>
      </c>
      <c r="BG918" s="241">
        <f>IF(N918="zákl. přenesená",J918,0)</f>
        <v>0</v>
      </c>
      <c r="BH918" s="241">
        <f>IF(N918="sníž. přenesená",J918,0)</f>
        <v>0</v>
      </c>
      <c r="BI918" s="241">
        <f>IF(N918="nulová",J918,0)</f>
        <v>0</v>
      </c>
      <c r="BJ918" s="18" t="s">
        <v>83</v>
      </c>
      <c r="BK918" s="241">
        <f>ROUND(I918*H918,2)</f>
        <v>0</v>
      </c>
      <c r="BL918" s="18" t="s">
        <v>285</v>
      </c>
      <c r="BM918" s="240" t="s">
        <v>1349</v>
      </c>
    </row>
    <row r="919" s="2" customFormat="1">
      <c r="A919" s="39"/>
      <c r="B919" s="40"/>
      <c r="C919" s="41"/>
      <c r="D919" s="242" t="s">
        <v>202</v>
      </c>
      <c r="E919" s="41"/>
      <c r="F919" s="243" t="s">
        <v>1350</v>
      </c>
      <c r="G919" s="41"/>
      <c r="H919" s="41"/>
      <c r="I919" s="244"/>
      <c r="J919" s="41"/>
      <c r="K919" s="41"/>
      <c r="L919" s="45"/>
      <c r="M919" s="245"/>
      <c r="N919" s="246"/>
      <c r="O919" s="92"/>
      <c r="P919" s="92"/>
      <c r="Q919" s="92"/>
      <c r="R919" s="92"/>
      <c r="S919" s="92"/>
      <c r="T919" s="93"/>
      <c r="U919" s="39"/>
      <c r="V919" s="39"/>
      <c r="W919" s="39"/>
      <c r="X919" s="39"/>
      <c r="Y919" s="39"/>
      <c r="Z919" s="39"/>
      <c r="AA919" s="39"/>
      <c r="AB919" s="39"/>
      <c r="AC919" s="39"/>
      <c r="AD919" s="39"/>
      <c r="AE919" s="39"/>
      <c r="AT919" s="18" t="s">
        <v>202</v>
      </c>
      <c r="AU919" s="18" t="s">
        <v>85</v>
      </c>
    </row>
    <row r="920" s="2" customFormat="1" ht="16.5" customHeight="1">
      <c r="A920" s="39"/>
      <c r="B920" s="40"/>
      <c r="C920" s="229" t="s">
        <v>1351</v>
      </c>
      <c r="D920" s="229" t="s">
        <v>196</v>
      </c>
      <c r="E920" s="230" t="s">
        <v>1352</v>
      </c>
      <c r="F920" s="231" t="s">
        <v>1353</v>
      </c>
      <c r="G920" s="232" t="s">
        <v>1343</v>
      </c>
      <c r="H920" s="233">
        <v>1</v>
      </c>
      <c r="I920" s="234"/>
      <c r="J920" s="235">
        <f>ROUND(I920*H920,2)</f>
        <v>0</v>
      </c>
      <c r="K920" s="231" t="s">
        <v>232</v>
      </c>
      <c r="L920" s="45"/>
      <c r="M920" s="236" t="s">
        <v>1</v>
      </c>
      <c r="N920" s="237" t="s">
        <v>41</v>
      </c>
      <c r="O920" s="92"/>
      <c r="P920" s="238">
        <f>O920*H920</f>
        <v>0</v>
      </c>
      <c r="Q920" s="238">
        <v>0</v>
      </c>
      <c r="R920" s="238">
        <f>Q920*H920</f>
        <v>0</v>
      </c>
      <c r="S920" s="238">
        <v>0</v>
      </c>
      <c r="T920" s="239">
        <f>S920*H920</f>
        <v>0</v>
      </c>
      <c r="U920" s="39"/>
      <c r="V920" s="39"/>
      <c r="W920" s="39"/>
      <c r="X920" s="39"/>
      <c r="Y920" s="39"/>
      <c r="Z920" s="39"/>
      <c r="AA920" s="39"/>
      <c r="AB920" s="39"/>
      <c r="AC920" s="39"/>
      <c r="AD920" s="39"/>
      <c r="AE920" s="39"/>
      <c r="AR920" s="240" t="s">
        <v>285</v>
      </c>
      <c r="AT920" s="240" t="s">
        <v>196</v>
      </c>
      <c r="AU920" s="240" t="s">
        <v>85</v>
      </c>
      <c r="AY920" s="18" t="s">
        <v>194</v>
      </c>
      <c r="BE920" s="241">
        <f>IF(N920="základní",J920,0)</f>
        <v>0</v>
      </c>
      <c r="BF920" s="241">
        <f>IF(N920="snížená",J920,0)</f>
        <v>0</v>
      </c>
      <c r="BG920" s="241">
        <f>IF(N920="zákl. přenesená",J920,0)</f>
        <v>0</v>
      </c>
      <c r="BH920" s="241">
        <f>IF(N920="sníž. přenesená",J920,0)</f>
        <v>0</v>
      </c>
      <c r="BI920" s="241">
        <f>IF(N920="nulová",J920,0)</f>
        <v>0</v>
      </c>
      <c r="BJ920" s="18" t="s">
        <v>83</v>
      </c>
      <c r="BK920" s="241">
        <f>ROUND(I920*H920,2)</f>
        <v>0</v>
      </c>
      <c r="BL920" s="18" t="s">
        <v>285</v>
      </c>
      <c r="BM920" s="240" t="s">
        <v>1354</v>
      </c>
    </row>
    <row r="921" s="2" customFormat="1">
      <c r="A921" s="39"/>
      <c r="B921" s="40"/>
      <c r="C921" s="41"/>
      <c r="D921" s="242" t="s">
        <v>202</v>
      </c>
      <c r="E921" s="41"/>
      <c r="F921" s="243" t="s">
        <v>1350</v>
      </c>
      <c r="G921" s="41"/>
      <c r="H921" s="41"/>
      <c r="I921" s="244"/>
      <c r="J921" s="41"/>
      <c r="K921" s="41"/>
      <c r="L921" s="45"/>
      <c r="M921" s="245"/>
      <c r="N921" s="246"/>
      <c r="O921" s="92"/>
      <c r="P921" s="92"/>
      <c r="Q921" s="92"/>
      <c r="R921" s="92"/>
      <c r="S921" s="92"/>
      <c r="T921" s="93"/>
      <c r="U921" s="39"/>
      <c r="V921" s="39"/>
      <c r="W921" s="39"/>
      <c r="X921" s="39"/>
      <c r="Y921" s="39"/>
      <c r="Z921" s="39"/>
      <c r="AA921" s="39"/>
      <c r="AB921" s="39"/>
      <c r="AC921" s="39"/>
      <c r="AD921" s="39"/>
      <c r="AE921" s="39"/>
      <c r="AT921" s="18" t="s">
        <v>202</v>
      </c>
      <c r="AU921" s="18" t="s">
        <v>85</v>
      </c>
    </row>
    <row r="922" s="2" customFormat="1" ht="16.5" customHeight="1">
      <c r="A922" s="39"/>
      <c r="B922" s="40"/>
      <c r="C922" s="229" t="s">
        <v>1355</v>
      </c>
      <c r="D922" s="229" t="s">
        <v>196</v>
      </c>
      <c r="E922" s="230" t="s">
        <v>1356</v>
      </c>
      <c r="F922" s="231" t="s">
        <v>1357</v>
      </c>
      <c r="G922" s="232" t="s">
        <v>1343</v>
      </c>
      <c r="H922" s="233">
        <v>1</v>
      </c>
      <c r="I922" s="234"/>
      <c r="J922" s="235">
        <f>ROUND(I922*H922,2)</f>
        <v>0</v>
      </c>
      <c r="K922" s="231" t="s">
        <v>232</v>
      </c>
      <c r="L922" s="45"/>
      <c r="M922" s="236" t="s">
        <v>1</v>
      </c>
      <c r="N922" s="237" t="s">
        <v>41</v>
      </c>
      <c r="O922" s="92"/>
      <c r="P922" s="238">
        <f>O922*H922</f>
        <v>0</v>
      </c>
      <c r="Q922" s="238">
        <v>0</v>
      </c>
      <c r="R922" s="238">
        <f>Q922*H922</f>
        <v>0</v>
      </c>
      <c r="S922" s="238">
        <v>0</v>
      </c>
      <c r="T922" s="239">
        <f>S922*H922</f>
        <v>0</v>
      </c>
      <c r="U922" s="39"/>
      <c r="V922" s="39"/>
      <c r="W922" s="39"/>
      <c r="X922" s="39"/>
      <c r="Y922" s="39"/>
      <c r="Z922" s="39"/>
      <c r="AA922" s="39"/>
      <c r="AB922" s="39"/>
      <c r="AC922" s="39"/>
      <c r="AD922" s="39"/>
      <c r="AE922" s="39"/>
      <c r="AR922" s="240" t="s">
        <v>285</v>
      </c>
      <c r="AT922" s="240" t="s">
        <v>196</v>
      </c>
      <c r="AU922" s="240" t="s">
        <v>85</v>
      </c>
      <c r="AY922" s="18" t="s">
        <v>194</v>
      </c>
      <c r="BE922" s="241">
        <f>IF(N922="základní",J922,0)</f>
        <v>0</v>
      </c>
      <c r="BF922" s="241">
        <f>IF(N922="snížená",J922,0)</f>
        <v>0</v>
      </c>
      <c r="BG922" s="241">
        <f>IF(N922="zákl. přenesená",J922,0)</f>
        <v>0</v>
      </c>
      <c r="BH922" s="241">
        <f>IF(N922="sníž. přenesená",J922,0)</f>
        <v>0</v>
      </c>
      <c r="BI922" s="241">
        <f>IF(N922="nulová",J922,0)</f>
        <v>0</v>
      </c>
      <c r="BJ922" s="18" t="s">
        <v>83</v>
      </c>
      <c r="BK922" s="241">
        <f>ROUND(I922*H922,2)</f>
        <v>0</v>
      </c>
      <c r="BL922" s="18" t="s">
        <v>285</v>
      </c>
      <c r="BM922" s="240" t="s">
        <v>1358</v>
      </c>
    </row>
    <row r="923" s="2" customFormat="1">
      <c r="A923" s="39"/>
      <c r="B923" s="40"/>
      <c r="C923" s="41"/>
      <c r="D923" s="242" t="s">
        <v>202</v>
      </c>
      <c r="E923" s="41"/>
      <c r="F923" s="243" t="s">
        <v>1350</v>
      </c>
      <c r="G923" s="41"/>
      <c r="H923" s="41"/>
      <c r="I923" s="244"/>
      <c r="J923" s="41"/>
      <c r="K923" s="41"/>
      <c r="L923" s="45"/>
      <c r="M923" s="245"/>
      <c r="N923" s="246"/>
      <c r="O923" s="92"/>
      <c r="P923" s="92"/>
      <c r="Q923" s="92"/>
      <c r="R923" s="92"/>
      <c r="S923" s="92"/>
      <c r="T923" s="93"/>
      <c r="U923" s="39"/>
      <c r="V923" s="39"/>
      <c r="W923" s="39"/>
      <c r="X923" s="39"/>
      <c r="Y923" s="39"/>
      <c r="Z923" s="39"/>
      <c r="AA923" s="39"/>
      <c r="AB923" s="39"/>
      <c r="AC923" s="39"/>
      <c r="AD923" s="39"/>
      <c r="AE923" s="39"/>
      <c r="AT923" s="18" t="s">
        <v>202</v>
      </c>
      <c r="AU923" s="18" t="s">
        <v>85</v>
      </c>
    </row>
    <row r="924" s="2" customFormat="1" ht="16.5" customHeight="1">
      <c r="A924" s="39"/>
      <c r="B924" s="40"/>
      <c r="C924" s="229" t="s">
        <v>1359</v>
      </c>
      <c r="D924" s="229" t="s">
        <v>196</v>
      </c>
      <c r="E924" s="230" t="s">
        <v>1360</v>
      </c>
      <c r="F924" s="231" t="s">
        <v>1361</v>
      </c>
      <c r="G924" s="232" t="s">
        <v>1343</v>
      </c>
      <c r="H924" s="233">
        <v>1</v>
      </c>
      <c r="I924" s="234"/>
      <c r="J924" s="235">
        <f>ROUND(I924*H924,2)</f>
        <v>0</v>
      </c>
      <c r="K924" s="231" t="s">
        <v>232</v>
      </c>
      <c r="L924" s="45"/>
      <c r="M924" s="236" t="s">
        <v>1</v>
      </c>
      <c r="N924" s="237" t="s">
        <v>41</v>
      </c>
      <c r="O924" s="92"/>
      <c r="P924" s="238">
        <f>O924*H924</f>
        <v>0</v>
      </c>
      <c r="Q924" s="238">
        <v>0</v>
      </c>
      <c r="R924" s="238">
        <f>Q924*H924</f>
        <v>0</v>
      </c>
      <c r="S924" s="238">
        <v>0</v>
      </c>
      <c r="T924" s="239">
        <f>S924*H924</f>
        <v>0</v>
      </c>
      <c r="U924" s="39"/>
      <c r="V924" s="39"/>
      <c r="W924" s="39"/>
      <c r="X924" s="39"/>
      <c r="Y924" s="39"/>
      <c r="Z924" s="39"/>
      <c r="AA924" s="39"/>
      <c r="AB924" s="39"/>
      <c r="AC924" s="39"/>
      <c r="AD924" s="39"/>
      <c r="AE924" s="39"/>
      <c r="AR924" s="240" t="s">
        <v>285</v>
      </c>
      <c r="AT924" s="240" t="s">
        <v>196</v>
      </c>
      <c r="AU924" s="240" t="s">
        <v>85</v>
      </c>
      <c r="AY924" s="18" t="s">
        <v>194</v>
      </c>
      <c r="BE924" s="241">
        <f>IF(N924="základní",J924,0)</f>
        <v>0</v>
      </c>
      <c r="BF924" s="241">
        <f>IF(N924="snížená",J924,0)</f>
        <v>0</v>
      </c>
      <c r="BG924" s="241">
        <f>IF(N924="zákl. přenesená",J924,0)</f>
        <v>0</v>
      </c>
      <c r="BH924" s="241">
        <f>IF(N924="sníž. přenesená",J924,0)</f>
        <v>0</v>
      </c>
      <c r="BI924" s="241">
        <f>IF(N924="nulová",J924,0)</f>
        <v>0</v>
      </c>
      <c r="BJ924" s="18" t="s">
        <v>83</v>
      </c>
      <c r="BK924" s="241">
        <f>ROUND(I924*H924,2)</f>
        <v>0</v>
      </c>
      <c r="BL924" s="18" t="s">
        <v>285</v>
      </c>
      <c r="BM924" s="240" t="s">
        <v>1362</v>
      </c>
    </row>
    <row r="925" s="2" customFormat="1">
      <c r="A925" s="39"/>
      <c r="B925" s="40"/>
      <c r="C925" s="41"/>
      <c r="D925" s="242" t="s">
        <v>202</v>
      </c>
      <c r="E925" s="41"/>
      <c r="F925" s="243" t="s">
        <v>1350</v>
      </c>
      <c r="G925" s="41"/>
      <c r="H925" s="41"/>
      <c r="I925" s="244"/>
      <c r="J925" s="41"/>
      <c r="K925" s="41"/>
      <c r="L925" s="45"/>
      <c r="M925" s="245"/>
      <c r="N925" s="246"/>
      <c r="O925" s="92"/>
      <c r="P925" s="92"/>
      <c r="Q925" s="92"/>
      <c r="R925" s="92"/>
      <c r="S925" s="92"/>
      <c r="T925" s="93"/>
      <c r="U925" s="39"/>
      <c r="V925" s="39"/>
      <c r="W925" s="39"/>
      <c r="X925" s="39"/>
      <c r="Y925" s="39"/>
      <c r="Z925" s="39"/>
      <c r="AA925" s="39"/>
      <c r="AB925" s="39"/>
      <c r="AC925" s="39"/>
      <c r="AD925" s="39"/>
      <c r="AE925" s="39"/>
      <c r="AT925" s="18" t="s">
        <v>202</v>
      </c>
      <c r="AU925" s="18" t="s">
        <v>85</v>
      </c>
    </row>
    <row r="926" s="2" customFormat="1" ht="21.75" customHeight="1">
      <c r="A926" s="39"/>
      <c r="B926" s="40"/>
      <c r="C926" s="229" t="s">
        <v>1363</v>
      </c>
      <c r="D926" s="229" t="s">
        <v>196</v>
      </c>
      <c r="E926" s="230" t="s">
        <v>1364</v>
      </c>
      <c r="F926" s="231" t="s">
        <v>1365</v>
      </c>
      <c r="G926" s="232" t="s">
        <v>1336</v>
      </c>
      <c r="H926" s="300"/>
      <c r="I926" s="234"/>
      <c r="J926" s="235">
        <f>ROUND(I926*H926,2)</f>
        <v>0</v>
      </c>
      <c r="K926" s="231" t="s">
        <v>200</v>
      </c>
      <c r="L926" s="45"/>
      <c r="M926" s="236" t="s">
        <v>1</v>
      </c>
      <c r="N926" s="237" t="s">
        <v>41</v>
      </c>
      <c r="O926" s="92"/>
      <c r="P926" s="238">
        <f>O926*H926</f>
        <v>0</v>
      </c>
      <c r="Q926" s="238">
        <v>0</v>
      </c>
      <c r="R926" s="238">
        <f>Q926*H926</f>
        <v>0</v>
      </c>
      <c r="S926" s="238">
        <v>0</v>
      </c>
      <c r="T926" s="239">
        <f>S926*H926</f>
        <v>0</v>
      </c>
      <c r="U926" s="39"/>
      <c r="V926" s="39"/>
      <c r="W926" s="39"/>
      <c r="X926" s="39"/>
      <c r="Y926" s="39"/>
      <c r="Z926" s="39"/>
      <c r="AA926" s="39"/>
      <c r="AB926" s="39"/>
      <c r="AC926" s="39"/>
      <c r="AD926" s="39"/>
      <c r="AE926" s="39"/>
      <c r="AR926" s="240" t="s">
        <v>285</v>
      </c>
      <c r="AT926" s="240" t="s">
        <v>196</v>
      </c>
      <c r="AU926" s="240" t="s">
        <v>85</v>
      </c>
      <c r="AY926" s="18" t="s">
        <v>194</v>
      </c>
      <c r="BE926" s="241">
        <f>IF(N926="základní",J926,0)</f>
        <v>0</v>
      </c>
      <c r="BF926" s="241">
        <f>IF(N926="snížená",J926,0)</f>
        <v>0</v>
      </c>
      <c r="BG926" s="241">
        <f>IF(N926="zákl. přenesená",J926,0)</f>
        <v>0</v>
      </c>
      <c r="BH926" s="241">
        <f>IF(N926="sníž. přenesená",J926,0)</f>
        <v>0</v>
      </c>
      <c r="BI926" s="241">
        <f>IF(N926="nulová",J926,0)</f>
        <v>0</v>
      </c>
      <c r="BJ926" s="18" t="s">
        <v>83</v>
      </c>
      <c r="BK926" s="241">
        <f>ROUND(I926*H926,2)</f>
        <v>0</v>
      </c>
      <c r="BL926" s="18" t="s">
        <v>285</v>
      </c>
      <c r="BM926" s="240" t="s">
        <v>1366</v>
      </c>
    </row>
    <row r="927" s="12" customFormat="1" ht="22.8" customHeight="1">
      <c r="A927" s="12"/>
      <c r="B927" s="213"/>
      <c r="C927" s="214"/>
      <c r="D927" s="215" t="s">
        <v>75</v>
      </c>
      <c r="E927" s="227" t="s">
        <v>1367</v>
      </c>
      <c r="F927" s="227" t="s">
        <v>1368</v>
      </c>
      <c r="G927" s="214"/>
      <c r="H927" s="214"/>
      <c r="I927" s="217"/>
      <c r="J927" s="228">
        <f>BK927</f>
        <v>0</v>
      </c>
      <c r="K927" s="214"/>
      <c r="L927" s="219"/>
      <c r="M927" s="220"/>
      <c r="N927" s="221"/>
      <c r="O927" s="221"/>
      <c r="P927" s="222">
        <f>SUM(P928:P988)</f>
        <v>0</v>
      </c>
      <c r="Q927" s="221"/>
      <c r="R927" s="222">
        <f>SUM(R928:R988)</f>
        <v>44.747</v>
      </c>
      <c r="S927" s="221"/>
      <c r="T927" s="223">
        <f>SUM(T928:T988)</f>
        <v>0</v>
      </c>
      <c r="U927" s="12"/>
      <c r="V927" s="12"/>
      <c r="W927" s="12"/>
      <c r="X927" s="12"/>
      <c r="Y927" s="12"/>
      <c r="Z927" s="12"/>
      <c r="AA927" s="12"/>
      <c r="AB927" s="12"/>
      <c r="AC927" s="12"/>
      <c r="AD927" s="12"/>
      <c r="AE927" s="12"/>
      <c r="AR927" s="224" t="s">
        <v>85</v>
      </c>
      <c r="AT927" s="225" t="s">
        <v>75</v>
      </c>
      <c r="AU927" s="225" t="s">
        <v>83</v>
      </c>
      <c r="AY927" s="224" t="s">
        <v>194</v>
      </c>
      <c r="BK927" s="226">
        <f>SUM(BK928:BK988)</f>
        <v>0</v>
      </c>
    </row>
    <row r="928" s="2" customFormat="1" ht="16.5" customHeight="1">
      <c r="A928" s="39"/>
      <c r="B928" s="40"/>
      <c r="C928" s="229" t="s">
        <v>1369</v>
      </c>
      <c r="D928" s="229" t="s">
        <v>196</v>
      </c>
      <c r="E928" s="230" t="s">
        <v>1370</v>
      </c>
      <c r="F928" s="231" t="s">
        <v>1371</v>
      </c>
      <c r="G928" s="232" t="s">
        <v>1372</v>
      </c>
      <c r="H928" s="233">
        <v>44747</v>
      </c>
      <c r="I928" s="234"/>
      <c r="J928" s="235">
        <f>ROUND(I928*H928,2)</f>
        <v>0</v>
      </c>
      <c r="K928" s="231" t="s">
        <v>232</v>
      </c>
      <c r="L928" s="45"/>
      <c r="M928" s="236" t="s">
        <v>1</v>
      </c>
      <c r="N928" s="237" t="s">
        <v>41</v>
      </c>
      <c r="O928" s="92"/>
      <c r="P928" s="238">
        <f>O928*H928</f>
        <v>0</v>
      </c>
      <c r="Q928" s="238">
        <v>0.001</v>
      </c>
      <c r="R928" s="238">
        <f>Q928*H928</f>
        <v>44.747</v>
      </c>
      <c r="S928" s="238">
        <v>0</v>
      </c>
      <c r="T928" s="239">
        <f>S928*H928</f>
        <v>0</v>
      </c>
      <c r="U928" s="39"/>
      <c r="V928" s="39"/>
      <c r="W928" s="39"/>
      <c r="X928" s="39"/>
      <c r="Y928" s="39"/>
      <c r="Z928" s="39"/>
      <c r="AA928" s="39"/>
      <c r="AB928" s="39"/>
      <c r="AC928" s="39"/>
      <c r="AD928" s="39"/>
      <c r="AE928" s="39"/>
      <c r="AR928" s="240" t="s">
        <v>285</v>
      </c>
      <c r="AT928" s="240" t="s">
        <v>196</v>
      </c>
      <c r="AU928" s="240" t="s">
        <v>85</v>
      </c>
      <c r="AY928" s="18" t="s">
        <v>194</v>
      </c>
      <c r="BE928" s="241">
        <f>IF(N928="základní",J928,0)</f>
        <v>0</v>
      </c>
      <c r="BF928" s="241">
        <f>IF(N928="snížená",J928,0)</f>
        <v>0</v>
      </c>
      <c r="BG928" s="241">
        <f>IF(N928="zákl. přenesená",J928,0)</f>
        <v>0</v>
      </c>
      <c r="BH928" s="241">
        <f>IF(N928="sníž. přenesená",J928,0)</f>
        <v>0</v>
      </c>
      <c r="BI928" s="241">
        <f>IF(N928="nulová",J928,0)</f>
        <v>0</v>
      </c>
      <c r="BJ928" s="18" t="s">
        <v>83</v>
      </c>
      <c r="BK928" s="241">
        <f>ROUND(I928*H928,2)</f>
        <v>0</v>
      </c>
      <c r="BL928" s="18" t="s">
        <v>285</v>
      </c>
      <c r="BM928" s="240" t="s">
        <v>1373</v>
      </c>
    </row>
    <row r="929" s="2" customFormat="1">
      <c r="A929" s="39"/>
      <c r="B929" s="40"/>
      <c r="C929" s="41"/>
      <c r="D929" s="242" t="s">
        <v>202</v>
      </c>
      <c r="E929" s="41"/>
      <c r="F929" s="243" t="s">
        <v>1374</v>
      </c>
      <c r="G929" s="41"/>
      <c r="H929" s="41"/>
      <c r="I929" s="244"/>
      <c r="J929" s="41"/>
      <c r="K929" s="41"/>
      <c r="L929" s="45"/>
      <c r="M929" s="245"/>
      <c r="N929" s="246"/>
      <c r="O929" s="92"/>
      <c r="P929" s="92"/>
      <c r="Q929" s="92"/>
      <c r="R929" s="92"/>
      <c r="S929" s="92"/>
      <c r="T929" s="93"/>
      <c r="U929" s="39"/>
      <c r="V929" s="39"/>
      <c r="W929" s="39"/>
      <c r="X929" s="39"/>
      <c r="Y929" s="39"/>
      <c r="Z929" s="39"/>
      <c r="AA929" s="39"/>
      <c r="AB929" s="39"/>
      <c r="AC929" s="39"/>
      <c r="AD929" s="39"/>
      <c r="AE929" s="39"/>
      <c r="AT929" s="18" t="s">
        <v>202</v>
      </c>
      <c r="AU929" s="18" t="s">
        <v>85</v>
      </c>
    </row>
    <row r="930" s="13" customFormat="1">
      <c r="A930" s="13"/>
      <c r="B930" s="247"/>
      <c r="C930" s="248"/>
      <c r="D930" s="242" t="s">
        <v>204</v>
      </c>
      <c r="E930" s="249" t="s">
        <v>1</v>
      </c>
      <c r="F930" s="250" t="s">
        <v>1375</v>
      </c>
      <c r="G930" s="248"/>
      <c r="H930" s="251">
        <v>44747</v>
      </c>
      <c r="I930" s="252"/>
      <c r="J930" s="248"/>
      <c r="K930" s="248"/>
      <c r="L930" s="253"/>
      <c r="M930" s="254"/>
      <c r="N930" s="255"/>
      <c r="O930" s="255"/>
      <c r="P930" s="255"/>
      <c r="Q930" s="255"/>
      <c r="R930" s="255"/>
      <c r="S930" s="255"/>
      <c r="T930" s="256"/>
      <c r="U930" s="13"/>
      <c r="V930" s="13"/>
      <c r="W930" s="13"/>
      <c r="X930" s="13"/>
      <c r="Y930" s="13"/>
      <c r="Z930" s="13"/>
      <c r="AA930" s="13"/>
      <c r="AB930" s="13"/>
      <c r="AC930" s="13"/>
      <c r="AD930" s="13"/>
      <c r="AE930" s="13"/>
      <c r="AT930" s="257" t="s">
        <v>204</v>
      </c>
      <c r="AU930" s="257" t="s">
        <v>85</v>
      </c>
      <c r="AV930" s="13" t="s">
        <v>85</v>
      </c>
      <c r="AW930" s="13" t="s">
        <v>32</v>
      </c>
      <c r="AX930" s="13" t="s">
        <v>76</v>
      </c>
      <c r="AY930" s="257" t="s">
        <v>194</v>
      </c>
    </row>
    <row r="931" s="15" customFormat="1">
      <c r="A931" s="15"/>
      <c r="B931" s="268"/>
      <c r="C931" s="269"/>
      <c r="D931" s="242" t="s">
        <v>204</v>
      </c>
      <c r="E931" s="270" t="s">
        <v>1</v>
      </c>
      <c r="F931" s="271" t="s">
        <v>207</v>
      </c>
      <c r="G931" s="269"/>
      <c r="H931" s="272">
        <v>44747</v>
      </c>
      <c r="I931" s="273"/>
      <c r="J931" s="269"/>
      <c r="K931" s="269"/>
      <c r="L931" s="274"/>
      <c r="M931" s="275"/>
      <c r="N931" s="276"/>
      <c r="O931" s="276"/>
      <c r="P931" s="276"/>
      <c r="Q931" s="276"/>
      <c r="R931" s="276"/>
      <c r="S931" s="276"/>
      <c r="T931" s="277"/>
      <c r="U931" s="15"/>
      <c r="V931" s="15"/>
      <c r="W931" s="15"/>
      <c r="X931" s="15"/>
      <c r="Y931" s="15"/>
      <c r="Z931" s="15"/>
      <c r="AA931" s="15"/>
      <c r="AB931" s="15"/>
      <c r="AC931" s="15"/>
      <c r="AD931" s="15"/>
      <c r="AE931" s="15"/>
      <c r="AT931" s="278" t="s">
        <v>204</v>
      </c>
      <c r="AU931" s="278" t="s">
        <v>85</v>
      </c>
      <c r="AV931" s="15" t="s">
        <v>100</v>
      </c>
      <c r="AW931" s="15" t="s">
        <v>32</v>
      </c>
      <c r="AX931" s="15" t="s">
        <v>83</v>
      </c>
      <c r="AY931" s="278" t="s">
        <v>194</v>
      </c>
    </row>
    <row r="932" s="2" customFormat="1" ht="24.15" customHeight="1">
      <c r="A932" s="39"/>
      <c r="B932" s="40"/>
      <c r="C932" s="229" t="s">
        <v>1376</v>
      </c>
      <c r="D932" s="229" t="s">
        <v>196</v>
      </c>
      <c r="E932" s="230" t="s">
        <v>1377</v>
      </c>
      <c r="F932" s="231" t="s">
        <v>1378</v>
      </c>
      <c r="G932" s="232" t="s">
        <v>1214</v>
      </c>
      <c r="H932" s="233">
        <v>3</v>
      </c>
      <c r="I932" s="234"/>
      <c r="J932" s="235">
        <f>ROUND(I932*H932,2)</f>
        <v>0</v>
      </c>
      <c r="K932" s="231" t="s">
        <v>232</v>
      </c>
      <c r="L932" s="45"/>
      <c r="M932" s="236" t="s">
        <v>1</v>
      </c>
      <c r="N932" s="237" t="s">
        <v>41</v>
      </c>
      <c r="O932" s="92"/>
      <c r="P932" s="238">
        <f>O932*H932</f>
        <v>0</v>
      </c>
      <c r="Q932" s="238">
        <v>0</v>
      </c>
      <c r="R932" s="238">
        <f>Q932*H932</f>
        <v>0</v>
      </c>
      <c r="S932" s="238">
        <v>0</v>
      </c>
      <c r="T932" s="239">
        <f>S932*H932</f>
        <v>0</v>
      </c>
      <c r="U932" s="39"/>
      <c r="V932" s="39"/>
      <c r="W932" s="39"/>
      <c r="X932" s="39"/>
      <c r="Y932" s="39"/>
      <c r="Z932" s="39"/>
      <c r="AA932" s="39"/>
      <c r="AB932" s="39"/>
      <c r="AC932" s="39"/>
      <c r="AD932" s="39"/>
      <c r="AE932" s="39"/>
      <c r="AR932" s="240" t="s">
        <v>285</v>
      </c>
      <c r="AT932" s="240" t="s">
        <v>196</v>
      </c>
      <c r="AU932" s="240" t="s">
        <v>85</v>
      </c>
      <c r="AY932" s="18" t="s">
        <v>194</v>
      </c>
      <c r="BE932" s="241">
        <f>IF(N932="základní",J932,0)</f>
        <v>0</v>
      </c>
      <c r="BF932" s="241">
        <f>IF(N932="snížená",J932,0)</f>
        <v>0</v>
      </c>
      <c r="BG932" s="241">
        <f>IF(N932="zákl. přenesená",J932,0)</f>
        <v>0</v>
      </c>
      <c r="BH932" s="241">
        <f>IF(N932="sníž. přenesená",J932,0)</f>
        <v>0</v>
      </c>
      <c r="BI932" s="241">
        <f>IF(N932="nulová",J932,0)</f>
        <v>0</v>
      </c>
      <c r="BJ932" s="18" t="s">
        <v>83</v>
      </c>
      <c r="BK932" s="241">
        <f>ROUND(I932*H932,2)</f>
        <v>0</v>
      </c>
      <c r="BL932" s="18" t="s">
        <v>285</v>
      </c>
      <c r="BM932" s="240" t="s">
        <v>1379</v>
      </c>
    </row>
    <row r="933" s="2" customFormat="1">
      <c r="A933" s="39"/>
      <c r="B933" s="40"/>
      <c r="C933" s="41"/>
      <c r="D933" s="242" t="s">
        <v>202</v>
      </c>
      <c r="E933" s="41"/>
      <c r="F933" s="243" t="s">
        <v>1380</v>
      </c>
      <c r="G933" s="41"/>
      <c r="H933" s="41"/>
      <c r="I933" s="244"/>
      <c r="J933" s="41"/>
      <c r="K933" s="41"/>
      <c r="L933" s="45"/>
      <c r="M933" s="245"/>
      <c r="N933" s="246"/>
      <c r="O933" s="92"/>
      <c r="P933" s="92"/>
      <c r="Q933" s="92"/>
      <c r="R933" s="92"/>
      <c r="S933" s="92"/>
      <c r="T933" s="93"/>
      <c r="U933" s="39"/>
      <c r="V933" s="39"/>
      <c r="W933" s="39"/>
      <c r="X933" s="39"/>
      <c r="Y933" s="39"/>
      <c r="Z933" s="39"/>
      <c r="AA933" s="39"/>
      <c r="AB933" s="39"/>
      <c r="AC933" s="39"/>
      <c r="AD933" s="39"/>
      <c r="AE933" s="39"/>
      <c r="AT933" s="18" t="s">
        <v>202</v>
      </c>
      <c r="AU933" s="18" t="s">
        <v>85</v>
      </c>
    </row>
    <row r="934" s="2" customFormat="1" ht="24.15" customHeight="1">
      <c r="A934" s="39"/>
      <c r="B934" s="40"/>
      <c r="C934" s="229" t="s">
        <v>1381</v>
      </c>
      <c r="D934" s="229" t="s">
        <v>196</v>
      </c>
      <c r="E934" s="230" t="s">
        <v>1382</v>
      </c>
      <c r="F934" s="231" t="s">
        <v>1383</v>
      </c>
      <c r="G934" s="232" t="s">
        <v>1214</v>
      </c>
      <c r="H934" s="233">
        <v>3</v>
      </c>
      <c r="I934" s="234"/>
      <c r="J934" s="235">
        <f>ROUND(I934*H934,2)</f>
        <v>0</v>
      </c>
      <c r="K934" s="231" t="s">
        <v>232</v>
      </c>
      <c r="L934" s="45"/>
      <c r="M934" s="236" t="s">
        <v>1</v>
      </c>
      <c r="N934" s="237" t="s">
        <v>41</v>
      </c>
      <c r="O934" s="92"/>
      <c r="P934" s="238">
        <f>O934*H934</f>
        <v>0</v>
      </c>
      <c r="Q934" s="238">
        <v>0</v>
      </c>
      <c r="R934" s="238">
        <f>Q934*H934</f>
        <v>0</v>
      </c>
      <c r="S934" s="238">
        <v>0</v>
      </c>
      <c r="T934" s="239">
        <f>S934*H934</f>
        <v>0</v>
      </c>
      <c r="U934" s="39"/>
      <c r="V934" s="39"/>
      <c r="W934" s="39"/>
      <c r="X934" s="39"/>
      <c r="Y934" s="39"/>
      <c r="Z934" s="39"/>
      <c r="AA934" s="39"/>
      <c r="AB934" s="39"/>
      <c r="AC934" s="39"/>
      <c r="AD934" s="39"/>
      <c r="AE934" s="39"/>
      <c r="AR934" s="240" t="s">
        <v>285</v>
      </c>
      <c r="AT934" s="240" t="s">
        <v>196</v>
      </c>
      <c r="AU934" s="240" t="s">
        <v>85</v>
      </c>
      <c r="AY934" s="18" t="s">
        <v>194</v>
      </c>
      <c r="BE934" s="241">
        <f>IF(N934="základní",J934,0)</f>
        <v>0</v>
      </c>
      <c r="BF934" s="241">
        <f>IF(N934="snížená",J934,0)</f>
        <v>0</v>
      </c>
      <c r="BG934" s="241">
        <f>IF(N934="zákl. přenesená",J934,0)</f>
        <v>0</v>
      </c>
      <c r="BH934" s="241">
        <f>IF(N934="sníž. přenesená",J934,0)</f>
        <v>0</v>
      </c>
      <c r="BI934" s="241">
        <f>IF(N934="nulová",J934,0)</f>
        <v>0</v>
      </c>
      <c r="BJ934" s="18" t="s">
        <v>83</v>
      </c>
      <c r="BK934" s="241">
        <f>ROUND(I934*H934,2)</f>
        <v>0</v>
      </c>
      <c r="BL934" s="18" t="s">
        <v>285</v>
      </c>
      <c r="BM934" s="240" t="s">
        <v>1384</v>
      </c>
    </row>
    <row r="935" s="2" customFormat="1">
      <c r="A935" s="39"/>
      <c r="B935" s="40"/>
      <c r="C935" s="41"/>
      <c r="D935" s="242" t="s">
        <v>202</v>
      </c>
      <c r="E935" s="41"/>
      <c r="F935" s="243" t="s">
        <v>1380</v>
      </c>
      <c r="G935" s="41"/>
      <c r="H935" s="41"/>
      <c r="I935" s="244"/>
      <c r="J935" s="41"/>
      <c r="K935" s="41"/>
      <c r="L935" s="45"/>
      <c r="M935" s="245"/>
      <c r="N935" s="246"/>
      <c r="O935" s="92"/>
      <c r="P935" s="92"/>
      <c r="Q935" s="92"/>
      <c r="R935" s="92"/>
      <c r="S935" s="92"/>
      <c r="T935" s="93"/>
      <c r="U935" s="39"/>
      <c r="V935" s="39"/>
      <c r="W935" s="39"/>
      <c r="X935" s="39"/>
      <c r="Y935" s="39"/>
      <c r="Z935" s="39"/>
      <c r="AA935" s="39"/>
      <c r="AB935" s="39"/>
      <c r="AC935" s="39"/>
      <c r="AD935" s="39"/>
      <c r="AE935" s="39"/>
      <c r="AT935" s="18" t="s">
        <v>202</v>
      </c>
      <c r="AU935" s="18" t="s">
        <v>85</v>
      </c>
    </row>
    <row r="936" s="2" customFormat="1" ht="24.15" customHeight="1">
      <c r="A936" s="39"/>
      <c r="B936" s="40"/>
      <c r="C936" s="229" t="s">
        <v>1385</v>
      </c>
      <c r="D936" s="229" t="s">
        <v>196</v>
      </c>
      <c r="E936" s="230" t="s">
        <v>1386</v>
      </c>
      <c r="F936" s="231" t="s">
        <v>1387</v>
      </c>
      <c r="G936" s="232" t="s">
        <v>1214</v>
      </c>
      <c r="H936" s="233">
        <v>2</v>
      </c>
      <c r="I936" s="234"/>
      <c r="J936" s="235">
        <f>ROUND(I936*H936,2)</f>
        <v>0</v>
      </c>
      <c r="K936" s="231" t="s">
        <v>232</v>
      </c>
      <c r="L936" s="45"/>
      <c r="M936" s="236" t="s">
        <v>1</v>
      </c>
      <c r="N936" s="237" t="s">
        <v>41</v>
      </c>
      <c r="O936" s="92"/>
      <c r="P936" s="238">
        <f>O936*H936</f>
        <v>0</v>
      </c>
      <c r="Q936" s="238">
        <v>0</v>
      </c>
      <c r="R936" s="238">
        <f>Q936*H936</f>
        <v>0</v>
      </c>
      <c r="S936" s="238">
        <v>0</v>
      </c>
      <c r="T936" s="239">
        <f>S936*H936</f>
        <v>0</v>
      </c>
      <c r="U936" s="39"/>
      <c r="V936" s="39"/>
      <c r="W936" s="39"/>
      <c r="X936" s="39"/>
      <c r="Y936" s="39"/>
      <c r="Z936" s="39"/>
      <c r="AA936" s="39"/>
      <c r="AB936" s="39"/>
      <c r="AC936" s="39"/>
      <c r="AD936" s="39"/>
      <c r="AE936" s="39"/>
      <c r="AR936" s="240" t="s">
        <v>285</v>
      </c>
      <c r="AT936" s="240" t="s">
        <v>196</v>
      </c>
      <c r="AU936" s="240" t="s">
        <v>85</v>
      </c>
      <c r="AY936" s="18" t="s">
        <v>194</v>
      </c>
      <c r="BE936" s="241">
        <f>IF(N936="základní",J936,0)</f>
        <v>0</v>
      </c>
      <c r="BF936" s="241">
        <f>IF(N936="snížená",J936,0)</f>
        <v>0</v>
      </c>
      <c r="BG936" s="241">
        <f>IF(N936="zákl. přenesená",J936,0)</f>
        <v>0</v>
      </c>
      <c r="BH936" s="241">
        <f>IF(N936="sníž. přenesená",J936,0)</f>
        <v>0</v>
      </c>
      <c r="BI936" s="241">
        <f>IF(N936="nulová",J936,0)</f>
        <v>0</v>
      </c>
      <c r="BJ936" s="18" t="s">
        <v>83</v>
      </c>
      <c r="BK936" s="241">
        <f>ROUND(I936*H936,2)</f>
        <v>0</v>
      </c>
      <c r="BL936" s="18" t="s">
        <v>285</v>
      </c>
      <c r="BM936" s="240" t="s">
        <v>1388</v>
      </c>
    </row>
    <row r="937" s="2" customFormat="1">
      <c r="A937" s="39"/>
      <c r="B937" s="40"/>
      <c r="C937" s="41"/>
      <c r="D937" s="242" t="s">
        <v>202</v>
      </c>
      <c r="E937" s="41"/>
      <c r="F937" s="243" t="s">
        <v>1380</v>
      </c>
      <c r="G937" s="41"/>
      <c r="H937" s="41"/>
      <c r="I937" s="244"/>
      <c r="J937" s="41"/>
      <c r="K937" s="41"/>
      <c r="L937" s="45"/>
      <c r="M937" s="245"/>
      <c r="N937" s="246"/>
      <c r="O937" s="92"/>
      <c r="P937" s="92"/>
      <c r="Q937" s="92"/>
      <c r="R937" s="92"/>
      <c r="S937" s="92"/>
      <c r="T937" s="93"/>
      <c r="U937" s="39"/>
      <c r="V937" s="39"/>
      <c r="W937" s="39"/>
      <c r="X937" s="39"/>
      <c r="Y937" s="39"/>
      <c r="Z937" s="39"/>
      <c r="AA937" s="39"/>
      <c r="AB937" s="39"/>
      <c r="AC937" s="39"/>
      <c r="AD937" s="39"/>
      <c r="AE937" s="39"/>
      <c r="AT937" s="18" t="s">
        <v>202</v>
      </c>
      <c r="AU937" s="18" t="s">
        <v>85</v>
      </c>
    </row>
    <row r="938" s="2" customFormat="1" ht="24.15" customHeight="1">
      <c r="A938" s="39"/>
      <c r="B938" s="40"/>
      <c r="C938" s="229" t="s">
        <v>1389</v>
      </c>
      <c r="D938" s="229" t="s">
        <v>196</v>
      </c>
      <c r="E938" s="230" t="s">
        <v>1390</v>
      </c>
      <c r="F938" s="231" t="s">
        <v>1391</v>
      </c>
      <c r="G938" s="232" t="s">
        <v>1214</v>
      </c>
      <c r="H938" s="233">
        <v>3</v>
      </c>
      <c r="I938" s="234"/>
      <c r="J938" s="235">
        <f>ROUND(I938*H938,2)</f>
        <v>0</v>
      </c>
      <c r="K938" s="231" t="s">
        <v>232</v>
      </c>
      <c r="L938" s="45"/>
      <c r="M938" s="236" t="s">
        <v>1</v>
      </c>
      <c r="N938" s="237" t="s">
        <v>41</v>
      </c>
      <c r="O938" s="92"/>
      <c r="P938" s="238">
        <f>O938*H938</f>
        <v>0</v>
      </c>
      <c r="Q938" s="238">
        <v>0</v>
      </c>
      <c r="R938" s="238">
        <f>Q938*H938</f>
        <v>0</v>
      </c>
      <c r="S938" s="238">
        <v>0</v>
      </c>
      <c r="T938" s="239">
        <f>S938*H938</f>
        <v>0</v>
      </c>
      <c r="U938" s="39"/>
      <c r="V938" s="39"/>
      <c r="W938" s="39"/>
      <c r="X938" s="39"/>
      <c r="Y938" s="39"/>
      <c r="Z938" s="39"/>
      <c r="AA938" s="39"/>
      <c r="AB938" s="39"/>
      <c r="AC938" s="39"/>
      <c r="AD938" s="39"/>
      <c r="AE938" s="39"/>
      <c r="AR938" s="240" t="s">
        <v>285</v>
      </c>
      <c r="AT938" s="240" t="s">
        <v>196</v>
      </c>
      <c r="AU938" s="240" t="s">
        <v>85</v>
      </c>
      <c r="AY938" s="18" t="s">
        <v>194</v>
      </c>
      <c r="BE938" s="241">
        <f>IF(N938="základní",J938,0)</f>
        <v>0</v>
      </c>
      <c r="BF938" s="241">
        <f>IF(N938="snížená",J938,0)</f>
        <v>0</v>
      </c>
      <c r="BG938" s="241">
        <f>IF(N938="zákl. přenesená",J938,0)</f>
        <v>0</v>
      </c>
      <c r="BH938" s="241">
        <f>IF(N938="sníž. přenesená",J938,0)</f>
        <v>0</v>
      </c>
      <c r="BI938" s="241">
        <f>IF(N938="nulová",J938,0)</f>
        <v>0</v>
      </c>
      <c r="BJ938" s="18" t="s">
        <v>83</v>
      </c>
      <c r="BK938" s="241">
        <f>ROUND(I938*H938,2)</f>
        <v>0</v>
      </c>
      <c r="BL938" s="18" t="s">
        <v>285</v>
      </c>
      <c r="BM938" s="240" t="s">
        <v>1392</v>
      </c>
    </row>
    <row r="939" s="2" customFormat="1">
      <c r="A939" s="39"/>
      <c r="B939" s="40"/>
      <c r="C939" s="41"/>
      <c r="D939" s="242" t="s">
        <v>202</v>
      </c>
      <c r="E939" s="41"/>
      <c r="F939" s="243" t="s">
        <v>1380</v>
      </c>
      <c r="G939" s="41"/>
      <c r="H939" s="41"/>
      <c r="I939" s="244"/>
      <c r="J939" s="41"/>
      <c r="K939" s="41"/>
      <c r="L939" s="45"/>
      <c r="M939" s="245"/>
      <c r="N939" s="246"/>
      <c r="O939" s="92"/>
      <c r="P939" s="92"/>
      <c r="Q939" s="92"/>
      <c r="R939" s="92"/>
      <c r="S939" s="92"/>
      <c r="T939" s="93"/>
      <c r="U939" s="39"/>
      <c r="V939" s="39"/>
      <c r="W939" s="39"/>
      <c r="X939" s="39"/>
      <c r="Y939" s="39"/>
      <c r="Z939" s="39"/>
      <c r="AA939" s="39"/>
      <c r="AB939" s="39"/>
      <c r="AC939" s="39"/>
      <c r="AD939" s="39"/>
      <c r="AE939" s="39"/>
      <c r="AT939" s="18" t="s">
        <v>202</v>
      </c>
      <c r="AU939" s="18" t="s">
        <v>85</v>
      </c>
    </row>
    <row r="940" s="2" customFormat="1" ht="16.5" customHeight="1">
      <c r="A940" s="39"/>
      <c r="B940" s="40"/>
      <c r="C940" s="229" t="s">
        <v>1393</v>
      </c>
      <c r="D940" s="229" t="s">
        <v>196</v>
      </c>
      <c r="E940" s="230" t="s">
        <v>1394</v>
      </c>
      <c r="F940" s="231" t="s">
        <v>1395</v>
      </c>
      <c r="G940" s="232" t="s">
        <v>1214</v>
      </c>
      <c r="H940" s="233">
        <v>2.3999999999999999</v>
      </c>
      <c r="I940" s="234"/>
      <c r="J940" s="235">
        <f>ROUND(I940*H940,2)</f>
        <v>0</v>
      </c>
      <c r="K940" s="231" t="s">
        <v>232</v>
      </c>
      <c r="L940" s="45"/>
      <c r="M940" s="236" t="s">
        <v>1</v>
      </c>
      <c r="N940" s="237" t="s">
        <v>41</v>
      </c>
      <c r="O940" s="92"/>
      <c r="P940" s="238">
        <f>O940*H940</f>
        <v>0</v>
      </c>
      <c r="Q940" s="238">
        <v>0</v>
      </c>
      <c r="R940" s="238">
        <f>Q940*H940</f>
        <v>0</v>
      </c>
      <c r="S940" s="238">
        <v>0</v>
      </c>
      <c r="T940" s="239">
        <f>S940*H940</f>
        <v>0</v>
      </c>
      <c r="U940" s="39"/>
      <c r="V940" s="39"/>
      <c r="W940" s="39"/>
      <c r="X940" s="39"/>
      <c r="Y940" s="39"/>
      <c r="Z940" s="39"/>
      <c r="AA940" s="39"/>
      <c r="AB940" s="39"/>
      <c r="AC940" s="39"/>
      <c r="AD940" s="39"/>
      <c r="AE940" s="39"/>
      <c r="AR940" s="240" t="s">
        <v>285</v>
      </c>
      <c r="AT940" s="240" t="s">
        <v>196</v>
      </c>
      <c r="AU940" s="240" t="s">
        <v>85</v>
      </c>
      <c r="AY940" s="18" t="s">
        <v>194</v>
      </c>
      <c r="BE940" s="241">
        <f>IF(N940="základní",J940,0)</f>
        <v>0</v>
      </c>
      <c r="BF940" s="241">
        <f>IF(N940="snížená",J940,0)</f>
        <v>0</v>
      </c>
      <c r="BG940" s="241">
        <f>IF(N940="zákl. přenesená",J940,0)</f>
        <v>0</v>
      </c>
      <c r="BH940" s="241">
        <f>IF(N940="sníž. přenesená",J940,0)</f>
        <v>0</v>
      </c>
      <c r="BI940" s="241">
        <f>IF(N940="nulová",J940,0)</f>
        <v>0</v>
      </c>
      <c r="BJ940" s="18" t="s">
        <v>83</v>
      </c>
      <c r="BK940" s="241">
        <f>ROUND(I940*H940,2)</f>
        <v>0</v>
      </c>
      <c r="BL940" s="18" t="s">
        <v>285</v>
      </c>
      <c r="BM940" s="240" t="s">
        <v>1396</v>
      </c>
    </row>
    <row r="941" s="2" customFormat="1">
      <c r="A941" s="39"/>
      <c r="B941" s="40"/>
      <c r="C941" s="41"/>
      <c r="D941" s="242" t="s">
        <v>202</v>
      </c>
      <c r="E941" s="41"/>
      <c r="F941" s="243" t="s">
        <v>1380</v>
      </c>
      <c r="G941" s="41"/>
      <c r="H941" s="41"/>
      <c r="I941" s="244"/>
      <c r="J941" s="41"/>
      <c r="K941" s="41"/>
      <c r="L941" s="45"/>
      <c r="M941" s="245"/>
      <c r="N941" s="246"/>
      <c r="O941" s="92"/>
      <c r="P941" s="92"/>
      <c r="Q941" s="92"/>
      <c r="R941" s="92"/>
      <c r="S941" s="92"/>
      <c r="T941" s="93"/>
      <c r="U941" s="39"/>
      <c r="V941" s="39"/>
      <c r="W941" s="39"/>
      <c r="X941" s="39"/>
      <c r="Y941" s="39"/>
      <c r="Z941" s="39"/>
      <c r="AA941" s="39"/>
      <c r="AB941" s="39"/>
      <c r="AC941" s="39"/>
      <c r="AD941" s="39"/>
      <c r="AE941" s="39"/>
      <c r="AT941" s="18" t="s">
        <v>202</v>
      </c>
      <c r="AU941" s="18" t="s">
        <v>85</v>
      </c>
    </row>
    <row r="942" s="2" customFormat="1" ht="16.5" customHeight="1">
      <c r="A942" s="39"/>
      <c r="B942" s="40"/>
      <c r="C942" s="229" t="s">
        <v>1397</v>
      </c>
      <c r="D942" s="229" t="s">
        <v>196</v>
      </c>
      <c r="E942" s="230" t="s">
        <v>1398</v>
      </c>
      <c r="F942" s="231" t="s">
        <v>1399</v>
      </c>
      <c r="G942" s="232" t="s">
        <v>1214</v>
      </c>
      <c r="H942" s="233">
        <v>12.4</v>
      </c>
      <c r="I942" s="234"/>
      <c r="J942" s="235">
        <f>ROUND(I942*H942,2)</f>
        <v>0</v>
      </c>
      <c r="K942" s="231" t="s">
        <v>232</v>
      </c>
      <c r="L942" s="45"/>
      <c r="M942" s="236" t="s">
        <v>1</v>
      </c>
      <c r="N942" s="237" t="s">
        <v>41</v>
      </c>
      <c r="O942" s="92"/>
      <c r="P942" s="238">
        <f>O942*H942</f>
        <v>0</v>
      </c>
      <c r="Q942" s="238">
        <v>0</v>
      </c>
      <c r="R942" s="238">
        <f>Q942*H942</f>
        <v>0</v>
      </c>
      <c r="S942" s="238">
        <v>0</v>
      </c>
      <c r="T942" s="239">
        <f>S942*H942</f>
        <v>0</v>
      </c>
      <c r="U942" s="39"/>
      <c r="V942" s="39"/>
      <c r="W942" s="39"/>
      <c r="X942" s="39"/>
      <c r="Y942" s="39"/>
      <c r="Z942" s="39"/>
      <c r="AA942" s="39"/>
      <c r="AB942" s="39"/>
      <c r="AC942" s="39"/>
      <c r="AD942" s="39"/>
      <c r="AE942" s="39"/>
      <c r="AR942" s="240" t="s">
        <v>285</v>
      </c>
      <c r="AT942" s="240" t="s">
        <v>196</v>
      </c>
      <c r="AU942" s="240" t="s">
        <v>85</v>
      </c>
      <c r="AY942" s="18" t="s">
        <v>194</v>
      </c>
      <c r="BE942" s="241">
        <f>IF(N942="základní",J942,0)</f>
        <v>0</v>
      </c>
      <c r="BF942" s="241">
        <f>IF(N942="snížená",J942,0)</f>
        <v>0</v>
      </c>
      <c r="BG942" s="241">
        <f>IF(N942="zákl. přenesená",J942,0)</f>
        <v>0</v>
      </c>
      <c r="BH942" s="241">
        <f>IF(N942="sníž. přenesená",J942,0)</f>
        <v>0</v>
      </c>
      <c r="BI942" s="241">
        <f>IF(N942="nulová",J942,0)</f>
        <v>0</v>
      </c>
      <c r="BJ942" s="18" t="s">
        <v>83</v>
      </c>
      <c r="BK942" s="241">
        <f>ROUND(I942*H942,2)</f>
        <v>0</v>
      </c>
      <c r="BL942" s="18" t="s">
        <v>285</v>
      </c>
      <c r="BM942" s="240" t="s">
        <v>1400</v>
      </c>
    </row>
    <row r="943" s="2" customFormat="1">
      <c r="A943" s="39"/>
      <c r="B943" s="40"/>
      <c r="C943" s="41"/>
      <c r="D943" s="242" t="s">
        <v>202</v>
      </c>
      <c r="E943" s="41"/>
      <c r="F943" s="243" t="s">
        <v>1380</v>
      </c>
      <c r="G943" s="41"/>
      <c r="H943" s="41"/>
      <c r="I943" s="244"/>
      <c r="J943" s="41"/>
      <c r="K943" s="41"/>
      <c r="L943" s="45"/>
      <c r="M943" s="245"/>
      <c r="N943" s="246"/>
      <c r="O943" s="92"/>
      <c r="P943" s="92"/>
      <c r="Q943" s="92"/>
      <c r="R943" s="92"/>
      <c r="S943" s="92"/>
      <c r="T943" s="93"/>
      <c r="U943" s="39"/>
      <c r="V943" s="39"/>
      <c r="W943" s="39"/>
      <c r="X943" s="39"/>
      <c r="Y943" s="39"/>
      <c r="Z943" s="39"/>
      <c r="AA943" s="39"/>
      <c r="AB943" s="39"/>
      <c r="AC943" s="39"/>
      <c r="AD943" s="39"/>
      <c r="AE943" s="39"/>
      <c r="AT943" s="18" t="s">
        <v>202</v>
      </c>
      <c r="AU943" s="18" t="s">
        <v>85</v>
      </c>
    </row>
    <row r="944" s="2" customFormat="1" ht="16.5" customHeight="1">
      <c r="A944" s="39"/>
      <c r="B944" s="40"/>
      <c r="C944" s="229" t="s">
        <v>1401</v>
      </c>
      <c r="D944" s="229" t="s">
        <v>196</v>
      </c>
      <c r="E944" s="230" t="s">
        <v>1402</v>
      </c>
      <c r="F944" s="231" t="s">
        <v>1403</v>
      </c>
      <c r="G944" s="232" t="s">
        <v>1343</v>
      </c>
      <c r="H944" s="233">
        <v>9</v>
      </c>
      <c r="I944" s="234"/>
      <c r="J944" s="235">
        <f>ROUND(I944*H944,2)</f>
        <v>0</v>
      </c>
      <c r="K944" s="231" t="s">
        <v>232</v>
      </c>
      <c r="L944" s="45"/>
      <c r="M944" s="236" t="s">
        <v>1</v>
      </c>
      <c r="N944" s="237" t="s">
        <v>41</v>
      </c>
      <c r="O944" s="92"/>
      <c r="P944" s="238">
        <f>O944*H944</f>
        <v>0</v>
      </c>
      <c r="Q944" s="238">
        <v>0</v>
      </c>
      <c r="R944" s="238">
        <f>Q944*H944</f>
        <v>0</v>
      </c>
      <c r="S944" s="238">
        <v>0</v>
      </c>
      <c r="T944" s="239">
        <f>S944*H944</f>
        <v>0</v>
      </c>
      <c r="U944" s="39"/>
      <c r="V944" s="39"/>
      <c r="W944" s="39"/>
      <c r="X944" s="39"/>
      <c r="Y944" s="39"/>
      <c r="Z944" s="39"/>
      <c r="AA944" s="39"/>
      <c r="AB944" s="39"/>
      <c r="AC944" s="39"/>
      <c r="AD944" s="39"/>
      <c r="AE944" s="39"/>
      <c r="AR944" s="240" t="s">
        <v>285</v>
      </c>
      <c r="AT944" s="240" t="s">
        <v>196</v>
      </c>
      <c r="AU944" s="240" t="s">
        <v>85</v>
      </c>
      <c r="AY944" s="18" t="s">
        <v>194</v>
      </c>
      <c r="BE944" s="241">
        <f>IF(N944="základní",J944,0)</f>
        <v>0</v>
      </c>
      <c r="BF944" s="241">
        <f>IF(N944="snížená",J944,0)</f>
        <v>0</v>
      </c>
      <c r="BG944" s="241">
        <f>IF(N944="zákl. přenesená",J944,0)</f>
        <v>0</v>
      </c>
      <c r="BH944" s="241">
        <f>IF(N944="sníž. přenesená",J944,0)</f>
        <v>0</v>
      </c>
      <c r="BI944" s="241">
        <f>IF(N944="nulová",J944,0)</f>
        <v>0</v>
      </c>
      <c r="BJ944" s="18" t="s">
        <v>83</v>
      </c>
      <c r="BK944" s="241">
        <f>ROUND(I944*H944,2)</f>
        <v>0</v>
      </c>
      <c r="BL944" s="18" t="s">
        <v>285</v>
      </c>
      <c r="BM944" s="240" t="s">
        <v>1404</v>
      </c>
    </row>
    <row r="945" s="2" customFormat="1">
      <c r="A945" s="39"/>
      <c r="B945" s="40"/>
      <c r="C945" s="41"/>
      <c r="D945" s="242" t="s">
        <v>202</v>
      </c>
      <c r="E945" s="41"/>
      <c r="F945" s="243" t="s">
        <v>1380</v>
      </c>
      <c r="G945" s="41"/>
      <c r="H945" s="41"/>
      <c r="I945" s="244"/>
      <c r="J945" s="41"/>
      <c r="K945" s="41"/>
      <c r="L945" s="45"/>
      <c r="M945" s="245"/>
      <c r="N945" s="246"/>
      <c r="O945" s="92"/>
      <c r="P945" s="92"/>
      <c r="Q945" s="92"/>
      <c r="R945" s="92"/>
      <c r="S945" s="92"/>
      <c r="T945" s="93"/>
      <c r="U945" s="39"/>
      <c r="V945" s="39"/>
      <c r="W945" s="39"/>
      <c r="X945" s="39"/>
      <c r="Y945" s="39"/>
      <c r="Z945" s="39"/>
      <c r="AA945" s="39"/>
      <c r="AB945" s="39"/>
      <c r="AC945" s="39"/>
      <c r="AD945" s="39"/>
      <c r="AE945" s="39"/>
      <c r="AT945" s="18" t="s">
        <v>202</v>
      </c>
      <c r="AU945" s="18" t="s">
        <v>85</v>
      </c>
    </row>
    <row r="946" s="2" customFormat="1" ht="16.5" customHeight="1">
      <c r="A946" s="39"/>
      <c r="B946" s="40"/>
      <c r="C946" s="229" t="s">
        <v>1405</v>
      </c>
      <c r="D946" s="229" t="s">
        <v>196</v>
      </c>
      <c r="E946" s="230" t="s">
        <v>1406</v>
      </c>
      <c r="F946" s="231" t="s">
        <v>1407</v>
      </c>
      <c r="G946" s="232" t="s">
        <v>1372</v>
      </c>
      <c r="H946" s="233">
        <v>27</v>
      </c>
      <c r="I946" s="234"/>
      <c r="J946" s="235">
        <f>ROUND(I946*H946,2)</f>
        <v>0</v>
      </c>
      <c r="K946" s="231" t="s">
        <v>232</v>
      </c>
      <c r="L946" s="45"/>
      <c r="M946" s="236" t="s">
        <v>1</v>
      </c>
      <c r="N946" s="237" t="s">
        <v>41</v>
      </c>
      <c r="O946" s="92"/>
      <c r="P946" s="238">
        <f>O946*H946</f>
        <v>0</v>
      </c>
      <c r="Q946" s="238">
        <v>0</v>
      </c>
      <c r="R946" s="238">
        <f>Q946*H946</f>
        <v>0</v>
      </c>
      <c r="S946" s="238">
        <v>0</v>
      </c>
      <c r="T946" s="239">
        <f>S946*H946</f>
        <v>0</v>
      </c>
      <c r="U946" s="39"/>
      <c r="V946" s="39"/>
      <c r="W946" s="39"/>
      <c r="X946" s="39"/>
      <c r="Y946" s="39"/>
      <c r="Z946" s="39"/>
      <c r="AA946" s="39"/>
      <c r="AB946" s="39"/>
      <c r="AC946" s="39"/>
      <c r="AD946" s="39"/>
      <c r="AE946" s="39"/>
      <c r="AR946" s="240" t="s">
        <v>285</v>
      </c>
      <c r="AT946" s="240" t="s">
        <v>196</v>
      </c>
      <c r="AU946" s="240" t="s">
        <v>85</v>
      </c>
      <c r="AY946" s="18" t="s">
        <v>194</v>
      </c>
      <c r="BE946" s="241">
        <f>IF(N946="základní",J946,0)</f>
        <v>0</v>
      </c>
      <c r="BF946" s="241">
        <f>IF(N946="snížená",J946,0)</f>
        <v>0</v>
      </c>
      <c r="BG946" s="241">
        <f>IF(N946="zákl. přenesená",J946,0)</f>
        <v>0</v>
      </c>
      <c r="BH946" s="241">
        <f>IF(N946="sníž. přenesená",J946,0)</f>
        <v>0</v>
      </c>
      <c r="BI946" s="241">
        <f>IF(N946="nulová",J946,0)</f>
        <v>0</v>
      </c>
      <c r="BJ946" s="18" t="s">
        <v>83</v>
      </c>
      <c r="BK946" s="241">
        <f>ROUND(I946*H946,2)</f>
        <v>0</v>
      </c>
      <c r="BL946" s="18" t="s">
        <v>285</v>
      </c>
      <c r="BM946" s="240" t="s">
        <v>1408</v>
      </c>
    </row>
    <row r="947" s="2" customFormat="1">
      <c r="A947" s="39"/>
      <c r="B947" s="40"/>
      <c r="C947" s="41"/>
      <c r="D947" s="242" t="s">
        <v>202</v>
      </c>
      <c r="E947" s="41"/>
      <c r="F947" s="243" t="s">
        <v>1380</v>
      </c>
      <c r="G947" s="41"/>
      <c r="H947" s="41"/>
      <c r="I947" s="244"/>
      <c r="J947" s="41"/>
      <c r="K947" s="41"/>
      <c r="L947" s="45"/>
      <c r="M947" s="245"/>
      <c r="N947" s="246"/>
      <c r="O947" s="92"/>
      <c r="P947" s="92"/>
      <c r="Q947" s="92"/>
      <c r="R947" s="92"/>
      <c r="S947" s="92"/>
      <c r="T947" s="93"/>
      <c r="U947" s="39"/>
      <c r="V947" s="39"/>
      <c r="W947" s="39"/>
      <c r="X947" s="39"/>
      <c r="Y947" s="39"/>
      <c r="Z947" s="39"/>
      <c r="AA947" s="39"/>
      <c r="AB947" s="39"/>
      <c r="AC947" s="39"/>
      <c r="AD947" s="39"/>
      <c r="AE947" s="39"/>
      <c r="AT947" s="18" t="s">
        <v>202</v>
      </c>
      <c r="AU947" s="18" t="s">
        <v>85</v>
      </c>
    </row>
    <row r="948" s="2" customFormat="1" ht="16.5" customHeight="1">
      <c r="A948" s="39"/>
      <c r="B948" s="40"/>
      <c r="C948" s="229" t="s">
        <v>1409</v>
      </c>
      <c r="D948" s="229" t="s">
        <v>196</v>
      </c>
      <c r="E948" s="230" t="s">
        <v>1410</v>
      </c>
      <c r="F948" s="231" t="s">
        <v>1411</v>
      </c>
      <c r="G948" s="232" t="s">
        <v>1372</v>
      </c>
      <c r="H948" s="233">
        <v>80</v>
      </c>
      <c r="I948" s="234"/>
      <c r="J948" s="235">
        <f>ROUND(I948*H948,2)</f>
        <v>0</v>
      </c>
      <c r="K948" s="231" t="s">
        <v>232</v>
      </c>
      <c r="L948" s="45"/>
      <c r="M948" s="236" t="s">
        <v>1</v>
      </c>
      <c r="N948" s="237" t="s">
        <v>41</v>
      </c>
      <c r="O948" s="92"/>
      <c r="P948" s="238">
        <f>O948*H948</f>
        <v>0</v>
      </c>
      <c r="Q948" s="238">
        <v>0</v>
      </c>
      <c r="R948" s="238">
        <f>Q948*H948</f>
        <v>0</v>
      </c>
      <c r="S948" s="238">
        <v>0</v>
      </c>
      <c r="T948" s="239">
        <f>S948*H948</f>
        <v>0</v>
      </c>
      <c r="U948" s="39"/>
      <c r="V948" s="39"/>
      <c r="W948" s="39"/>
      <c r="X948" s="39"/>
      <c r="Y948" s="39"/>
      <c r="Z948" s="39"/>
      <c r="AA948" s="39"/>
      <c r="AB948" s="39"/>
      <c r="AC948" s="39"/>
      <c r="AD948" s="39"/>
      <c r="AE948" s="39"/>
      <c r="AR948" s="240" t="s">
        <v>285</v>
      </c>
      <c r="AT948" s="240" t="s">
        <v>196</v>
      </c>
      <c r="AU948" s="240" t="s">
        <v>85</v>
      </c>
      <c r="AY948" s="18" t="s">
        <v>194</v>
      </c>
      <c r="BE948" s="241">
        <f>IF(N948="základní",J948,0)</f>
        <v>0</v>
      </c>
      <c r="BF948" s="241">
        <f>IF(N948="snížená",J948,0)</f>
        <v>0</v>
      </c>
      <c r="BG948" s="241">
        <f>IF(N948="zákl. přenesená",J948,0)</f>
        <v>0</v>
      </c>
      <c r="BH948" s="241">
        <f>IF(N948="sníž. přenesená",J948,0)</f>
        <v>0</v>
      </c>
      <c r="BI948" s="241">
        <f>IF(N948="nulová",J948,0)</f>
        <v>0</v>
      </c>
      <c r="BJ948" s="18" t="s">
        <v>83</v>
      </c>
      <c r="BK948" s="241">
        <f>ROUND(I948*H948,2)</f>
        <v>0</v>
      </c>
      <c r="BL948" s="18" t="s">
        <v>285</v>
      </c>
      <c r="BM948" s="240" t="s">
        <v>1412</v>
      </c>
    </row>
    <row r="949" s="2" customFormat="1">
      <c r="A949" s="39"/>
      <c r="B949" s="40"/>
      <c r="C949" s="41"/>
      <c r="D949" s="242" t="s">
        <v>202</v>
      </c>
      <c r="E949" s="41"/>
      <c r="F949" s="243" t="s">
        <v>1380</v>
      </c>
      <c r="G949" s="41"/>
      <c r="H949" s="41"/>
      <c r="I949" s="244"/>
      <c r="J949" s="41"/>
      <c r="K949" s="41"/>
      <c r="L949" s="45"/>
      <c r="M949" s="245"/>
      <c r="N949" s="246"/>
      <c r="O949" s="92"/>
      <c r="P949" s="92"/>
      <c r="Q949" s="92"/>
      <c r="R949" s="92"/>
      <c r="S949" s="92"/>
      <c r="T949" s="93"/>
      <c r="U949" s="39"/>
      <c r="V949" s="39"/>
      <c r="W949" s="39"/>
      <c r="X949" s="39"/>
      <c r="Y949" s="39"/>
      <c r="Z949" s="39"/>
      <c r="AA949" s="39"/>
      <c r="AB949" s="39"/>
      <c r="AC949" s="39"/>
      <c r="AD949" s="39"/>
      <c r="AE949" s="39"/>
      <c r="AT949" s="18" t="s">
        <v>202</v>
      </c>
      <c r="AU949" s="18" t="s">
        <v>85</v>
      </c>
    </row>
    <row r="950" s="2" customFormat="1" ht="16.5" customHeight="1">
      <c r="A950" s="39"/>
      <c r="B950" s="40"/>
      <c r="C950" s="229" t="s">
        <v>1413</v>
      </c>
      <c r="D950" s="229" t="s">
        <v>196</v>
      </c>
      <c r="E950" s="230" t="s">
        <v>1414</v>
      </c>
      <c r="F950" s="231" t="s">
        <v>1415</v>
      </c>
      <c r="G950" s="232" t="s">
        <v>1214</v>
      </c>
      <c r="H950" s="233">
        <v>4.1799999999999997</v>
      </c>
      <c r="I950" s="234"/>
      <c r="J950" s="235">
        <f>ROUND(I950*H950,2)</f>
        <v>0</v>
      </c>
      <c r="K950" s="231" t="s">
        <v>232</v>
      </c>
      <c r="L950" s="45"/>
      <c r="M950" s="236" t="s">
        <v>1</v>
      </c>
      <c r="N950" s="237" t="s">
        <v>41</v>
      </c>
      <c r="O950" s="92"/>
      <c r="P950" s="238">
        <f>O950*H950</f>
        <v>0</v>
      </c>
      <c r="Q950" s="238">
        <v>0</v>
      </c>
      <c r="R950" s="238">
        <f>Q950*H950</f>
        <v>0</v>
      </c>
      <c r="S950" s="238">
        <v>0</v>
      </c>
      <c r="T950" s="239">
        <f>S950*H950</f>
        <v>0</v>
      </c>
      <c r="U950" s="39"/>
      <c r="V950" s="39"/>
      <c r="W950" s="39"/>
      <c r="X950" s="39"/>
      <c r="Y950" s="39"/>
      <c r="Z950" s="39"/>
      <c r="AA950" s="39"/>
      <c r="AB950" s="39"/>
      <c r="AC950" s="39"/>
      <c r="AD950" s="39"/>
      <c r="AE950" s="39"/>
      <c r="AR950" s="240" t="s">
        <v>285</v>
      </c>
      <c r="AT950" s="240" t="s">
        <v>196</v>
      </c>
      <c r="AU950" s="240" t="s">
        <v>85</v>
      </c>
      <c r="AY950" s="18" t="s">
        <v>194</v>
      </c>
      <c r="BE950" s="241">
        <f>IF(N950="základní",J950,0)</f>
        <v>0</v>
      </c>
      <c r="BF950" s="241">
        <f>IF(N950="snížená",J950,0)</f>
        <v>0</v>
      </c>
      <c r="BG950" s="241">
        <f>IF(N950="zákl. přenesená",J950,0)</f>
        <v>0</v>
      </c>
      <c r="BH950" s="241">
        <f>IF(N950="sníž. přenesená",J950,0)</f>
        <v>0</v>
      </c>
      <c r="BI950" s="241">
        <f>IF(N950="nulová",J950,0)</f>
        <v>0</v>
      </c>
      <c r="BJ950" s="18" t="s">
        <v>83</v>
      </c>
      <c r="BK950" s="241">
        <f>ROUND(I950*H950,2)</f>
        <v>0</v>
      </c>
      <c r="BL950" s="18" t="s">
        <v>285</v>
      </c>
      <c r="BM950" s="240" t="s">
        <v>1416</v>
      </c>
    </row>
    <row r="951" s="2" customFormat="1">
      <c r="A951" s="39"/>
      <c r="B951" s="40"/>
      <c r="C951" s="41"/>
      <c r="D951" s="242" t="s">
        <v>202</v>
      </c>
      <c r="E951" s="41"/>
      <c r="F951" s="243" t="s">
        <v>1380</v>
      </c>
      <c r="G951" s="41"/>
      <c r="H951" s="41"/>
      <c r="I951" s="244"/>
      <c r="J951" s="41"/>
      <c r="K951" s="41"/>
      <c r="L951" s="45"/>
      <c r="M951" s="245"/>
      <c r="N951" s="246"/>
      <c r="O951" s="92"/>
      <c r="P951" s="92"/>
      <c r="Q951" s="92"/>
      <c r="R951" s="92"/>
      <c r="S951" s="92"/>
      <c r="T951" s="93"/>
      <c r="U951" s="39"/>
      <c r="V951" s="39"/>
      <c r="W951" s="39"/>
      <c r="X951" s="39"/>
      <c r="Y951" s="39"/>
      <c r="Z951" s="39"/>
      <c r="AA951" s="39"/>
      <c r="AB951" s="39"/>
      <c r="AC951" s="39"/>
      <c r="AD951" s="39"/>
      <c r="AE951" s="39"/>
      <c r="AT951" s="18" t="s">
        <v>202</v>
      </c>
      <c r="AU951" s="18" t="s">
        <v>85</v>
      </c>
    </row>
    <row r="952" s="2" customFormat="1" ht="16.5" customHeight="1">
      <c r="A952" s="39"/>
      <c r="B952" s="40"/>
      <c r="C952" s="229" t="s">
        <v>1417</v>
      </c>
      <c r="D952" s="229" t="s">
        <v>196</v>
      </c>
      <c r="E952" s="230" t="s">
        <v>1418</v>
      </c>
      <c r="F952" s="231" t="s">
        <v>1419</v>
      </c>
      <c r="G952" s="232" t="s">
        <v>1372</v>
      </c>
      <c r="H952" s="233">
        <v>57.200000000000003</v>
      </c>
      <c r="I952" s="234"/>
      <c r="J952" s="235">
        <f>ROUND(I952*H952,2)</f>
        <v>0</v>
      </c>
      <c r="K952" s="231" t="s">
        <v>232</v>
      </c>
      <c r="L952" s="45"/>
      <c r="M952" s="236" t="s">
        <v>1</v>
      </c>
      <c r="N952" s="237" t="s">
        <v>41</v>
      </c>
      <c r="O952" s="92"/>
      <c r="P952" s="238">
        <f>O952*H952</f>
        <v>0</v>
      </c>
      <c r="Q952" s="238">
        <v>0</v>
      </c>
      <c r="R952" s="238">
        <f>Q952*H952</f>
        <v>0</v>
      </c>
      <c r="S952" s="238">
        <v>0</v>
      </c>
      <c r="T952" s="239">
        <f>S952*H952</f>
        <v>0</v>
      </c>
      <c r="U952" s="39"/>
      <c r="V952" s="39"/>
      <c r="W952" s="39"/>
      <c r="X952" s="39"/>
      <c r="Y952" s="39"/>
      <c r="Z952" s="39"/>
      <c r="AA952" s="39"/>
      <c r="AB952" s="39"/>
      <c r="AC952" s="39"/>
      <c r="AD952" s="39"/>
      <c r="AE952" s="39"/>
      <c r="AR952" s="240" t="s">
        <v>285</v>
      </c>
      <c r="AT952" s="240" t="s">
        <v>196</v>
      </c>
      <c r="AU952" s="240" t="s">
        <v>85</v>
      </c>
      <c r="AY952" s="18" t="s">
        <v>194</v>
      </c>
      <c r="BE952" s="241">
        <f>IF(N952="základní",J952,0)</f>
        <v>0</v>
      </c>
      <c r="BF952" s="241">
        <f>IF(N952="snížená",J952,0)</f>
        <v>0</v>
      </c>
      <c r="BG952" s="241">
        <f>IF(N952="zákl. přenesená",J952,0)</f>
        <v>0</v>
      </c>
      <c r="BH952" s="241">
        <f>IF(N952="sníž. přenesená",J952,0)</f>
        <v>0</v>
      </c>
      <c r="BI952" s="241">
        <f>IF(N952="nulová",J952,0)</f>
        <v>0</v>
      </c>
      <c r="BJ952" s="18" t="s">
        <v>83</v>
      </c>
      <c r="BK952" s="241">
        <f>ROUND(I952*H952,2)</f>
        <v>0</v>
      </c>
      <c r="BL952" s="18" t="s">
        <v>285</v>
      </c>
      <c r="BM952" s="240" t="s">
        <v>1420</v>
      </c>
    </row>
    <row r="953" s="2" customFormat="1">
      <c r="A953" s="39"/>
      <c r="B953" s="40"/>
      <c r="C953" s="41"/>
      <c r="D953" s="242" t="s">
        <v>202</v>
      </c>
      <c r="E953" s="41"/>
      <c r="F953" s="243" t="s">
        <v>1380</v>
      </c>
      <c r="G953" s="41"/>
      <c r="H953" s="41"/>
      <c r="I953" s="244"/>
      <c r="J953" s="41"/>
      <c r="K953" s="41"/>
      <c r="L953" s="45"/>
      <c r="M953" s="245"/>
      <c r="N953" s="246"/>
      <c r="O953" s="92"/>
      <c r="P953" s="92"/>
      <c r="Q953" s="92"/>
      <c r="R953" s="92"/>
      <c r="S953" s="92"/>
      <c r="T953" s="93"/>
      <c r="U953" s="39"/>
      <c r="V953" s="39"/>
      <c r="W953" s="39"/>
      <c r="X953" s="39"/>
      <c r="Y953" s="39"/>
      <c r="Z953" s="39"/>
      <c r="AA953" s="39"/>
      <c r="AB953" s="39"/>
      <c r="AC953" s="39"/>
      <c r="AD953" s="39"/>
      <c r="AE953" s="39"/>
      <c r="AT953" s="18" t="s">
        <v>202</v>
      </c>
      <c r="AU953" s="18" t="s">
        <v>85</v>
      </c>
    </row>
    <row r="954" s="2" customFormat="1" ht="16.5" customHeight="1">
      <c r="A954" s="39"/>
      <c r="B954" s="40"/>
      <c r="C954" s="229" t="s">
        <v>1421</v>
      </c>
      <c r="D954" s="229" t="s">
        <v>196</v>
      </c>
      <c r="E954" s="230" t="s">
        <v>1422</v>
      </c>
      <c r="F954" s="231" t="s">
        <v>1423</v>
      </c>
      <c r="G954" s="232" t="s">
        <v>1372</v>
      </c>
      <c r="H954" s="233">
        <v>78.700000000000003</v>
      </c>
      <c r="I954" s="234"/>
      <c r="J954" s="235">
        <f>ROUND(I954*H954,2)</f>
        <v>0</v>
      </c>
      <c r="K954" s="231" t="s">
        <v>232</v>
      </c>
      <c r="L954" s="45"/>
      <c r="M954" s="236" t="s">
        <v>1</v>
      </c>
      <c r="N954" s="237" t="s">
        <v>41</v>
      </c>
      <c r="O954" s="92"/>
      <c r="P954" s="238">
        <f>O954*H954</f>
        <v>0</v>
      </c>
      <c r="Q954" s="238">
        <v>0</v>
      </c>
      <c r="R954" s="238">
        <f>Q954*H954</f>
        <v>0</v>
      </c>
      <c r="S954" s="238">
        <v>0</v>
      </c>
      <c r="T954" s="239">
        <f>S954*H954</f>
        <v>0</v>
      </c>
      <c r="U954" s="39"/>
      <c r="V954" s="39"/>
      <c r="W954" s="39"/>
      <c r="X954" s="39"/>
      <c r="Y954" s="39"/>
      <c r="Z954" s="39"/>
      <c r="AA954" s="39"/>
      <c r="AB954" s="39"/>
      <c r="AC954" s="39"/>
      <c r="AD954" s="39"/>
      <c r="AE954" s="39"/>
      <c r="AR954" s="240" t="s">
        <v>285</v>
      </c>
      <c r="AT954" s="240" t="s">
        <v>196</v>
      </c>
      <c r="AU954" s="240" t="s">
        <v>85</v>
      </c>
      <c r="AY954" s="18" t="s">
        <v>194</v>
      </c>
      <c r="BE954" s="241">
        <f>IF(N954="základní",J954,0)</f>
        <v>0</v>
      </c>
      <c r="BF954" s="241">
        <f>IF(N954="snížená",J954,0)</f>
        <v>0</v>
      </c>
      <c r="BG954" s="241">
        <f>IF(N954="zákl. přenesená",J954,0)</f>
        <v>0</v>
      </c>
      <c r="BH954" s="241">
        <f>IF(N954="sníž. přenesená",J954,0)</f>
        <v>0</v>
      </c>
      <c r="BI954" s="241">
        <f>IF(N954="nulová",J954,0)</f>
        <v>0</v>
      </c>
      <c r="BJ954" s="18" t="s">
        <v>83</v>
      </c>
      <c r="BK954" s="241">
        <f>ROUND(I954*H954,2)</f>
        <v>0</v>
      </c>
      <c r="BL954" s="18" t="s">
        <v>285</v>
      </c>
      <c r="BM954" s="240" t="s">
        <v>1424</v>
      </c>
    </row>
    <row r="955" s="2" customFormat="1">
      <c r="A955" s="39"/>
      <c r="B955" s="40"/>
      <c r="C955" s="41"/>
      <c r="D955" s="242" t="s">
        <v>202</v>
      </c>
      <c r="E955" s="41"/>
      <c r="F955" s="243" t="s">
        <v>1380</v>
      </c>
      <c r="G955" s="41"/>
      <c r="H955" s="41"/>
      <c r="I955" s="244"/>
      <c r="J955" s="41"/>
      <c r="K955" s="41"/>
      <c r="L955" s="45"/>
      <c r="M955" s="245"/>
      <c r="N955" s="246"/>
      <c r="O955" s="92"/>
      <c r="P955" s="92"/>
      <c r="Q955" s="92"/>
      <c r="R955" s="92"/>
      <c r="S955" s="92"/>
      <c r="T955" s="93"/>
      <c r="U955" s="39"/>
      <c r="V955" s="39"/>
      <c r="W955" s="39"/>
      <c r="X955" s="39"/>
      <c r="Y955" s="39"/>
      <c r="Z955" s="39"/>
      <c r="AA955" s="39"/>
      <c r="AB955" s="39"/>
      <c r="AC955" s="39"/>
      <c r="AD955" s="39"/>
      <c r="AE955" s="39"/>
      <c r="AT955" s="18" t="s">
        <v>202</v>
      </c>
      <c r="AU955" s="18" t="s">
        <v>85</v>
      </c>
    </row>
    <row r="956" s="2" customFormat="1" ht="16.5" customHeight="1">
      <c r="A956" s="39"/>
      <c r="B956" s="40"/>
      <c r="C956" s="229" t="s">
        <v>1425</v>
      </c>
      <c r="D956" s="229" t="s">
        <v>196</v>
      </c>
      <c r="E956" s="230" t="s">
        <v>1426</v>
      </c>
      <c r="F956" s="231" t="s">
        <v>1427</v>
      </c>
      <c r="G956" s="232" t="s">
        <v>1214</v>
      </c>
      <c r="H956" s="233">
        <v>85</v>
      </c>
      <c r="I956" s="234"/>
      <c r="J956" s="235">
        <f>ROUND(I956*H956,2)</f>
        <v>0</v>
      </c>
      <c r="K956" s="231" t="s">
        <v>232</v>
      </c>
      <c r="L956" s="45"/>
      <c r="M956" s="236" t="s">
        <v>1</v>
      </c>
      <c r="N956" s="237" t="s">
        <v>41</v>
      </c>
      <c r="O956" s="92"/>
      <c r="P956" s="238">
        <f>O956*H956</f>
        <v>0</v>
      </c>
      <c r="Q956" s="238">
        <v>0</v>
      </c>
      <c r="R956" s="238">
        <f>Q956*H956</f>
        <v>0</v>
      </c>
      <c r="S956" s="238">
        <v>0</v>
      </c>
      <c r="T956" s="239">
        <f>S956*H956</f>
        <v>0</v>
      </c>
      <c r="U956" s="39"/>
      <c r="V956" s="39"/>
      <c r="W956" s="39"/>
      <c r="X956" s="39"/>
      <c r="Y956" s="39"/>
      <c r="Z956" s="39"/>
      <c r="AA956" s="39"/>
      <c r="AB956" s="39"/>
      <c r="AC956" s="39"/>
      <c r="AD956" s="39"/>
      <c r="AE956" s="39"/>
      <c r="AR956" s="240" t="s">
        <v>285</v>
      </c>
      <c r="AT956" s="240" t="s">
        <v>196</v>
      </c>
      <c r="AU956" s="240" t="s">
        <v>85</v>
      </c>
      <c r="AY956" s="18" t="s">
        <v>194</v>
      </c>
      <c r="BE956" s="241">
        <f>IF(N956="základní",J956,0)</f>
        <v>0</v>
      </c>
      <c r="BF956" s="241">
        <f>IF(N956="snížená",J956,0)</f>
        <v>0</v>
      </c>
      <c r="BG956" s="241">
        <f>IF(N956="zákl. přenesená",J956,0)</f>
        <v>0</v>
      </c>
      <c r="BH956" s="241">
        <f>IF(N956="sníž. přenesená",J956,0)</f>
        <v>0</v>
      </c>
      <c r="BI956" s="241">
        <f>IF(N956="nulová",J956,0)</f>
        <v>0</v>
      </c>
      <c r="BJ956" s="18" t="s">
        <v>83</v>
      </c>
      <c r="BK956" s="241">
        <f>ROUND(I956*H956,2)</f>
        <v>0</v>
      </c>
      <c r="BL956" s="18" t="s">
        <v>285</v>
      </c>
      <c r="BM956" s="240" t="s">
        <v>1428</v>
      </c>
    </row>
    <row r="957" s="2" customFormat="1">
      <c r="A957" s="39"/>
      <c r="B957" s="40"/>
      <c r="C957" s="41"/>
      <c r="D957" s="242" t="s">
        <v>202</v>
      </c>
      <c r="E957" s="41"/>
      <c r="F957" s="243" t="s">
        <v>1380</v>
      </c>
      <c r="G957" s="41"/>
      <c r="H957" s="41"/>
      <c r="I957" s="244"/>
      <c r="J957" s="41"/>
      <c r="K957" s="41"/>
      <c r="L957" s="45"/>
      <c r="M957" s="245"/>
      <c r="N957" s="246"/>
      <c r="O957" s="92"/>
      <c r="P957" s="92"/>
      <c r="Q957" s="92"/>
      <c r="R957" s="92"/>
      <c r="S957" s="92"/>
      <c r="T957" s="93"/>
      <c r="U957" s="39"/>
      <c r="V957" s="39"/>
      <c r="W957" s="39"/>
      <c r="X957" s="39"/>
      <c r="Y957" s="39"/>
      <c r="Z957" s="39"/>
      <c r="AA957" s="39"/>
      <c r="AB957" s="39"/>
      <c r="AC957" s="39"/>
      <c r="AD957" s="39"/>
      <c r="AE957" s="39"/>
      <c r="AT957" s="18" t="s">
        <v>202</v>
      </c>
      <c r="AU957" s="18" t="s">
        <v>85</v>
      </c>
    </row>
    <row r="958" s="2" customFormat="1" ht="16.5" customHeight="1">
      <c r="A958" s="39"/>
      <c r="B958" s="40"/>
      <c r="C958" s="229" t="s">
        <v>1429</v>
      </c>
      <c r="D958" s="229" t="s">
        <v>196</v>
      </c>
      <c r="E958" s="230" t="s">
        <v>1430</v>
      </c>
      <c r="F958" s="231" t="s">
        <v>1431</v>
      </c>
      <c r="G958" s="232" t="s">
        <v>1214</v>
      </c>
      <c r="H958" s="233">
        <v>75</v>
      </c>
      <c r="I958" s="234"/>
      <c r="J958" s="235">
        <f>ROUND(I958*H958,2)</f>
        <v>0</v>
      </c>
      <c r="K958" s="231" t="s">
        <v>232</v>
      </c>
      <c r="L958" s="45"/>
      <c r="M958" s="236" t="s">
        <v>1</v>
      </c>
      <c r="N958" s="237" t="s">
        <v>41</v>
      </c>
      <c r="O958" s="92"/>
      <c r="P958" s="238">
        <f>O958*H958</f>
        <v>0</v>
      </c>
      <c r="Q958" s="238">
        <v>0</v>
      </c>
      <c r="R958" s="238">
        <f>Q958*H958</f>
        <v>0</v>
      </c>
      <c r="S958" s="238">
        <v>0</v>
      </c>
      <c r="T958" s="239">
        <f>S958*H958</f>
        <v>0</v>
      </c>
      <c r="U958" s="39"/>
      <c r="V958" s="39"/>
      <c r="W958" s="39"/>
      <c r="X958" s="39"/>
      <c r="Y958" s="39"/>
      <c r="Z958" s="39"/>
      <c r="AA958" s="39"/>
      <c r="AB958" s="39"/>
      <c r="AC958" s="39"/>
      <c r="AD958" s="39"/>
      <c r="AE958" s="39"/>
      <c r="AR958" s="240" t="s">
        <v>285</v>
      </c>
      <c r="AT958" s="240" t="s">
        <v>196</v>
      </c>
      <c r="AU958" s="240" t="s">
        <v>85</v>
      </c>
      <c r="AY958" s="18" t="s">
        <v>194</v>
      </c>
      <c r="BE958" s="241">
        <f>IF(N958="základní",J958,0)</f>
        <v>0</v>
      </c>
      <c r="BF958" s="241">
        <f>IF(N958="snížená",J958,0)</f>
        <v>0</v>
      </c>
      <c r="BG958" s="241">
        <f>IF(N958="zákl. přenesená",J958,0)</f>
        <v>0</v>
      </c>
      <c r="BH958" s="241">
        <f>IF(N958="sníž. přenesená",J958,0)</f>
        <v>0</v>
      </c>
      <c r="BI958" s="241">
        <f>IF(N958="nulová",J958,0)</f>
        <v>0</v>
      </c>
      <c r="BJ958" s="18" t="s">
        <v>83</v>
      </c>
      <c r="BK958" s="241">
        <f>ROUND(I958*H958,2)</f>
        <v>0</v>
      </c>
      <c r="BL958" s="18" t="s">
        <v>285</v>
      </c>
      <c r="BM958" s="240" t="s">
        <v>1432</v>
      </c>
    </row>
    <row r="959" s="2" customFormat="1">
      <c r="A959" s="39"/>
      <c r="B959" s="40"/>
      <c r="C959" s="41"/>
      <c r="D959" s="242" t="s">
        <v>202</v>
      </c>
      <c r="E959" s="41"/>
      <c r="F959" s="243" t="s">
        <v>1380</v>
      </c>
      <c r="G959" s="41"/>
      <c r="H959" s="41"/>
      <c r="I959" s="244"/>
      <c r="J959" s="41"/>
      <c r="K959" s="41"/>
      <c r="L959" s="45"/>
      <c r="M959" s="245"/>
      <c r="N959" s="246"/>
      <c r="O959" s="92"/>
      <c r="P959" s="92"/>
      <c r="Q959" s="92"/>
      <c r="R959" s="92"/>
      <c r="S959" s="92"/>
      <c r="T959" s="93"/>
      <c r="U959" s="39"/>
      <c r="V959" s="39"/>
      <c r="W959" s="39"/>
      <c r="X959" s="39"/>
      <c r="Y959" s="39"/>
      <c r="Z959" s="39"/>
      <c r="AA959" s="39"/>
      <c r="AB959" s="39"/>
      <c r="AC959" s="39"/>
      <c r="AD959" s="39"/>
      <c r="AE959" s="39"/>
      <c r="AT959" s="18" t="s">
        <v>202</v>
      </c>
      <c r="AU959" s="18" t="s">
        <v>85</v>
      </c>
    </row>
    <row r="960" s="2" customFormat="1" ht="16.5" customHeight="1">
      <c r="A960" s="39"/>
      <c r="B960" s="40"/>
      <c r="C960" s="229" t="s">
        <v>1433</v>
      </c>
      <c r="D960" s="229" t="s">
        <v>196</v>
      </c>
      <c r="E960" s="230" t="s">
        <v>1434</v>
      </c>
      <c r="F960" s="231" t="s">
        <v>1435</v>
      </c>
      <c r="G960" s="232" t="s">
        <v>1372</v>
      </c>
      <c r="H960" s="233">
        <v>7</v>
      </c>
      <c r="I960" s="234"/>
      <c r="J960" s="235">
        <f>ROUND(I960*H960,2)</f>
        <v>0</v>
      </c>
      <c r="K960" s="231" t="s">
        <v>232</v>
      </c>
      <c r="L960" s="45"/>
      <c r="M960" s="236" t="s">
        <v>1</v>
      </c>
      <c r="N960" s="237" t="s">
        <v>41</v>
      </c>
      <c r="O960" s="92"/>
      <c r="P960" s="238">
        <f>O960*H960</f>
        <v>0</v>
      </c>
      <c r="Q960" s="238">
        <v>0</v>
      </c>
      <c r="R960" s="238">
        <f>Q960*H960</f>
        <v>0</v>
      </c>
      <c r="S960" s="238">
        <v>0</v>
      </c>
      <c r="T960" s="239">
        <f>S960*H960</f>
        <v>0</v>
      </c>
      <c r="U960" s="39"/>
      <c r="V960" s="39"/>
      <c r="W960" s="39"/>
      <c r="X960" s="39"/>
      <c r="Y960" s="39"/>
      <c r="Z960" s="39"/>
      <c r="AA960" s="39"/>
      <c r="AB960" s="39"/>
      <c r="AC960" s="39"/>
      <c r="AD960" s="39"/>
      <c r="AE960" s="39"/>
      <c r="AR960" s="240" t="s">
        <v>285</v>
      </c>
      <c r="AT960" s="240" t="s">
        <v>196</v>
      </c>
      <c r="AU960" s="240" t="s">
        <v>85</v>
      </c>
      <c r="AY960" s="18" t="s">
        <v>194</v>
      </c>
      <c r="BE960" s="241">
        <f>IF(N960="základní",J960,0)</f>
        <v>0</v>
      </c>
      <c r="BF960" s="241">
        <f>IF(N960="snížená",J960,0)</f>
        <v>0</v>
      </c>
      <c r="BG960" s="241">
        <f>IF(N960="zákl. přenesená",J960,0)</f>
        <v>0</v>
      </c>
      <c r="BH960" s="241">
        <f>IF(N960="sníž. přenesená",J960,0)</f>
        <v>0</v>
      </c>
      <c r="BI960" s="241">
        <f>IF(N960="nulová",J960,0)</f>
        <v>0</v>
      </c>
      <c r="BJ960" s="18" t="s">
        <v>83</v>
      </c>
      <c r="BK960" s="241">
        <f>ROUND(I960*H960,2)</f>
        <v>0</v>
      </c>
      <c r="BL960" s="18" t="s">
        <v>285</v>
      </c>
      <c r="BM960" s="240" t="s">
        <v>1436</v>
      </c>
    </row>
    <row r="961" s="2" customFormat="1">
      <c r="A961" s="39"/>
      <c r="B961" s="40"/>
      <c r="C961" s="41"/>
      <c r="D961" s="242" t="s">
        <v>202</v>
      </c>
      <c r="E961" s="41"/>
      <c r="F961" s="243" t="s">
        <v>1380</v>
      </c>
      <c r="G961" s="41"/>
      <c r="H961" s="41"/>
      <c r="I961" s="244"/>
      <c r="J961" s="41"/>
      <c r="K961" s="41"/>
      <c r="L961" s="45"/>
      <c r="M961" s="245"/>
      <c r="N961" s="246"/>
      <c r="O961" s="92"/>
      <c r="P961" s="92"/>
      <c r="Q961" s="92"/>
      <c r="R961" s="92"/>
      <c r="S961" s="92"/>
      <c r="T961" s="93"/>
      <c r="U961" s="39"/>
      <c r="V961" s="39"/>
      <c r="W961" s="39"/>
      <c r="X961" s="39"/>
      <c r="Y961" s="39"/>
      <c r="Z961" s="39"/>
      <c r="AA961" s="39"/>
      <c r="AB961" s="39"/>
      <c r="AC961" s="39"/>
      <c r="AD961" s="39"/>
      <c r="AE961" s="39"/>
      <c r="AT961" s="18" t="s">
        <v>202</v>
      </c>
      <c r="AU961" s="18" t="s">
        <v>85</v>
      </c>
    </row>
    <row r="962" s="2" customFormat="1" ht="16.5" customHeight="1">
      <c r="A962" s="39"/>
      <c r="B962" s="40"/>
      <c r="C962" s="229" t="s">
        <v>1437</v>
      </c>
      <c r="D962" s="229" t="s">
        <v>196</v>
      </c>
      <c r="E962" s="230" t="s">
        <v>1438</v>
      </c>
      <c r="F962" s="231" t="s">
        <v>1439</v>
      </c>
      <c r="G962" s="232" t="s">
        <v>1372</v>
      </c>
      <c r="H962" s="233">
        <v>16.015999999999998</v>
      </c>
      <c r="I962" s="234"/>
      <c r="J962" s="235">
        <f>ROUND(I962*H962,2)</f>
        <v>0</v>
      </c>
      <c r="K962" s="231" t="s">
        <v>232</v>
      </c>
      <c r="L962" s="45"/>
      <c r="M962" s="236" t="s">
        <v>1</v>
      </c>
      <c r="N962" s="237" t="s">
        <v>41</v>
      </c>
      <c r="O962" s="92"/>
      <c r="P962" s="238">
        <f>O962*H962</f>
        <v>0</v>
      </c>
      <c r="Q962" s="238">
        <v>0</v>
      </c>
      <c r="R962" s="238">
        <f>Q962*H962</f>
        <v>0</v>
      </c>
      <c r="S962" s="238">
        <v>0</v>
      </c>
      <c r="T962" s="239">
        <f>S962*H962</f>
        <v>0</v>
      </c>
      <c r="U962" s="39"/>
      <c r="V962" s="39"/>
      <c r="W962" s="39"/>
      <c r="X962" s="39"/>
      <c r="Y962" s="39"/>
      <c r="Z962" s="39"/>
      <c r="AA962" s="39"/>
      <c r="AB962" s="39"/>
      <c r="AC962" s="39"/>
      <c r="AD962" s="39"/>
      <c r="AE962" s="39"/>
      <c r="AR962" s="240" t="s">
        <v>285</v>
      </c>
      <c r="AT962" s="240" t="s">
        <v>196</v>
      </c>
      <c r="AU962" s="240" t="s">
        <v>85</v>
      </c>
      <c r="AY962" s="18" t="s">
        <v>194</v>
      </c>
      <c r="BE962" s="241">
        <f>IF(N962="základní",J962,0)</f>
        <v>0</v>
      </c>
      <c r="BF962" s="241">
        <f>IF(N962="snížená",J962,0)</f>
        <v>0</v>
      </c>
      <c r="BG962" s="241">
        <f>IF(N962="zákl. přenesená",J962,0)</f>
        <v>0</v>
      </c>
      <c r="BH962" s="241">
        <f>IF(N962="sníž. přenesená",J962,0)</f>
        <v>0</v>
      </c>
      <c r="BI962" s="241">
        <f>IF(N962="nulová",J962,0)</f>
        <v>0</v>
      </c>
      <c r="BJ962" s="18" t="s">
        <v>83</v>
      </c>
      <c r="BK962" s="241">
        <f>ROUND(I962*H962,2)</f>
        <v>0</v>
      </c>
      <c r="BL962" s="18" t="s">
        <v>285</v>
      </c>
      <c r="BM962" s="240" t="s">
        <v>1440</v>
      </c>
    </row>
    <row r="963" s="2" customFormat="1">
      <c r="A963" s="39"/>
      <c r="B963" s="40"/>
      <c r="C963" s="41"/>
      <c r="D963" s="242" t="s">
        <v>202</v>
      </c>
      <c r="E963" s="41"/>
      <c r="F963" s="243" t="s">
        <v>1380</v>
      </c>
      <c r="G963" s="41"/>
      <c r="H963" s="41"/>
      <c r="I963" s="244"/>
      <c r="J963" s="41"/>
      <c r="K963" s="41"/>
      <c r="L963" s="45"/>
      <c r="M963" s="245"/>
      <c r="N963" s="246"/>
      <c r="O963" s="92"/>
      <c r="P963" s="92"/>
      <c r="Q963" s="92"/>
      <c r="R963" s="92"/>
      <c r="S963" s="92"/>
      <c r="T963" s="93"/>
      <c r="U963" s="39"/>
      <c r="V963" s="39"/>
      <c r="W963" s="39"/>
      <c r="X963" s="39"/>
      <c r="Y963" s="39"/>
      <c r="Z963" s="39"/>
      <c r="AA963" s="39"/>
      <c r="AB963" s="39"/>
      <c r="AC963" s="39"/>
      <c r="AD963" s="39"/>
      <c r="AE963" s="39"/>
      <c r="AT963" s="18" t="s">
        <v>202</v>
      </c>
      <c r="AU963" s="18" t="s">
        <v>85</v>
      </c>
    </row>
    <row r="964" s="2" customFormat="1" ht="24.15" customHeight="1">
      <c r="A964" s="39"/>
      <c r="B964" s="40"/>
      <c r="C964" s="229" t="s">
        <v>1441</v>
      </c>
      <c r="D964" s="229" t="s">
        <v>196</v>
      </c>
      <c r="E964" s="230" t="s">
        <v>1442</v>
      </c>
      <c r="F964" s="231" t="s">
        <v>1443</v>
      </c>
      <c r="G964" s="232" t="s">
        <v>1372</v>
      </c>
      <c r="H964" s="233">
        <v>2268.4000000000001</v>
      </c>
      <c r="I964" s="234"/>
      <c r="J964" s="235">
        <f>ROUND(I964*H964,2)</f>
        <v>0</v>
      </c>
      <c r="K964" s="231" t="s">
        <v>232</v>
      </c>
      <c r="L964" s="45"/>
      <c r="M964" s="236" t="s">
        <v>1</v>
      </c>
      <c r="N964" s="237" t="s">
        <v>41</v>
      </c>
      <c r="O964" s="92"/>
      <c r="P964" s="238">
        <f>O964*H964</f>
        <v>0</v>
      </c>
      <c r="Q964" s="238">
        <v>0</v>
      </c>
      <c r="R964" s="238">
        <f>Q964*H964</f>
        <v>0</v>
      </c>
      <c r="S964" s="238">
        <v>0</v>
      </c>
      <c r="T964" s="239">
        <f>S964*H964</f>
        <v>0</v>
      </c>
      <c r="U964" s="39"/>
      <c r="V964" s="39"/>
      <c r="W964" s="39"/>
      <c r="X964" s="39"/>
      <c r="Y964" s="39"/>
      <c r="Z964" s="39"/>
      <c r="AA964" s="39"/>
      <c r="AB964" s="39"/>
      <c r="AC964" s="39"/>
      <c r="AD964" s="39"/>
      <c r="AE964" s="39"/>
      <c r="AR964" s="240" t="s">
        <v>285</v>
      </c>
      <c r="AT964" s="240" t="s">
        <v>196</v>
      </c>
      <c r="AU964" s="240" t="s">
        <v>85</v>
      </c>
      <c r="AY964" s="18" t="s">
        <v>194</v>
      </c>
      <c r="BE964" s="241">
        <f>IF(N964="základní",J964,0)</f>
        <v>0</v>
      </c>
      <c r="BF964" s="241">
        <f>IF(N964="snížená",J964,0)</f>
        <v>0</v>
      </c>
      <c r="BG964" s="241">
        <f>IF(N964="zákl. přenesená",J964,0)</f>
        <v>0</v>
      </c>
      <c r="BH964" s="241">
        <f>IF(N964="sníž. přenesená",J964,0)</f>
        <v>0</v>
      </c>
      <c r="BI964" s="241">
        <f>IF(N964="nulová",J964,0)</f>
        <v>0</v>
      </c>
      <c r="BJ964" s="18" t="s">
        <v>83</v>
      </c>
      <c r="BK964" s="241">
        <f>ROUND(I964*H964,2)</f>
        <v>0</v>
      </c>
      <c r="BL964" s="18" t="s">
        <v>285</v>
      </c>
      <c r="BM964" s="240" t="s">
        <v>1444</v>
      </c>
    </row>
    <row r="965" s="2" customFormat="1">
      <c r="A965" s="39"/>
      <c r="B965" s="40"/>
      <c r="C965" s="41"/>
      <c r="D965" s="242" t="s">
        <v>202</v>
      </c>
      <c r="E965" s="41"/>
      <c r="F965" s="243" t="s">
        <v>1380</v>
      </c>
      <c r="G965" s="41"/>
      <c r="H965" s="41"/>
      <c r="I965" s="244"/>
      <c r="J965" s="41"/>
      <c r="K965" s="41"/>
      <c r="L965" s="45"/>
      <c r="M965" s="245"/>
      <c r="N965" s="246"/>
      <c r="O965" s="92"/>
      <c r="P965" s="92"/>
      <c r="Q965" s="92"/>
      <c r="R965" s="92"/>
      <c r="S965" s="92"/>
      <c r="T965" s="93"/>
      <c r="U965" s="39"/>
      <c r="V965" s="39"/>
      <c r="W965" s="39"/>
      <c r="X965" s="39"/>
      <c r="Y965" s="39"/>
      <c r="Z965" s="39"/>
      <c r="AA965" s="39"/>
      <c r="AB965" s="39"/>
      <c r="AC965" s="39"/>
      <c r="AD965" s="39"/>
      <c r="AE965" s="39"/>
      <c r="AT965" s="18" t="s">
        <v>202</v>
      </c>
      <c r="AU965" s="18" t="s">
        <v>85</v>
      </c>
    </row>
    <row r="966" s="2" customFormat="1" ht="21.75" customHeight="1">
      <c r="A966" s="39"/>
      <c r="B966" s="40"/>
      <c r="C966" s="229" t="s">
        <v>1445</v>
      </c>
      <c r="D966" s="229" t="s">
        <v>196</v>
      </c>
      <c r="E966" s="230" t="s">
        <v>1446</v>
      </c>
      <c r="F966" s="231" t="s">
        <v>1447</v>
      </c>
      <c r="G966" s="232" t="s">
        <v>1343</v>
      </c>
      <c r="H966" s="233">
        <v>1</v>
      </c>
      <c r="I966" s="234"/>
      <c r="J966" s="235">
        <f>ROUND(I966*H966,2)</f>
        <v>0</v>
      </c>
      <c r="K966" s="231" t="s">
        <v>232</v>
      </c>
      <c r="L966" s="45"/>
      <c r="M966" s="236" t="s">
        <v>1</v>
      </c>
      <c r="N966" s="237" t="s">
        <v>41</v>
      </c>
      <c r="O966" s="92"/>
      <c r="P966" s="238">
        <f>O966*H966</f>
        <v>0</v>
      </c>
      <c r="Q966" s="238">
        <v>0</v>
      </c>
      <c r="R966" s="238">
        <f>Q966*H966</f>
        <v>0</v>
      </c>
      <c r="S966" s="238">
        <v>0</v>
      </c>
      <c r="T966" s="239">
        <f>S966*H966</f>
        <v>0</v>
      </c>
      <c r="U966" s="39"/>
      <c r="V966" s="39"/>
      <c r="W966" s="39"/>
      <c r="X966" s="39"/>
      <c r="Y966" s="39"/>
      <c r="Z966" s="39"/>
      <c r="AA966" s="39"/>
      <c r="AB966" s="39"/>
      <c r="AC966" s="39"/>
      <c r="AD966" s="39"/>
      <c r="AE966" s="39"/>
      <c r="AR966" s="240" t="s">
        <v>285</v>
      </c>
      <c r="AT966" s="240" t="s">
        <v>196</v>
      </c>
      <c r="AU966" s="240" t="s">
        <v>85</v>
      </c>
      <c r="AY966" s="18" t="s">
        <v>194</v>
      </c>
      <c r="BE966" s="241">
        <f>IF(N966="základní",J966,0)</f>
        <v>0</v>
      </c>
      <c r="BF966" s="241">
        <f>IF(N966="snížená",J966,0)</f>
        <v>0</v>
      </c>
      <c r="BG966" s="241">
        <f>IF(N966="zákl. přenesená",J966,0)</f>
        <v>0</v>
      </c>
      <c r="BH966" s="241">
        <f>IF(N966="sníž. přenesená",J966,0)</f>
        <v>0</v>
      </c>
      <c r="BI966" s="241">
        <f>IF(N966="nulová",J966,0)</f>
        <v>0</v>
      </c>
      <c r="BJ966" s="18" t="s">
        <v>83</v>
      </c>
      <c r="BK966" s="241">
        <f>ROUND(I966*H966,2)</f>
        <v>0</v>
      </c>
      <c r="BL966" s="18" t="s">
        <v>285</v>
      </c>
      <c r="BM966" s="240" t="s">
        <v>1448</v>
      </c>
    </row>
    <row r="967" s="2" customFormat="1">
      <c r="A967" s="39"/>
      <c r="B967" s="40"/>
      <c r="C967" s="41"/>
      <c r="D967" s="242" t="s">
        <v>202</v>
      </c>
      <c r="E967" s="41"/>
      <c r="F967" s="243" t="s">
        <v>1345</v>
      </c>
      <c r="G967" s="41"/>
      <c r="H967" s="41"/>
      <c r="I967" s="244"/>
      <c r="J967" s="41"/>
      <c r="K967" s="41"/>
      <c r="L967" s="45"/>
      <c r="M967" s="245"/>
      <c r="N967" s="246"/>
      <c r="O967" s="92"/>
      <c r="P967" s="92"/>
      <c r="Q967" s="92"/>
      <c r="R967" s="92"/>
      <c r="S967" s="92"/>
      <c r="T967" s="93"/>
      <c r="U967" s="39"/>
      <c r="V967" s="39"/>
      <c r="W967" s="39"/>
      <c r="X967" s="39"/>
      <c r="Y967" s="39"/>
      <c r="Z967" s="39"/>
      <c r="AA967" s="39"/>
      <c r="AB967" s="39"/>
      <c r="AC967" s="39"/>
      <c r="AD967" s="39"/>
      <c r="AE967" s="39"/>
      <c r="AT967" s="18" t="s">
        <v>202</v>
      </c>
      <c r="AU967" s="18" t="s">
        <v>85</v>
      </c>
    </row>
    <row r="968" s="2" customFormat="1" ht="21.75" customHeight="1">
      <c r="A968" s="39"/>
      <c r="B968" s="40"/>
      <c r="C968" s="229" t="s">
        <v>1449</v>
      </c>
      <c r="D968" s="229" t="s">
        <v>196</v>
      </c>
      <c r="E968" s="230" t="s">
        <v>1450</v>
      </c>
      <c r="F968" s="231" t="s">
        <v>1451</v>
      </c>
      <c r="G968" s="232" t="s">
        <v>1343</v>
      </c>
      <c r="H968" s="233">
        <v>1</v>
      </c>
      <c r="I968" s="234"/>
      <c r="J968" s="235">
        <f>ROUND(I968*H968,2)</f>
        <v>0</v>
      </c>
      <c r="K968" s="231" t="s">
        <v>232</v>
      </c>
      <c r="L968" s="45"/>
      <c r="M968" s="236" t="s">
        <v>1</v>
      </c>
      <c r="N968" s="237" t="s">
        <v>41</v>
      </c>
      <c r="O968" s="92"/>
      <c r="P968" s="238">
        <f>O968*H968</f>
        <v>0</v>
      </c>
      <c r="Q968" s="238">
        <v>0</v>
      </c>
      <c r="R968" s="238">
        <f>Q968*H968</f>
        <v>0</v>
      </c>
      <c r="S968" s="238">
        <v>0</v>
      </c>
      <c r="T968" s="239">
        <f>S968*H968</f>
        <v>0</v>
      </c>
      <c r="U968" s="39"/>
      <c r="V968" s="39"/>
      <c r="W968" s="39"/>
      <c r="X968" s="39"/>
      <c r="Y968" s="39"/>
      <c r="Z968" s="39"/>
      <c r="AA968" s="39"/>
      <c r="AB968" s="39"/>
      <c r="AC968" s="39"/>
      <c r="AD968" s="39"/>
      <c r="AE968" s="39"/>
      <c r="AR968" s="240" t="s">
        <v>285</v>
      </c>
      <c r="AT968" s="240" t="s">
        <v>196</v>
      </c>
      <c r="AU968" s="240" t="s">
        <v>85</v>
      </c>
      <c r="AY968" s="18" t="s">
        <v>194</v>
      </c>
      <c r="BE968" s="241">
        <f>IF(N968="základní",J968,0)</f>
        <v>0</v>
      </c>
      <c r="BF968" s="241">
        <f>IF(N968="snížená",J968,0)</f>
        <v>0</v>
      </c>
      <c r="BG968" s="241">
        <f>IF(N968="zákl. přenesená",J968,0)</f>
        <v>0</v>
      </c>
      <c r="BH968" s="241">
        <f>IF(N968="sníž. přenesená",J968,0)</f>
        <v>0</v>
      </c>
      <c r="BI968" s="241">
        <f>IF(N968="nulová",J968,0)</f>
        <v>0</v>
      </c>
      <c r="BJ968" s="18" t="s">
        <v>83</v>
      </c>
      <c r="BK968" s="241">
        <f>ROUND(I968*H968,2)</f>
        <v>0</v>
      </c>
      <c r="BL968" s="18" t="s">
        <v>285</v>
      </c>
      <c r="BM968" s="240" t="s">
        <v>1452</v>
      </c>
    </row>
    <row r="969" s="2" customFormat="1">
      <c r="A969" s="39"/>
      <c r="B969" s="40"/>
      <c r="C969" s="41"/>
      <c r="D969" s="242" t="s">
        <v>202</v>
      </c>
      <c r="E969" s="41"/>
      <c r="F969" s="243" t="s">
        <v>1345</v>
      </c>
      <c r="G969" s="41"/>
      <c r="H969" s="41"/>
      <c r="I969" s="244"/>
      <c r="J969" s="41"/>
      <c r="K969" s="41"/>
      <c r="L969" s="45"/>
      <c r="M969" s="245"/>
      <c r="N969" s="246"/>
      <c r="O969" s="92"/>
      <c r="P969" s="92"/>
      <c r="Q969" s="92"/>
      <c r="R969" s="92"/>
      <c r="S969" s="92"/>
      <c r="T969" s="93"/>
      <c r="U969" s="39"/>
      <c r="V969" s="39"/>
      <c r="W969" s="39"/>
      <c r="X969" s="39"/>
      <c r="Y969" s="39"/>
      <c r="Z969" s="39"/>
      <c r="AA969" s="39"/>
      <c r="AB969" s="39"/>
      <c r="AC969" s="39"/>
      <c r="AD969" s="39"/>
      <c r="AE969" s="39"/>
      <c r="AT969" s="18" t="s">
        <v>202</v>
      </c>
      <c r="AU969" s="18" t="s">
        <v>85</v>
      </c>
    </row>
    <row r="970" s="2" customFormat="1" ht="21.75" customHeight="1">
      <c r="A970" s="39"/>
      <c r="B970" s="40"/>
      <c r="C970" s="229" t="s">
        <v>1453</v>
      </c>
      <c r="D970" s="229" t="s">
        <v>196</v>
      </c>
      <c r="E970" s="230" t="s">
        <v>1454</v>
      </c>
      <c r="F970" s="231" t="s">
        <v>1455</v>
      </c>
      <c r="G970" s="232" t="s">
        <v>1343</v>
      </c>
      <c r="H970" s="233">
        <v>1</v>
      </c>
      <c r="I970" s="234"/>
      <c r="J970" s="235">
        <f>ROUND(I970*H970,2)</f>
        <v>0</v>
      </c>
      <c r="K970" s="231" t="s">
        <v>232</v>
      </c>
      <c r="L970" s="45"/>
      <c r="M970" s="236" t="s">
        <v>1</v>
      </c>
      <c r="N970" s="237" t="s">
        <v>41</v>
      </c>
      <c r="O970" s="92"/>
      <c r="P970" s="238">
        <f>O970*H970</f>
        <v>0</v>
      </c>
      <c r="Q970" s="238">
        <v>0</v>
      </c>
      <c r="R970" s="238">
        <f>Q970*H970</f>
        <v>0</v>
      </c>
      <c r="S970" s="238">
        <v>0</v>
      </c>
      <c r="T970" s="239">
        <f>S970*H970</f>
        <v>0</v>
      </c>
      <c r="U970" s="39"/>
      <c r="V970" s="39"/>
      <c r="W970" s="39"/>
      <c r="X970" s="39"/>
      <c r="Y970" s="39"/>
      <c r="Z970" s="39"/>
      <c r="AA970" s="39"/>
      <c r="AB970" s="39"/>
      <c r="AC970" s="39"/>
      <c r="AD970" s="39"/>
      <c r="AE970" s="39"/>
      <c r="AR970" s="240" t="s">
        <v>285</v>
      </c>
      <c r="AT970" s="240" t="s">
        <v>196</v>
      </c>
      <c r="AU970" s="240" t="s">
        <v>85</v>
      </c>
      <c r="AY970" s="18" t="s">
        <v>194</v>
      </c>
      <c r="BE970" s="241">
        <f>IF(N970="základní",J970,0)</f>
        <v>0</v>
      </c>
      <c r="BF970" s="241">
        <f>IF(N970="snížená",J970,0)</f>
        <v>0</v>
      </c>
      <c r="BG970" s="241">
        <f>IF(N970="zákl. přenesená",J970,0)</f>
        <v>0</v>
      </c>
      <c r="BH970" s="241">
        <f>IF(N970="sníž. přenesená",J970,0)</f>
        <v>0</v>
      </c>
      <c r="BI970" s="241">
        <f>IF(N970="nulová",J970,0)</f>
        <v>0</v>
      </c>
      <c r="BJ970" s="18" t="s">
        <v>83</v>
      </c>
      <c r="BK970" s="241">
        <f>ROUND(I970*H970,2)</f>
        <v>0</v>
      </c>
      <c r="BL970" s="18" t="s">
        <v>285</v>
      </c>
      <c r="BM970" s="240" t="s">
        <v>1456</v>
      </c>
    </row>
    <row r="971" s="2" customFormat="1">
      <c r="A971" s="39"/>
      <c r="B971" s="40"/>
      <c r="C971" s="41"/>
      <c r="D971" s="242" t="s">
        <v>202</v>
      </c>
      <c r="E971" s="41"/>
      <c r="F971" s="243" t="s">
        <v>1345</v>
      </c>
      <c r="G971" s="41"/>
      <c r="H971" s="41"/>
      <c r="I971" s="244"/>
      <c r="J971" s="41"/>
      <c r="K971" s="41"/>
      <c r="L971" s="45"/>
      <c r="M971" s="245"/>
      <c r="N971" s="246"/>
      <c r="O971" s="92"/>
      <c r="P971" s="92"/>
      <c r="Q971" s="92"/>
      <c r="R971" s="92"/>
      <c r="S971" s="92"/>
      <c r="T971" s="93"/>
      <c r="U971" s="39"/>
      <c r="V971" s="39"/>
      <c r="W971" s="39"/>
      <c r="X971" s="39"/>
      <c r="Y971" s="39"/>
      <c r="Z971" s="39"/>
      <c r="AA971" s="39"/>
      <c r="AB971" s="39"/>
      <c r="AC971" s="39"/>
      <c r="AD971" s="39"/>
      <c r="AE971" s="39"/>
      <c r="AT971" s="18" t="s">
        <v>202</v>
      </c>
      <c r="AU971" s="18" t="s">
        <v>85</v>
      </c>
    </row>
    <row r="972" s="2" customFormat="1" ht="16.5" customHeight="1">
      <c r="A972" s="39"/>
      <c r="B972" s="40"/>
      <c r="C972" s="229" t="s">
        <v>1457</v>
      </c>
      <c r="D972" s="229" t="s">
        <v>196</v>
      </c>
      <c r="E972" s="230" t="s">
        <v>1458</v>
      </c>
      <c r="F972" s="231" t="s">
        <v>1459</v>
      </c>
      <c r="G972" s="232" t="s">
        <v>1343</v>
      </c>
      <c r="H972" s="233">
        <v>1</v>
      </c>
      <c r="I972" s="234"/>
      <c r="J972" s="235">
        <f>ROUND(I972*H972,2)</f>
        <v>0</v>
      </c>
      <c r="K972" s="231" t="s">
        <v>232</v>
      </c>
      <c r="L972" s="45"/>
      <c r="M972" s="236" t="s">
        <v>1</v>
      </c>
      <c r="N972" s="237" t="s">
        <v>41</v>
      </c>
      <c r="O972" s="92"/>
      <c r="P972" s="238">
        <f>O972*H972</f>
        <v>0</v>
      </c>
      <c r="Q972" s="238">
        <v>0</v>
      </c>
      <c r="R972" s="238">
        <f>Q972*H972</f>
        <v>0</v>
      </c>
      <c r="S972" s="238">
        <v>0</v>
      </c>
      <c r="T972" s="239">
        <f>S972*H972</f>
        <v>0</v>
      </c>
      <c r="U972" s="39"/>
      <c r="V972" s="39"/>
      <c r="W972" s="39"/>
      <c r="X972" s="39"/>
      <c r="Y972" s="39"/>
      <c r="Z972" s="39"/>
      <c r="AA972" s="39"/>
      <c r="AB972" s="39"/>
      <c r="AC972" s="39"/>
      <c r="AD972" s="39"/>
      <c r="AE972" s="39"/>
      <c r="AR972" s="240" t="s">
        <v>285</v>
      </c>
      <c r="AT972" s="240" t="s">
        <v>196</v>
      </c>
      <c r="AU972" s="240" t="s">
        <v>85</v>
      </c>
      <c r="AY972" s="18" t="s">
        <v>194</v>
      </c>
      <c r="BE972" s="241">
        <f>IF(N972="základní",J972,0)</f>
        <v>0</v>
      </c>
      <c r="BF972" s="241">
        <f>IF(N972="snížená",J972,0)</f>
        <v>0</v>
      </c>
      <c r="BG972" s="241">
        <f>IF(N972="zákl. přenesená",J972,0)</f>
        <v>0</v>
      </c>
      <c r="BH972" s="241">
        <f>IF(N972="sníž. přenesená",J972,0)</f>
        <v>0</v>
      </c>
      <c r="BI972" s="241">
        <f>IF(N972="nulová",J972,0)</f>
        <v>0</v>
      </c>
      <c r="BJ972" s="18" t="s">
        <v>83</v>
      </c>
      <c r="BK972" s="241">
        <f>ROUND(I972*H972,2)</f>
        <v>0</v>
      </c>
      <c r="BL972" s="18" t="s">
        <v>285</v>
      </c>
      <c r="BM972" s="240" t="s">
        <v>1460</v>
      </c>
    </row>
    <row r="973" s="2" customFormat="1">
      <c r="A973" s="39"/>
      <c r="B973" s="40"/>
      <c r="C973" s="41"/>
      <c r="D973" s="242" t="s">
        <v>202</v>
      </c>
      <c r="E973" s="41"/>
      <c r="F973" s="243" t="s">
        <v>1345</v>
      </c>
      <c r="G973" s="41"/>
      <c r="H973" s="41"/>
      <c r="I973" s="244"/>
      <c r="J973" s="41"/>
      <c r="K973" s="41"/>
      <c r="L973" s="45"/>
      <c r="M973" s="245"/>
      <c r="N973" s="246"/>
      <c r="O973" s="92"/>
      <c r="P973" s="92"/>
      <c r="Q973" s="92"/>
      <c r="R973" s="92"/>
      <c r="S973" s="92"/>
      <c r="T973" s="93"/>
      <c r="U973" s="39"/>
      <c r="V973" s="39"/>
      <c r="W973" s="39"/>
      <c r="X973" s="39"/>
      <c r="Y973" s="39"/>
      <c r="Z973" s="39"/>
      <c r="AA973" s="39"/>
      <c r="AB973" s="39"/>
      <c r="AC973" s="39"/>
      <c r="AD973" s="39"/>
      <c r="AE973" s="39"/>
      <c r="AT973" s="18" t="s">
        <v>202</v>
      </c>
      <c r="AU973" s="18" t="s">
        <v>85</v>
      </c>
    </row>
    <row r="974" s="2" customFormat="1" ht="16.5" customHeight="1">
      <c r="A974" s="39"/>
      <c r="B974" s="40"/>
      <c r="C974" s="229" t="s">
        <v>1461</v>
      </c>
      <c r="D974" s="229" t="s">
        <v>196</v>
      </c>
      <c r="E974" s="230" t="s">
        <v>1462</v>
      </c>
      <c r="F974" s="231" t="s">
        <v>1463</v>
      </c>
      <c r="G974" s="232" t="s">
        <v>1343</v>
      </c>
      <c r="H974" s="233">
        <v>1</v>
      </c>
      <c r="I974" s="234"/>
      <c r="J974" s="235">
        <f>ROUND(I974*H974,2)</f>
        <v>0</v>
      </c>
      <c r="K974" s="231" t="s">
        <v>232</v>
      </c>
      <c r="L974" s="45"/>
      <c r="M974" s="236" t="s">
        <v>1</v>
      </c>
      <c r="N974" s="237" t="s">
        <v>41</v>
      </c>
      <c r="O974" s="92"/>
      <c r="P974" s="238">
        <f>O974*H974</f>
        <v>0</v>
      </c>
      <c r="Q974" s="238">
        <v>0</v>
      </c>
      <c r="R974" s="238">
        <f>Q974*H974</f>
        <v>0</v>
      </c>
      <c r="S974" s="238">
        <v>0</v>
      </c>
      <c r="T974" s="239">
        <f>S974*H974</f>
        <v>0</v>
      </c>
      <c r="U974" s="39"/>
      <c r="V974" s="39"/>
      <c r="W974" s="39"/>
      <c r="X974" s="39"/>
      <c r="Y974" s="39"/>
      <c r="Z974" s="39"/>
      <c r="AA974" s="39"/>
      <c r="AB974" s="39"/>
      <c r="AC974" s="39"/>
      <c r="AD974" s="39"/>
      <c r="AE974" s="39"/>
      <c r="AR974" s="240" t="s">
        <v>285</v>
      </c>
      <c r="AT974" s="240" t="s">
        <v>196</v>
      </c>
      <c r="AU974" s="240" t="s">
        <v>85</v>
      </c>
      <c r="AY974" s="18" t="s">
        <v>194</v>
      </c>
      <c r="BE974" s="241">
        <f>IF(N974="základní",J974,0)</f>
        <v>0</v>
      </c>
      <c r="BF974" s="241">
        <f>IF(N974="snížená",J974,0)</f>
        <v>0</v>
      </c>
      <c r="BG974" s="241">
        <f>IF(N974="zákl. přenesená",J974,0)</f>
        <v>0</v>
      </c>
      <c r="BH974" s="241">
        <f>IF(N974="sníž. přenesená",J974,0)</f>
        <v>0</v>
      </c>
      <c r="BI974" s="241">
        <f>IF(N974="nulová",J974,0)</f>
        <v>0</v>
      </c>
      <c r="BJ974" s="18" t="s">
        <v>83</v>
      </c>
      <c r="BK974" s="241">
        <f>ROUND(I974*H974,2)</f>
        <v>0</v>
      </c>
      <c r="BL974" s="18" t="s">
        <v>285</v>
      </c>
      <c r="BM974" s="240" t="s">
        <v>1464</v>
      </c>
    </row>
    <row r="975" s="2" customFormat="1">
      <c r="A975" s="39"/>
      <c r="B975" s="40"/>
      <c r="C975" s="41"/>
      <c r="D975" s="242" t="s">
        <v>202</v>
      </c>
      <c r="E975" s="41"/>
      <c r="F975" s="243" t="s">
        <v>1345</v>
      </c>
      <c r="G975" s="41"/>
      <c r="H975" s="41"/>
      <c r="I975" s="244"/>
      <c r="J975" s="41"/>
      <c r="K975" s="41"/>
      <c r="L975" s="45"/>
      <c r="M975" s="245"/>
      <c r="N975" s="246"/>
      <c r="O975" s="92"/>
      <c r="P975" s="92"/>
      <c r="Q975" s="92"/>
      <c r="R975" s="92"/>
      <c r="S975" s="92"/>
      <c r="T975" s="93"/>
      <c r="U975" s="39"/>
      <c r="V975" s="39"/>
      <c r="W975" s="39"/>
      <c r="X975" s="39"/>
      <c r="Y975" s="39"/>
      <c r="Z975" s="39"/>
      <c r="AA975" s="39"/>
      <c r="AB975" s="39"/>
      <c r="AC975" s="39"/>
      <c r="AD975" s="39"/>
      <c r="AE975" s="39"/>
      <c r="AT975" s="18" t="s">
        <v>202</v>
      </c>
      <c r="AU975" s="18" t="s">
        <v>85</v>
      </c>
    </row>
    <row r="976" s="2" customFormat="1" ht="16.5" customHeight="1">
      <c r="A976" s="39"/>
      <c r="B976" s="40"/>
      <c r="C976" s="229" t="s">
        <v>1465</v>
      </c>
      <c r="D976" s="229" t="s">
        <v>196</v>
      </c>
      <c r="E976" s="230" t="s">
        <v>1466</v>
      </c>
      <c r="F976" s="231" t="s">
        <v>1467</v>
      </c>
      <c r="G976" s="232" t="s">
        <v>1343</v>
      </c>
      <c r="H976" s="233">
        <v>2</v>
      </c>
      <c r="I976" s="234"/>
      <c r="J976" s="235">
        <f>ROUND(I976*H976,2)</f>
        <v>0</v>
      </c>
      <c r="K976" s="231" t="s">
        <v>232</v>
      </c>
      <c r="L976" s="45"/>
      <c r="M976" s="236" t="s">
        <v>1</v>
      </c>
      <c r="N976" s="237" t="s">
        <v>41</v>
      </c>
      <c r="O976" s="92"/>
      <c r="P976" s="238">
        <f>O976*H976</f>
        <v>0</v>
      </c>
      <c r="Q976" s="238">
        <v>0</v>
      </c>
      <c r="R976" s="238">
        <f>Q976*H976</f>
        <v>0</v>
      </c>
      <c r="S976" s="238">
        <v>0</v>
      </c>
      <c r="T976" s="239">
        <f>S976*H976</f>
        <v>0</v>
      </c>
      <c r="U976" s="39"/>
      <c r="V976" s="39"/>
      <c r="W976" s="39"/>
      <c r="X976" s="39"/>
      <c r="Y976" s="39"/>
      <c r="Z976" s="39"/>
      <c r="AA976" s="39"/>
      <c r="AB976" s="39"/>
      <c r="AC976" s="39"/>
      <c r="AD976" s="39"/>
      <c r="AE976" s="39"/>
      <c r="AR976" s="240" t="s">
        <v>285</v>
      </c>
      <c r="AT976" s="240" t="s">
        <v>196</v>
      </c>
      <c r="AU976" s="240" t="s">
        <v>85</v>
      </c>
      <c r="AY976" s="18" t="s">
        <v>194</v>
      </c>
      <c r="BE976" s="241">
        <f>IF(N976="základní",J976,0)</f>
        <v>0</v>
      </c>
      <c r="BF976" s="241">
        <f>IF(N976="snížená",J976,0)</f>
        <v>0</v>
      </c>
      <c r="BG976" s="241">
        <f>IF(N976="zákl. přenesená",J976,0)</f>
        <v>0</v>
      </c>
      <c r="BH976" s="241">
        <f>IF(N976="sníž. přenesená",J976,0)</f>
        <v>0</v>
      </c>
      <c r="BI976" s="241">
        <f>IF(N976="nulová",J976,0)</f>
        <v>0</v>
      </c>
      <c r="BJ976" s="18" t="s">
        <v>83</v>
      </c>
      <c r="BK976" s="241">
        <f>ROUND(I976*H976,2)</f>
        <v>0</v>
      </c>
      <c r="BL976" s="18" t="s">
        <v>285</v>
      </c>
      <c r="BM976" s="240" t="s">
        <v>1468</v>
      </c>
    </row>
    <row r="977" s="2" customFormat="1">
      <c r="A977" s="39"/>
      <c r="B977" s="40"/>
      <c r="C977" s="41"/>
      <c r="D977" s="242" t="s">
        <v>202</v>
      </c>
      <c r="E977" s="41"/>
      <c r="F977" s="243" t="s">
        <v>1350</v>
      </c>
      <c r="G977" s="41"/>
      <c r="H977" s="41"/>
      <c r="I977" s="244"/>
      <c r="J977" s="41"/>
      <c r="K977" s="41"/>
      <c r="L977" s="45"/>
      <c r="M977" s="245"/>
      <c r="N977" s="246"/>
      <c r="O977" s="92"/>
      <c r="P977" s="92"/>
      <c r="Q977" s="92"/>
      <c r="R977" s="92"/>
      <c r="S977" s="92"/>
      <c r="T977" s="93"/>
      <c r="U977" s="39"/>
      <c r="V977" s="39"/>
      <c r="W977" s="39"/>
      <c r="X977" s="39"/>
      <c r="Y977" s="39"/>
      <c r="Z977" s="39"/>
      <c r="AA977" s="39"/>
      <c r="AB977" s="39"/>
      <c r="AC977" s="39"/>
      <c r="AD977" s="39"/>
      <c r="AE977" s="39"/>
      <c r="AT977" s="18" t="s">
        <v>202</v>
      </c>
      <c r="AU977" s="18" t="s">
        <v>85</v>
      </c>
    </row>
    <row r="978" s="2" customFormat="1" ht="16.5" customHeight="1">
      <c r="A978" s="39"/>
      <c r="B978" s="40"/>
      <c r="C978" s="229" t="s">
        <v>1469</v>
      </c>
      <c r="D978" s="229" t="s">
        <v>196</v>
      </c>
      <c r="E978" s="230" t="s">
        <v>1470</v>
      </c>
      <c r="F978" s="231" t="s">
        <v>1471</v>
      </c>
      <c r="G978" s="232" t="s">
        <v>1343</v>
      </c>
      <c r="H978" s="233">
        <v>1</v>
      </c>
      <c r="I978" s="234"/>
      <c r="J978" s="235">
        <f>ROUND(I978*H978,2)</f>
        <v>0</v>
      </c>
      <c r="K978" s="231" t="s">
        <v>232</v>
      </c>
      <c r="L978" s="45"/>
      <c r="M978" s="236" t="s">
        <v>1</v>
      </c>
      <c r="N978" s="237" t="s">
        <v>41</v>
      </c>
      <c r="O978" s="92"/>
      <c r="P978" s="238">
        <f>O978*H978</f>
        <v>0</v>
      </c>
      <c r="Q978" s="238">
        <v>0</v>
      </c>
      <c r="R978" s="238">
        <f>Q978*H978</f>
        <v>0</v>
      </c>
      <c r="S978" s="238">
        <v>0</v>
      </c>
      <c r="T978" s="239">
        <f>S978*H978</f>
        <v>0</v>
      </c>
      <c r="U978" s="39"/>
      <c r="V978" s="39"/>
      <c r="W978" s="39"/>
      <c r="X978" s="39"/>
      <c r="Y978" s="39"/>
      <c r="Z978" s="39"/>
      <c r="AA978" s="39"/>
      <c r="AB978" s="39"/>
      <c r="AC978" s="39"/>
      <c r="AD978" s="39"/>
      <c r="AE978" s="39"/>
      <c r="AR978" s="240" t="s">
        <v>285</v>
      </c>
      <c r="AT978" s="240" t="s">
        <v>196</v>
      </c>
      <c r="AU978" s="240" t="s">
        <v>85</v>
      </c>
      <c r="AY978" s="18" t="s">
        <v>194</v>
      </c>
      <c r="BE978" s="241">
        <f>IF(N978="základní",J978,0)</f>
        <v>0</v>
      </c>
      <c r="BF978" s="241">
        <f>IF(N978="snížená",J978,0)</f>
        <v>0</v>
      </c>
      <c r="BG978" s="241">
        <f>IF(N978="zákl. přenesená",J978,0)</f>
        <v>0</v>
      </c>
      <c r="BH978" s="241">
        <f>IF(N978="sníž. přenesená",J978,0)</f>
        <v>0</v>
      </c>
      <c r="BI978" s="241">
        <f>IF(N978="nulová",J978,0)</f>
        <v>0</v>
      </c>
      <c r="BJ978" s="18" t="s">
        <v>83</v>
      </c>
      <c r="BK978" s="241">
        <f>ROUND(I978*H978,2)</f>
        <v>0</v>
      </c>
      <c r="BL978" s="18" t="s">
        <v>285</v>
      </c>
      <c r="BM978" s="240" t="s">
        <v>1472</v>
      </c>
    </row>
    <row r="979" s="2" customFormat="1">
      <c r="A979" s="39"/>
      <c r="B979" s="40"/>
      <c r="C979" s="41"/>
      <c r="D979" s="242" t="s">
        <v>202</v>
      </c>
      <c r="E979" s="41"/>
      <c r="F979" s="243" t="s">
        <v>1350</v>
      </c>
      <c r="G979" s="41"/>
      <c r="H979" s="41"/>
      <c r="I979" s="244"/>
      <c r="J979" s="41"/>
      <c r="K979" s="41"/>
      <c r="L979" s="45"/>
      <c r="M979" s="245"/>
      <c r="N979" s="246"/>
      <c r="O979" s="92"/>
      <c r="P979" s="92"/>
      <c r="Q979" s="92"/>
      <c r="R979" s="92"/>
      <c r="S979" s="92"/>
      <c r="T979" s="93"/>
      <c r="U979" s="39"/>
      <c r="V979" s="39"/>
      <c r="W979" s="39"/>
      <c r="X979" s="39"/>
      <c r="Y979" s="39"/>
      <c r="Z979" s="39"/>
      <c r="AA979" s="39"/>
      <c r="AB979" s="39"/>
      <c r="AC979" s="39"/>
      <c r="AD979" s="39"/>
      <c r="AE979" s="39"/>
      <c r="AT979" s="18" t="s">
        <v>202</v>
      </c>
      <c r="AU979" s="18" t="s">
        <v>85</v>
      </c>
    </row>
    <row r="980" s="2" customFormat="1" ht="16.5" customHeight="1">
      <c r="A980" s="39"/>
      <c r="B980" s="40"/>
      <c r="C980" s="229" t="s">
        <v>1473</v>
      </c>
      <c r="D980" s="229" t="s">
        <v>196</v>
      </c>
      <c r="E980" s="230" t="s">
        <v>1474</v>
      </c>
      <c r="F980" s="231" t="s">
        <v>1475</v>
      </c>
      <c r="G980" s="232" t="s">
        <v>1343</v>
      </c>
      <c r="H980" s="233">
        <v>2</v>
      </c>
      <c r="I980" s="234"/>
      <c r="J980" s="235">
        <f>ROUND(I980*H980,2)</f>
        <v>0</v>
      </c>
      <c r="K980" s="231" t="s">
        <v>232</v>
      </c>
      <c r="L980" s="45"/>
      <c r="M980" s="236" t="s">
        <v>1</v>
      </c>
      <c r="N980" s="237" t="s">
        <v>41</v>
      </c>
      <c r="O980" s="92"/>
      <c r="P980" s="238">
        <f>O980*H980</f>
        <v>0</v>
      </c>
      <c r="Q980" s="238">
        <v>0</v>
      </c>
      <c r="R980" s="238">
        <f>Q980*H980</f>
        <v>0</v>
      </c>
      <c r="S980" s="238">
        <v>0</v>
      </c>
      <c r="T980" s="239">
        <f>S980*H980</f>
        <v>0</v>
      </c>
      <c r="U980" s="39"/>
      <c r="V980" s="39"/>
      <c r="W980" s="39"/>
      <c r="X980" s="39"/>
      <c r="Y980" s="39"/>
      <c r="Z980" s="39"/>
      <c r="AA980" s="39"/>
      <c r="AB980" s="39"/>
      <c r="AC980" s="39"/>
      <c r="AD980" s="39"/>
      <c r="AE980" s="39"/>
      <c r="AR980" s="240" t="s">
        <v>285</v>
      </c>
      <c r="AT980" s="240" t="s">
        <v>196</v>
      </c>
      <c r="AU980" s="240" t="s">
        <v>85</v>
      </c>
      <c r="AY980" s="18" t="s">
        <v>194</v>
      </c>
      <c r="BE980" s="241">
        <f>IF(N980="základní",J980,0)</f>
        <v>0</v>
      </c>
      <c r="BF980" s="241">
        <f>IF(N980="snížená",J980,0)</f>
        <v>0</v>
      </c>
      <c r="BG980" s="241">
        <f>IF(N980="zákl. přenesená",J980,0)</f>
        <v>0</v>
      </c>
      <c r="BH980" s="241">
        <f>IF(N980="sníž. přenesená",J980,0)</f>
        <v>0</v>
      </c>
      <c r="BI980" s="241">
        <f>IF(N980="nulová",J980,0)</f>
        <v>0</v>
      </c>
      <c r="BJ980" s="18" t="s">
        <v>83</v>
      </c>
      <c r="BK980" s="241">
        <f>ROUND(I980*H980,2)</f>
        <v>0</v>
      </c>
      <c r="BL980" s="18" t="s">
        <v>285</v>
      </c>
      <c r="BM980" s="240" t="s">
        <v>1476</v>
      </c>
    </row>
    <row r="981" s="2" customFormat="1">
      <c r="A981" s="39"/>
      <c r="B981" s="40"/>
      <c r="C981" s="41"/>
      <c r="D981" s="242" t="s">
        <v>202</v>
      </c>
      <c r="E981" s="41"/>
      <c r="F981" s="243" t="s">
        <v>1350</v>
      </c>
      <c r="G981" s="41"/>
      <c r="H981" s="41"/>
      <c r="I981" s="244"/>
      <c r="J981" s="41"/>
      <c r="K981" s="41"/>
      <c r="L981" s="45"/>
      <c r="M981" s="245"/>
      <c r="N981" s="246"/>
      <c r="O981" s="92"/>
      <c r="P981" s="92"/>
      <c r="Q981" s="92"/>
      <c r="R981" s="92"/>
      <c r="S981" s="92"/>
      <c r="T981" s="93"/>
      <c r="U981" s="39"/>
      <c r="V981" s="39"/>
      <c r="W981" s="39"/>
      <c r="X981" s="39"/>
      <c r="Y981" s="39"/>
      <c r="Z981" s="39"/>
      <c r="AA981" s="39"/>
      <c r="AB981" s="39"/>
      <c r="AC981" s="39"/>
      <c r="AD981" s="39"/>
      <c r="AE981" s="39"/>
      <c r="AT981" s="18" t="s">
        <v>202</v>
      </c>
      <c r="AU981" s="18" t="s">
        <v>85</v>
      </c>
    </row>
    <row r="982" s="2" customFormat="1" ht="16.5" customHeight="1">
      <c r="A982" s="39"/>
      <c r="B982" s="40"/>
      <c r="C982" s="229" t="s">
        <v>1477</v>
      </c>
      <c r="D982" s="229" t="s">
        <v>196</v>
      </c>
      <c r="E982" s="230" t="s">
        <v>1478</v>
      </c>
      <c r="F982" s="231" t="s">
        <v>1479</v>
      </c>
      <c r="G982" s="232" t="s">
        <v>1343</v>
      </c>
      <c r="H982" s="233">
        <v>1</v>
      </c>
      <c r="I982" s="234"/>
      <c r="J982" s="235">
        <f>ROUND(I982*H982,2)</f>
        <v>0</v>
      </c>
      <c r="K982" s="231" t="s">
        <v>232</v>
      </c>
      <c r="L982" s="45"/>
      <c r="M982" s="236" t="s">
        <v>1</v>
      </c>
      <c r="N982" s="237" t="s">
        <v>41</v>
      </c>
      <c r="O982" s="92"/>
      <c r="P982" s="238">
        <f>O982*H982</f>
        <v>0</v>
      </c>
      <c r="Q982" s="238">
        <v>0</v>
      </c>
      <c r="R982" s="238">
        <f>Q982*H982</f>
        <v>0</v>
      </c>
      <c r="S982" s="238">
        <v>0</v>
      </c>
      <c r="T982" s="239">
        <f>S982*H982</f>
        <v>0</v>
      </c>
      <c r="U982" s="39"/>
      <c r="V982" s="39"/>
      <c r="W982" s="39"/>
      <c r="X982" s="39"/>
      <c r="Y982" s="39"/>
      <c r="Z982" s="39"/>
      <c r="AA982" s="39"/>
      <c r="AB982" s="39"/>
      <c r="AC982" s="39"/>
      <c r="AD982" s="39"/>
      <c r="AE982" s="39"/>
      <c r="AR982" s="240" t="s">
        <v>285</v>
      </c>
      <c r="AT982" s="240" t="s">
        <v>196</v>
      </c>
      <c r="AU982" s="240" t="s">
        <v>85</v>
      </c>
      <c r="AY982" s="18" t="s">
        <v>194</v>
      </c>
      <c r="BE982" s="241">
        <f>IF(N982="základní",J982,0)</f>
        <v>0</v>
      </c>
      <c r="BF982" s="241">
        <f>IF(N982="snížená",J982,0)</f>
        <v>0</v>
      </c>
      <c r="BG982" s="241">
        <f>IF(N982="zákl. přenesená",J982,0)</f>
        <v>0</v>
      </c>
      <c r="BH982" s="241">
        <f>IF(N982="sníž. přenesená",J982,0)</f>
        <v>0</v>
      </c>
      <c r="BI982" s="241">
        <f>IF(N982="nulová",J982,0)</f>
        <v>0</v>
      </c>
      <c r="BJ982" s="18" t="s">
        <v>83</v>
      </c>
      <c r="BK982" s="241">
        <f>ROUND(I982*H982,2)</f>
        <v>0</v>
      </c>
      <c r="BL982" s="18" t="s">
        <v>285</v>
      </c>
      <c r="BM982" s="240" t="s">
        <v>1480</v>
      </c>
    </row>
    <row r="983" s="2" customFormat="1">
      <c r="A983" s="39"/>
      <c r="B983" s="40"/>
      <c r="C983" s="41"/>
      <c r="D983" s="242" t="s">
        <v>202</v>
      </c>
      <c r="E983" s="41"/>
      <c r="F983" s="243" t="s">
        <v>1350</v>
      </c>
      <c r="G983" s="41"/>
      <c r="H983" s="41"/>
      <c r="I983" s="244"/>
      <c r="J983" s="41"/>
      <c r="K983" s="41"/>
      <c r="L983" s="45"/>
      <c r="M983" s="245"/>
      <c r="N983" s="246"/>
      <c r="O983" s="92"/>
      <c r="P983" s="92"/>
      <c r="Q983" s="92"/>
      <c r="R983" s="92"/>
      <c r="S983" s="92"/>
      <c r="T983" s="93"/>
      <c r="U983" s="39"/>
      <c r="V983" s="39"/>
      <c r="W983" s="39"/>
      <c r="X983" s="39"/>
      <c r="Y983" s="39"/>
      <c r="Z983" s="39"/>
      <c r="AA983" s="39"/>
      <c r="AB983" s="39"/>
      <c r="AC983" s="39"/>
      <c r="AD983" s="39"/>
      <c r="AE983" s="39"/>
      <c r="AT983" s="18" t="s">
        <v>202</v>
      </c>
      <c r="AU983" s="18" t="s">
        <v>85</v>
      </c>
    </row>
    <row r="984" s="2" customFormat="1" ht="16.5" customHeight="1">
      <c r="A984" s="39"/>
      <c r="B984" s="40"/>
      <c r="C984" s="229" t="s">
        <v>1481</v>
      </c>
      <c r="D984" s="229" t="s">
        <v>196</v>
      </c>
      <c r="E984" s="230" t="s">
        <v>1482</v>
      </c>
      <c r="F984" s="231" t="s">
        <v>1483</v>
      </c>
      <c r="G984" s="232" t="s">
        <v>1343</v>
      </c>
      <c r="H984" s="233">
        <v>1</v>
      </c>
      <c r="I984" s="234"/>
      <c r="J984" s="235">
        <f>ROUND(I984*H984,2)</f>
        <v>0</v>
      </c>
      <c r="K984" s="231" t="s">
        <v>232</v>
      </c>
      <c r="L984" s="45"/>
      <c r="M984" s="236" t="s">
        <v>1</v>
      </c>
      <c r="N984" s="237" t="s">
        <v>41</v>
      </c>
      <c r="O984" s="92"/>
      <c r="P984" s="238">
        <f>O984*H984</f>
        <v>0</v>
      </c>
      <c r="Q984" s="238">
        <v>0</v>
      </c>
      <c r="R984" s="238">
        <f>Q984*H984</f>
        <v>0</v>
      </c>
      <c r="S984" s="238">
        <v>0</v>
      </c>
      <c r="T984" s="239">
        <f>S984*H984</f>
        <v>0</v>
      </c>
      <c r="U984" s="39"/>
      <c r="V984" s="39"/>
      <c r="W984" s="39"/>
      <c r="X984" s="39"/>
      <c r="Y984" s="39"/>
      <c r="Z984" s="39"/>
      <c r="AA984" s="39"/>
      <c r="AB984" s="39"/>
      <c r="AC984" s="39"/>
      <c r="AD984" s="39"/>
      <c r="AE984" s="39"/>
      <c r="AR984" s="240" t="s">
        <v>285</v>
      </c>
      <c r="AT984" s="240" t="s">
        <v>196</v>
      </c>
      <c r="AU984" s="240" t="s">
        <v>85</v>
      </c>
      <c r="AY984" s="18" t="s">
        <v>194</v>
      </c>
      <c r="BE984" s="241">
        <f>IF(N984="základní",J984,0)</f>
        <v>0</v>
      </c>
      <c r="BF984" s="241">
        <f>IF(N984="snížená",J984,0)</f>
        <v>0</v>
      </c>
      <c r="BG984" s="241">
        <f>IF(N984="zákl. přenesená",J984,0)</f>
        <v>0</v>
      </c>
      <c r="BH984" s="241">
        <f>IF(N984="sníž. přenesená",J984,0)</f>
        <v>0</v>
      </c>
      <c r="BI984" s="241">
        <f>IF(N984="nulová",J984,0)</f>
        <v>0</v>
      </c>
      <c r="BJ984" s="18" t="s">
        <v>83</v>
      </c>
      <c r="BK984" s="241">
        <f>ROUND(I984*H984,2)</f>
        <v>0</v>
      </c>
      <c r="BL984" s="18" t="s">
        <v>285</v>
      </c>
      <c r="BM984" s="240" t="s">
        <v>1484</v>
      </c>
    </row>
    <row r="985" s="2" customFormat="1">
      <c r="A985" s="39"/>
      <c r="B985" s="40"/>
      <c r="C985" s="41"/>
      <c r="D985" s="242" t="s">
        <v>202</v>
      </c>
      <c r="E985" s="41"/>
      <c r="F985" s="243" t="s">
        <v>1350</v>
      </c>
      <c r="G985" s="41"/>
      <c r="H985" s="41"/>
      <c r="I985" s="244"/>
      <c r="J985" s="41"/>
      <c r="K985" s="41"/>
      <c r="L985" s="45"/>
      <c r="M985" s="245"/>
      <c r="N985" s="246"/>
      <c r="O985" s="92"/>
      <c r="P985" s="92"/>
      <c r="Q985" s="92"/>
      <c r="R985" s="92"/>
      <c r="S985" s="92"/>
      <c r="T985" s="93"/>
      <c r="U985" s="39"/>
      <c r="V985" s="39"/>
      <c r="W985" s="39"/>
      <c r="X985" s="39"/>
      <c r="Y985" s="39"/>
      <c r="Z985" s="39"/>
      <c r="AA985" s="39"/>
      <c r="AB985" s="39"/>
      <c r="AC985" s="39"/>
      <c r="AD985" s="39"/>
      <c r="AE985" s="39"/>
      <c r="AT985" s="18" t="s">
        <v>202</v>
      </c>
      <c r="AU985" s="18" t="s">
        <v>85</v>
      </c>
    </row>
    <row r="986" s="2" customFormat="1" ht="16.5" customHeight="1">
      <c r="A986" s="39"/>
      <c r="B986" s="40"/>
      <c r="C986" s="229" t="s">
        <v>1485</v>
      </c>
      <c r="D986" s="229" t="s">
        <v>196</v>
      </c>
      <c r="E986" s="230" t="s">
        <v>1486</v>
      </c>
      <c r="F986" s="231" t="s">
        <v>1487</v>
      </c>
      <c r="G986" s="232" t="s">
        <v>1343</v>
      </c>
      <c r="H986" s="233">
        <v>1</v>
      </c>
      <c r="I986" s="234"/>
      <c r="J986" s="235">
        <f>ROUND(I986*H986,2)</f>
        <v>0</v>
      </c>
      <c r="K986" s="231" t="s">
        <v>232</v>
      </c>
      <c r="L986" s="45"/>
      <c r="M986" s="236" t="s">
        <v>1</v>
      </c>
      <c r="N986" s="237" t="s">
        <v>41</v>
      </c>
      <c r="O986" s="92"/>
      <c r="P986" s="238">
        <f>O986*H986</f>
        <v>0</v>
      </c>
      <c r="Q986" s="238">
        <v>0</v>
      </c>
      <c r="R986" s="238">
        <f>Q986*H986</f>
        <v>0</v>
      </c>
      <c r="S986" s="238">
        <v>0</v>
      </c>
      <c r="T986" s="239">
        <f>S986*H986</f>
        <v>0</v>
      </c>
      <c r="U986" s="39"/>
      <c r="V986" s="39"/>
      <c r="W986" s="39"/>
      <c r="X986" s="39"/>
      <c r="Y986" s="39"/>
      <c r="Z986" s="39"/>
      <c r="AA986" s="39"/>
      <c r="AB986" s="39"/>
      <c r="AC986" s="39"/>
      <c r="AD986" s="39"/>
      <c r="AE986" s="39"/>
      <c r="AR986" s="240" t="s">
        <v>285</v>
      </c>
      <c r="AT986" s="240" t="s">
        <v>196</v>
      </c>
      <c r="AU986" s="240" t="s">
        <v>85</v>
      </c>
      <c r="AY986" s="18" t="s">
        <v>194</v>
      </c>
      <c r="BE986" s="241">
        <f>IF(N986="základní",J986,0)</f>
        <v>0</v>
      </c>
      <c r="BF986" s="241">
        <f>IF(N986="snížená",J986,0)</f>
        <v>0</v>
      </c>
      <c r="BG986" s="241">
        <f>IF(N986="zákl. přenesená",J986,0)</f>
        <v>0</v>
      </c>
      <c r="BH986" s="241">
        <f>IF(N986="sníž. přenesená",J986,0)</f>
        <v>0</v>
      </c>
      <c r="BI986" s="241">
        <f>IF(N986="nulová",J986,0)</f>
        <v>0</v>
      </c>
      <c r="BJ986" s="18" t="s">
        <v>83</v>
      </c>
      <c r="BK986" s="241">
        <f>ROUND(I986*H986,2)</f>
        <v>0</v>
      </c>
      <c r="BL986" s="18" t="s">
        <v>285</v>
      </c>
      <c r="BM986" s="240" t="s">
        <v>1488</v>
      </c>
    </row>
    <row r="987" s="2" customFormat="1">
      <c r="A987" s="39"/>
      <c r="B987" s="40"/>
      <c r="C987" s="41"/>
      <c r="D987" s="242" t="s">
        <v>202</v>
      </c>
      <c r="E987" s="41"/>
      <c r="F987" s="243" t="s">
        <v>1350</v>
      </c>
      <c r="G987" s="41"/>
      <c r="H987" s="41"/>
      <c r="I987" s="244"/>
      <c r="J987" s="41"/>
      <c r="K987" s="41"/>
      <c r="L987" s="45"/>
      <c r="M987" s="245"/>
      <c r="N987" s="246"/>
      <c r="O987" s="92"/>
      <c r="P987" s="92"/>
      <c r="Q987" s="92"/>
      <c r="R987" s="92"/>
      <c r="S987" s="92"/>
      <c r="T987" s="93"/>
      <c r="U987" s="39"/>
      <c r="V987" s="39"/>
      <c r="W987" s="39"/>
      <c r="X987" s="39"/>
      <c r="Y987" s="39"/>
      <c r="Z987" s="39"/>
      <c r="AA987" s="39"/>
      <c r="AB987" s="39"/>
      <c r="AC987" s="39"/>
      <c r="AD987" s="39"/>
      <c r="AE987" s="39"/>
      <c r="AT987" s="18" t="s">
        <v>202</v>
      </c>
      <c r="AU987" s="18" t="s">
        <v>85</v>
      </c>
    </row>
    <row r="988" s="2" customFormat="1" ht="21.75" customHeight="1">
      <c r="A988" s="39"/>
      <c r="B988" s="40"/>
      <c r="C988" s="229" t="s">
        <v>1489</v>
      </c>
      <c r="D988" s="229" t="s">
        <v>196</v>
      </c>
      <c r="E988" s="230" t="s">
        <v>1490</v>
      </c>
      <c r="F988" s="231" t="s">
        <v>1491</v>
      </c>
      <c r="G988" s="232" t="s">
        <v>1336</v>
      </c>
      <c r="H988" s="300"/>
      <c r="I988" s="234"/>
      <c r="J988" s="235">
        <f>ROUND(I988*H988,2)</f>
        <v>0</v>
      </c>
      <c r="K988" s="231" t="s">
        <v>200</v>
      </c>
      <c r="L988" s="45"/>
      <c r="M988" s="236" t="s">
        <v>1</v>
      </c>
      <c r="N988" s="237" t="s">
        <v>41</v>
      </c>
      <c r="O988" s="92"/>
      <c r="P988" s="238">
        <f>O988*H988</f>
        <v>0</v>
      </c>
      <c r="Q988" s="238">
        <v>0</v>
      </c>
      <c r="R988" s="238">
        <f>Q988*H988</f>
        <v>0</v>
      </c>
      <c r="S988" s="238">
        <v>0</v>
      </c>
      <c r="T988" s="239">
        <f>S988*H988</f>
        <v>0</v>
      </c>
      <c r="U988" s="39"/>
      <c r="V988" s="39"/>
      <c r="W988" s="39"/>
      <c r="X988" s="39"/>
      <c r="Y988" s="39"/>
      <c r="Z988" s="39"/>
      <c r="AA988" s="39"/>
      <c r="AB988" s="39"/>
      <c r="AC988" s="39"/>
      <c r="AD988" s="39"/>
      <c r="AE988" s="39"/>
      <c r="AR988" s="240" t="s">
        <v>285</v>
      </c>
      <c r="AT988" s="240" t="s">
        <v>196</v>
      </c>
      <c r="AU988" s="240" t="s">
        <v>85</v>
      </c>
      <c r="AY988" s="18" t="s">
        <v>194</v>
      </c>
      <c r="BE988" s="241">
        <f>IF(N988="základní",J988,0)</f>
        <v>0</v>
      </c>
      <c r="BF988" s="241">
        <f>IF(N988="snížená",J988,0)</f>
        <v>0</v>
      </c>
      <c r="BG988" s="241">
        <f>IF(N988="zákl. přenesená",J988,0)</f>
        <v>0</v>
      </c>
      <c r="BH988" s="241">
        <f>IF(N988="sníž. přenesená",J988,0)</f>
        <v>0</v>
      </c>
      <c r="BI988" s="241">
        <f>IF(N988="nulová",J988,0)</f>
        <v>0</v>
      </c>
      <c r="BJ988" s="18" t="s">
        <v>83</v>
      </c>
      <c r="BK988" s="241">
        <f>ROUND(I988*H988,2)</f>
        <v>0</v>
      </c>
      <c r="BL988" s="18" t="s">
        <v>285</v>
      </c>
      <c r="BM988" s="240" t="s">
        <v>1492</v>
      </c>
    </row>
    <row r="989" s="12" customFormat="1" ht="22.8" customHeight="1">
      <c r="A989" s="12"/>
      <c r="B989" s="213"/>
      <c r="C989" s="214"/>
      <c r="D989" s="215" t="s">
        <v>75</v>
      </c>
      <c r="E989" s="227" t="s">
        <v>1493</v>
      </c>
      <c r="F989" s="227" t="s">
        <v>1494</v>
      </c>
      <c r="G989" s="214"/>
      <c r="H989" s="214"/>
      <c r="I989" s="217"/>
      <c r="J989" s="228">
        <f>BK989</f>
        <v>0</v>
      </c>
      <c r="K989" s="214"/>
      <c r="L989" s="219"/>
      <c r="M989" s="220"/>
      <c r="N989" s="221"/>
      <c r="O989" s="221"/>
      <c r="P989" s="222">
        <f>SUM(P990:P1043)</f>
        <v>0</v>
      </c>
      <c r="Q989" s="221"/>
      <c r="R989" s="222">
        <f>SUM(R990:R1043)</f>
        <v>4.1094634499999998</v>
      </c>
      <c r="S989" s="221"/>
      <c r="T989" s="223">
        <f>SUM(T990:T1043)</f>
        <v>0.16370000000000001</v>
      </c>
      <c r="U989" s="12"/>
      <c r="V989" s="12"/>
      <c r="W989" s="12"/>
      <c r="X989" s="12"/>
      <c r="Y989" s="12"/>
      <c r="Z989" s="12"/>
      <c r="AA989" s="12"/>
      <c r="AB989" s="12"/>
      <c r="AC989" s="12"/>
      <c r="AD989" s="12"/>
      <c r="AE989" s="12"/>
      <c r="AR989" s="224" t="s">
        <v>85</v>
      </c>
      <c r="AT989" s="225" t="s">
        <v>75</v>
      </c>
      <c r="AU989" s="225" t="s">
        <v>83</v>
      </c>
      <c r="AY989" s="224" t="s">
        <v>194</v>
      </c>
      <c r="BK989" s="226">
        <f>SUM(BK990:BK1043)</f>
        <v>0</v>
      </c>
    </row>
    <row r="990" s="2" customFormat="1" ht="16.5" customHeight="1">
      <c r="A990" s="39"/>
      <c r="B990" s="40"/>
      <c r="C990" s="229" t="s">
        <v>1495</v>
      </c>
      <c r="D990" s="229" t="s">
        <v>196</v>
      </c>
      <c r="E990" s="230" t="s">
        <v>1496</v>
      </c>
      <c r="F990" s="231" t="s">
        <v>1497</v>
      </c>
      <c r="G990" s="232" t="s">
        <v>210</v>
      </c>
      <c r="H990" s="233">
        <v>65.480000000000004</v>
      </c>
      <c r="I990" s="234"/>
      <c r="J990" s="235">
        <f>ROUND(I990*H990,2)</f>
        <v>0</v>
      </c>
      <c r="K990" s="231" t="s">
        <v>200</v>
      </c>
      <c r="L990" s="45"/>
      <c r="M990" s="236" t="s">
        <v>1</v>
      </c>
      <c r="N990" s="237" t="s">
        <v>41</v>
      </c>
      <c r="O990" s="92"/>
      <c r="P990" s="238">
        <f>O990*H990</f>
        <v>0</v>
      </c>
      <c r="Q990" s="238">
        <v>0</v>
      </c>
      <c r="R990" s="238">
        <f>Q990*H990</f>
        <v>0</v>
      </c>
      <c r="S990" s="238">
        <v>0</v>
      </c>
      <c r="T990" s="239">
        <f>S990*H990</f>
        <v>0</v>
      </c>
      <c r="U990" s="39"/>
      <c r="V990" s="39"/>
      <c r="W990" s="39"/>
      <c r="X990" s="39"/>
      <c r="Y990" s="39"/>
      <c r="Z990" s="39"/>
      <c r="AA990" s="39"/>
      <c r="AB990" s="39"/>
      <c r="AC990" s="39"/>
      <c r="AD990" s="39"/>
      <c r="AE990" s="39"/>
      <c r="AR990" s="240" t="s">
        <v>285</v>
      </c>
      <c r="AT990" s="240" t="s">
        <v>196</v>
      </c>
      <c r="AU990" s="240" t="s">
        <v>85</v>
      </c>
      <c r="AY990" s="18" t="s">
        <v>194</v>
      </c>
      <c r="BE990" s="241">
        <f>IF(N990="základní",J990,0)</f>
        <v>0</v>
      </c>
      <c r="BF990" s="241">
        <f>IF(N990="snížená",J990,0)</f>
        <v>0</v>
      </c>
      <c r="BG990" s="241">
        <f>IF(N990="zákl. přenesená",J990,0)</f>
        <v>0</v>
      </c>
      <c r="BH990" s="241">
        <f>IF(N990="sníž. přenesená",J990,0)</f>
        <v>0</v>
      </c>
      <c r="BI990" s="241">
        <f>IF(N990="nulová",J990,0)</f>
        <v>0</v>
      </c>
      <c r="BJ990" s="18" t="s">
        <v>83</v>
      </c>
      <c r="BK990" s="241">
        <f>ROUND(I990*H990,2)</f>
        <v>0</v>
      </c>
      <c r="BL990" s="18" t="s">
        <v>285</v>
      </c>
      <c r="BM990" s="240" t="s">
        <v>1498</v>
      </c>
    </row>
    <row r="991" s="2" customFormat="1" ht="16.5" customHeight="1">
      <c r="A991" s="39"/>
      <c r="B991" s="40"/>
      <c r="C991" s="229" t="s">
        <v>1499</v>
      </c>
      <c r="D991" s="229" t="s">
        <v>196</v>
      </c>
      <c r="E991" s="230" t="s">
        <v>1500</v>
      </c>
      <c r="F991" s="231" t="s">
        <v>1501</v>
      </c>
      <c r="G991" s="232" t="s">
        <v>210</v>
      </c>
      <c r="H991" s="233">
        <v>122.7</v>
      </c>
      <c r="I991" s="234"/>
      <c r="J991" s="235">
        <f>ROUND(I991*H991,2)</f>
        <v>0</v>
      </c>
      <c r="K991" s="231" t="s">
        <v>200</v>
      </c>
      <c r="L991" s="45"/>
      <c r="M991" s="236" t="s">
        <v>1</v>
      </c>
      <c r="N991" s="237" t="s">
        <v>41</v>
      </c>
      <c r="O991" s="92"/>
      <c r="P991" s="238">
        <f>O991*H991</f>
        <v>0</v>
      </c>
      <c r="Q991" s="238">
        <v>0</v>
      </c>
      <c r="R991" s="238">
        <f>Q991*H991</f>
        <v>0</v>
      </c>
      <c r="S991" s="238">
        <v>0</v>
      </c>
      <c r="T991" s="239">
        <f>S991*H991</f>
        <v>0</v>
      </c>
      <c r="U991" s="39"/>
      <c r="V991" s="39"/>
      <c r="W991" s="39"/>
      <c r="X991" s="39"/>
      <c r="Y991" s="39"/>
      <c r="Z991" s="39"/>
      <c r="AA991" s="39"/>
      <c r="AB991" s="39"/>
      <c r="AC991" s="39"/>
      <c r="AD991" s="39"/>
      <c r="AE991" s="39"/>
      <c r="AR991" s="240" t="s">
        <v>285</v>
      </c>
      <c r="AT991" s="240" t="s">
        <v>196</v>
      </c>
      <c r="AU991" s="240" t="s">
        <v>85</v>
      </c>
      <c r="AY991" s="18" t="s">
        <v>194</v>
      </c>
      <c r="BE991" s="241">
        <f>IF(N991="základní",J991,0)</f>
        <v>0</v>
      </c>
      <c r="BF991" s="241">
        <f>IF(N991="snížená",J991,0)</f>
        <v>0</v>
      </c>
      <c r="BG991" s="241">
        <f>IF(N991="zákl. přenesená",J991,0)</f>
        <v>0</v>
      </c>
      <c r="BH991" s="241">
        <f>IF(N991="sníž. přenesená",J991,0)</f>
        <v>0</v>
      </c>
      <c r="BI991" s="241">
        <f>IF(N991="nulová",J991,0)</f>
        <v>0</v>
      </c>
      <c r="BJ991" s="18" t="s">
        <v>83</v>
      </c>
      <c r="BK991" s="241">
        <f>ROUND(I991*H991,2)</f>
        <v>0</v>
      </c>
      <c r="BL991" s="18" t="s">
        <v>285</v>
      </c>
      <c r="BM991" s="240" t="s">
        <v>1502</v>
      </c>
    </row>
    <row r="992" s="2" customFormat="1" ht="16.5" customHeight="1">
      <c r="A992" s="39"/>
      <c r="B992" s="40"/>
      <c r="C992" s="229" t="s">
        <v>1503</v>
      </c>
      <c r="D992" s="229" t="s">
        <v>196</v>
      </c>
      <c r="E992" s="230" t="s">
        <v>1500</v>
      </c>
      <c r="F992" s="231" t="s">
        <v>1501</v>
      </c>
      <c r="G992" s="232" t="s">
        <v>210</v>
      </c>
      <c r="H992" s="233">
        <v>250.65000000000001</v>
      </c>
      <c r="I992" s="234"/>
      <c r="J992" s="235">
        <f>ROUND(I992*H992,2)</f>
        <v>0</v>
      </c>
      <c r="K992" s="231" t="s">
        <v>200</v>
      </c>
      <c r="L992" s="45"/>
      <c r="M992" s="236" t="s">
        <v>1</v>
      </c>
      <c r="N992" s="237" t="s">
        <v>41</v>
      </c>
      <c r="O992" s="92"/>
      <c r="P992" s="238">
        <f>O992*H992</f>
        <v>0</v>
      </c>
      <c r="Q992" s="238">
        <v>0</v>
      </c>
      <c r="R992" s="238">
        <f>Q992*H992</f>
        <v>0</v>
      </c>
      <c r="S992" s="238">
        <v>0</v>
      </c>
      <c r="T992" s="239">
        <f>S992*H992</f>
        <v>0</v>
      </c>
      <c r="U992" s="39"/>
      <c r="V992" s="39"/>
      <c r="W992" s="39"/>
      <c r="X992" s="39"/>
      <c r="Y992" s="39"/>
      <c r="Z992" s="39"/>
      <c r="AA992" s="39"/>
      <c r="AB992" s="39"/>
      <c r="AC992" s="39"/>
      <c r="AD992" s="39"/>
      <c r="AE992" s="39"/>
      <c r="AR992" s="240" t="s">
        <v>285</v>
      </c>
      <c r="AT992" s="240" t="s">
        <v>196</v>
      </c>
      <c r="AU992" s="240" t="s">
        <v>85</v>
      </c>
      <c r="AY992" s="18" t="s">
        <v>194</v>
      </c>
      <c r="BE992" s="241">
        <f>IF(N992="základní",J992,0)</f>
        <v>0</v>
      </c>
      <c r="BF992" s="241">
        <f>IF(N992="snížená",J992,0)</f>
        <v>0</v>
      </c>
      <c r="BG992" s="241">
        <f>IF(N992="zákl. přenesená",J992,0)</f>
        <v>0</v>
      </c>
      <c r="BH992" s="241">
        <f>IF(N992="sníž. přenesená",J992,0)</f>
        <v>0</v>
      </c>
      <c r="BI992" s="241">
        <f>IF(N992="nulová",J992,0)</f>
        <v>0</v>
      </c>
      <c r="BJ992" s="18" t="s">
        <v>83</v>
      </c>
      <c r="BK992" s="241">
        <f>ROUND(I992*H992,2)</f>
        <v>0</v>
      </c>
      <c r="BL992" s="18" t="s">
        <v>285</v>
      </c>
      <c r="BM992" s="240" t="s">
        <v>1504</v>
      </c>
    </row>
    <row r="993" s="14" customFormat="1">
      <c r="A993" s="14"/>
      <c r="B993" s="258"/>
      <c r="C993" s="259"/>
      <c r="D993" s="242" t="s">
        <v>204</v>
      </c>
      <c r="E993" s="260" t="s">
        <v>1</v>
      </c>
      <c r="F993" s="261" t="s">
        <v>218</v>
      </c>
      <c r="G993" s="259"/>
      <c r="H993" s="260" t="s">
        <v>1</v>
      </c>
      <c r="I993" s="262"/>
      <c r="J993" s="259"/>
      <c r="K993" s="259"/>
      <c r="L993" s="263"/>
      <c r="M993" s="264"/>
      <c r="N993" s="265"/>
      <c r="O993" s="265"/>
      <c r="P993" s="265"/>
      <c r="Q993" s="265"/>
      <c r="R993" s="265"/>
      <c r="S993" s="265"/>
      <c r="T993" s="266"/>
      <c r="U993" s="14"/>
      <c r="V993" s="14"/>
      <c r="W993" s="14"/>
      <c r="X993" s="14"/>
      <c r="Y993" s="14"/>
      <c r="Z993" s="14"/>
      <c r="AA993" s="14"/>
      <c r="AB993" s="14"/>
      <c r="AC993" s="14"/>
      <c r="AD993" s="14"/>
      <c r="AE993" s="14"/>
      <c r="AT993" s="267" t="s">
        <v>204</v>
      </c>
      <c r="AU993" s="267" t="s">
        <v>85</v>
      </c>
      <c r="AV993" s="14" t="s">
        <v>83</v>
      </c>
      <c r="AW993" s="14" t="s">
        <v>32</v>
      </c>
      <c r="AX993" s="14" t="s">
        <v>76</v>
      </c>
      <c r="AY993" s="267" t="s">
        <v>194</v>
      </c>
    </row>
    <row r="994" s="13" customFormat="1">
      <c r="A994" s="13"/>
      <c r="B994" s="247"/>
      <c r="C994" s="248"/>
      <c r="D994" s="242" t="s">
        <v>204</v>
      </c>
      <c r="E994" s="249" t="s">
        <v>1</v>
      </c>
      <c r="F994" s="250" t="s">
        <v>671</v>
      </c>
      <c r="G994" s="248"/>
      <c r="H994" s="251">
        <v>250.65000000000001</v>
      </c>
      <c r="I994" s="252"/>
      <c r="J994" s="248"/>
      <c r="K994" s="248"/>
      <c r="L994" s="253"/>
      <c r="M994" s="254"/>
      <c r="N994" s="255"/>
      <c r="O994" s="255"/>
      <c r="P994" s="255"/>
      <c r="Q994" s="255"/>
      <c r="R994" s="255"/>
      <c r="S994" s="255"/>
      <c r="T994" s="256"/>
      <c r="U994" s="13"/>
      <c r="V994" s="13"/>
      <c r="W994" s="13"/>
      <c r="X994" s="13"/>
      <c r="Y994" s="13"/>
      <c r="Z994" s="13"/>
      <c r="AA994" s="13"/>
      <c r="AB994" s="13"/>
      <c r="AC994" s="13"/>
      <c r="AD994" s="13"/>
      <c r="AE994" s="13"/>
      <c r="AT994" s="257" t="s">
        <v>204</v>
      </c>
      <c r="AU994" s="257" t="s">
        <v>85</v>
      </c>
      <c r="AV994" s="13" t="s">
        <v>85</v>
      </c>
      <c r="AW994" s="13" t="s">
        <v>32</v>
      </c>
      <c r="AX994" s="13" t="s">
        <v>76</v>
      </c>
      <c r="AY994" s="257" t="s">
        <v>194</v>
      </c>
    </row>
    <row r="995" s="15" customFormat="1">
      <c r="A995" s="15"/>
      <c r="B995" s="268"/>
      <c r="C995" s="269"/>
      <c r="D995" s="242" t="s">
        <v>204</v>
      </c>
      <c r="E995" s="270" t="s">
        <v>1</v>
      </c>
      <c r="F995" s="271" t="s">
        <v>207</v>
      </c>
      <c r="G995" s="269"/>
      <c r="H995" s="272">
        <v>250.65000000000001</v>
      </c>
      <c r="I995" s="273"/>
      <c r="J995" s="269"/>
      <c r="K995" s="269"/>
      <c r="L995" s="274"/>
      <c r="M995" s="275"/>
      <c r="N995" s="276"/>
      <c r="O995" s="276"/>
      <c r="P995" s="276"/>
      <c r="Q995" s="276"/>
      <c r="R995" s="276"/>
      <c r="S995" s="276"/>
      <c r="T995" s="277"/>
      <c r="U995" s="15"/>
      <c r="V995" s="15"/>
      <c r="W995" s="15"/>
      <c r="X995" s="15"/>
      <c r="Y995" s="15"/>
      <c r="Z995" s="15"/>
      <c r="AA995" s="15"/>
      <c r="AB995" s="15"/>
      <c r="AC995" s="15"/>
      <c r="AD995" s="15"/>
      <c r="AE995" s="15"/>
      <c r="AT995" s="278" t="s">
        <v>204</v>
      </c>
      <c r="AU995" s="278" t="s">
        <v>85</v>
      </c>
      <c r="AV995" s="15" t="s">
        <v>100</v>
      </c>
      <c r="AW995" s="15" t="s">
        <v>32</v>
      </c>
      <c r="AX995" s="15" t="s">
        <v>83</v>
      </c>
      <c r="AY995" s="278" t="s">
        <v>194</v>
      </c>
    </row>
    <row r="996" s="2" customFormat="1" ht="16.5" customHeight="1">
      <c r="A996" s="39"/>
      <c r="B996" s="40"/>
      <c r="C996" s="229" t="s">
        <v>1505</v>
      </c>
      <c r="D996" s="229" t="s">
        <v>196</v>
      </c>
      <c r="E996" s="230" t="s">
        <v>1506</v>
      </c>
      <c r="F996" s="231" t="s">
        <v>1507</v>
      </c>
      <c r="G996" s="232" t="s">
        <v>210</v>
      </c>
      <c r="H996" s="233">
        <v>122.7</v>
      </c>
      <c r="I996" s="234"/>
      <c r="J996" s="235">
        <f>ROUND(I996*H996,2)</f>
        <v>0</v>
      </c>
      <c r="K996" s="231" t="s">
        <v>200</v>
      </c>
      <c r="L996" s="45"/>
      <c r="M996" s="236" t="s">
        <v>1</v>
      </c>
      <c r="N996" s="237" t="s">
        <v>41</v>
      </c>
      <c r="O996" s="92"/>
      <c r="P996" s="238">
        <f>O996*H996</f>
        <v>0</v>
      </c>
      <c r="Q996" s="238">
        <v>3.0000000000000001E-05</v>
      </c>
      <c r="R996" s="238">
        <f>Q996*H996</f>
        <v>0.0036810000000000002</v>
      </c>
      <c r="S996" s="238">
        <v>0</v>
      </c>
      <c r="T996" s="239">
        <f>S996*H996</f>
        <v>0</v>
      </c>
      <c r="U996" s="39"/>
      <c r="V996" s="39"/>
      <c r="W996" s="39"/>
      <c r="X996" s="39"/>
      <c r="Y996" s="39"/>
      <c r="Z996" s="39"/>
      <c r="AA996" s="39"/>
      <c r="AB996" s="39"/>
      <c r="AC996" s="39"/>
      <c r="AD996" s="39"/>
      <c r="AE996" s="39"/>
      <c r="AR996" s="240" t="s">
        <v>285</v>
      </c>
      <c r="AT996" s="240" t="s">
        <v>196</v>
      </c>
      <c r="AU996" s="240" t="s">
        <v>85</v>
      </c>
      <c r="AY996" s="18" t="s">
        <v>194</v>
      </c>
      <c r="BE996" s="241">
        <f>IF(N996="základní",J996,0)</f>
        <v>0</v>
      </c>
      <c r="BF996" s="241">
        <f>IF(N996="snížená",J996,0)</f>
        <v>0</v>
      </c>
      <c r="BG996" s="241">
        <f>IF(N996="zákl. přenesená",J996,0)</f>
        <v>0</v>
      </c>
      <c r="BH996" s="241">
        <f>IF(N996="sníž. přenesená",J996,0)</f>
        <v>0</v>
      </c>
      <c r="BI996" s="241">
        <f>IF(N996="nulová",J996,0)</f>
        <v>0</v>
      </c>
      <c r="BJ996" s="18" t="s">
        <v>83</v>
      </c>
      <c r="BK996" s="241">
        <f>ROUND(I996*H996,2)</f>
        <v>0</v>
      </c>
      <c r="BL996" s="18" t="s">
        <v>285</v>
      </c>
      <c r="BM996" s="240" t="s">
        <v>1508</v>
      </c>
    </row>
    <row r="997" s="2" customFormat="1" ht="16.5" customHeight="1">
      <c r="A997" s="39"/>
      <c r="B997" s="40"/>
      <c r="C997" s="229" t="s">
        <v>1509</v>
      </c>
      <c r="D997" s="229" t="s">
        <v>196</v>
      </c>
      <c r="E997" s="230" t="s">
        <v>1506</v>
      </c>
      <c r="F997" s="231" t="s">
        <v>1507</v>
      </c>
      <c r="G997" s="232" t="s">
        <v>210</v>
      </c>
      <c r="H997" s="233">
        <v>250.65000000000001</v>
      </c>
      <c r="I997" s="234"/>
      <c r="J997" s="235">
        <f>ROUND(I997*H997,2)</f>
        <v>0</v>
      </c>
      <c r="K997" s="231" t="s">
        <v>200</v>
      </c>
      <c r="L997" s="45"/>
      <c r="M997" s="236" t="s">
        <v>1</v>
      </c>
      <c r="N997" s="237" t="s">
        <v>41</v>
      </c>
      <c r="O997" s="92"/>
      <c r="P997" s="238">
        <f>O997*H997</f>
        <v>0</v>
      </c>
      <c r="Q997" s="238">
        <v>3.0000000000000001E-05</v>
      </c>
      <c r="R997" s="238">
        <f>Q997*H997</f>
        <v>0.0075195000000000001</v>
      </c>
      <c r="S997" s="238">
        <v>0</v>
      </c>
      <c r="T997" s="239">
        <f>S997*H997</f>
        <v>0</v>
      </c>
      <c r="U997" s="39"/>
      <c r="V997" s="39"/>
      <c r="W997" s="39"/>
      <c r="X997" s="39"/>
      <c r="Y997" s="39"/>
      <c r="Z997" s="39"/>
      <c r="AA997" s="39"/>
      <c r="AB997" s="39"/>
      <c r="AC997" s="39"/>
      <c r="AD997" s="39"/>
      <c r="AE997" s="39"/>
      <c r="AR997" s="240" t="s">
        <v>285</v>
      </c>
      <c r="AT997" s="240" t="s">
        <v>196</v>
      </c>
      <c r="AU997" s="240" t="s">
        <v>85</v>
      </c>
      <c r="AY997" s="18" t="s">
        <v>194</v>
      </c>
      <c r="BE997" s="241">
        <f>IF(N997="základní",J997,0)</f>
        <v>0</v>
      </c>
      <c r="BF997" s="241">
        <f>IF(N997="snížená",J997,0)</f>
        <v>0</v>
      </c>
      <c r="BG997" s="241">
        <f>IF(N997="zákl. přenesená",J997,0)</f>
        <v>0</v>
      </c>
      <c r="BH997" s="241">
        <f>IF(N997="sníž. přenesená",J997,0)</f>
        <v>0</v>
      </c>
      <c r="BI997" s="241">
        <f>IF(N997="nulová",J997,0)</f>
        <v>0</v>
      </c>
      <c r="BJ997" s="18" t="s">
        <v>83</v>
      </c>
      <c r="BK997" s="241">
        <f>ROUND(I997*H997,2)</f>
        <v>0</v>
      </c>
      <c r="BL997" s="18" t="s">
        <v>285</v>
      </c>
      <c r="BM997" s="240" t="s">
        <v>1510</v>
      </c>
    </row>
    <row r="998" s="14" customFormat="1">
      <c r="A998" s="14"/>
      <c r="B998" s="258"/>
      <c r="C998" s="259"/>
      <c r="D998" s="242" t="s">
        <v>204</v>
      </c>
      <c r="E998" s="260" t="s">
        <v>1</v>
      </c>
      <c r="F998" s="261" t="s">
        <v>218</v>
      </c>
      <c r="G998" s="259"/>
      <c r="H998" s="260" t="s">
        <v>1</v>
      </c>
      <c r="I998" s="262"/>
      <c r="J998" s="259"/>
      <c r="K998" s="259"/>
      <c r="L998" s="263"/>
      <c r="M998" s="264"/>
      <c r="N998" s="265"/>
      <c r="O998" s="265"/>
      <c r="P998" s="265"/>
      <c r="Q998" s="265"/>
      <c r="R998" s="265"/>
      <c r="S998" s="265"/>
      <c r="T998" s="266"/>
      <c r="U998" s="14"/>
      <c r="V998" s="14"/>
      <c r="W998" s="14"/>
      <c r="X998" s="14"/>
      <c r="Y998" s="14"/>
      <c r="Z998" s="14"/>
      <c r="AA998" s="14"/>
      <c r="AB998" s="14"/>
      <c r="AC998" s="14"/>
      <c r="AD998" s="14"/>
      <c r="AE998" s="14"/>
      <c r="AT998" s="267" t="s">
        <v>204</v>
      </c>
      <c r="AU998" s="267" t="s">
        <v>85</v>
      </c>
      <c r="AV998" s="14" t="s">
        <v>83</v>
      </c>
      <c r="AW998" s="14" t="s">
        <v>32</v>
      </c>
      <c r="AX998" s="14" t="s">
        <v>76</v>
      </c>
      <c r="AY998" s="267" t="s">
        <v>194</v>
      </c>
    </row>
    <row r="999" s="13" customFormat="1">
      <c r="A999" s="13"/>
      <c r="B999" s="247"/>
      <c r="C999" s="248"/>
      <c r="D999" s="242" t="s">
        <v>204</v>
      </c>
      <c r="E999" s="249" t="s">
        <v>1</v>
      </c>
      <c r="F999" s="250" t="s">
        <v>671</v>
      </c>
      <c r="G999" s="248"/>
      <c r="H999" s="251">
        <v>250.65000000000001</v>
      </c>
      <c r="I999" s="252"/>
      <c r="J999" s="248"/>
      <c r="K999" s="248"/>
      <c r="L999" s="253"/>
      <c r="M999" s="254"/>
      <c r="N999" s="255"/>
      <c r="O999" s="255"/>
      <c r="P999" s="255"/>
      <c r="Q999" s="255"/>
      <c r="R999" s="255"/>
      <c r="S999" s="255"/>
      <c r="T999" s="256"/>
      <c r="U999" s="13"/>
      <c r="V999" s="13"/>
      <c r="W999" s="13"/>
      <c r="X999" s="13"/>
      <c r="Y999" s="13"/>
      <c r="Z999" s="13"/>
      <c r="AA999" s="13"/>
      <c r="AB999" s="13"/>
      <c r="AC999" s="13"/>
      <c r="AD999" s="13"/>
      <c r="AE999" s="13"/>
      <c r="AT999" s="257" t="s">
        <v>204</v>
      </c>
      <c r="AU999" s="257" t="s">
        <v>85</v>
      </c>
      <c r="AV999" s="13" t="s">
        <v>85</v>
      </c>
      <c r="AW999" s="13" t="s">
        <v>32</v>
      </c>
      <c r="AX999" s="13" t="s">
        <v>76</v>
      </c>
      <c r="AY999" s="257" t="s">
        <v>194</v>
      </c>
    </row>
    <row r="1000" s="15" customFormat="1">
      <c r="A1000" s="15"/>
      <c r="B1000" s="268"/>
      <c r="C1000" s="269"/>
      <c r="D1000" s="242" t="s">
        <v>204</v>
      </c>
      <c r="E1000" s="270" t="s">
        <v>1</v>
      </c>
      <c r="F1000" s="271" t="s">
        <v>207</v>
      </c>
      <c r="G1000" s="269"/>
      <c r="H1000" s="272">
        <v>250.65000000000001</v>
      </c>
      <c r="I1000" s="273"/>
      <c r="J1000" s="269"/>
      <c r="K1000" s="269"/>
      <c r="L1000" s="274"/>
      <c r="M1000" s="275"/>
      <c r="N1000" s="276"/>
      <c r="O1000" s="276"/>
      <c r="P1000" s="276"/>
      <c r="Q1000" s="276"/>
      <c r="R1000" s="276"/>
      <c r="S1000" s="276"/>
      <c r="T1000" s="277"/>
      <c r="U1000" s="15"/>
      <c r="V1000" s="15"/>
      <c r="W1000" s="15"/>
      <c r="X1000" s="15"/>
      <c r="Y1000" s="15"/>
      <c r="Z1000" s="15"/>
      <c r="AA1000" s="15"/>
      <c r="AB1000" s="15"/>
      <c r="AC1000" s="15"/>
      <c r="AD1000" s="15"/>
      <c r="AE1000" s="15"/>
      <c r="AT1000" s="278" t="s">
        <v>204</v>
      </c>
      <c r="AU1000" s="278" t="s">
        <v>85</v>
      </c>
      <c r="AV1000" s="15" t="s">
        <v>100</v>
      </c>
      <c r="AW1000" s="15" t="s">
        <v>32</v>
      </c>
      <c r="AX1000" s="15" t="s">
        <v>83</v>
      </c>
      <c r="AY1000" s="278" t="s">
        <v>194</v>
      </c>
    </row>
    <row r="1001" s="2" customFormat="1" ht="21.75" customHeight="1">
      <c r="A1001" s="39"/>
      <c r="B1001" s="40"/>
      <c r="C1001" s="229" t="s">
        <v>1511</v>
      </c>
      <c r="D1001" s="229" t="s">
        <v>196</v>
      </c>
      <c r="E1001" s="230" t="s">
        <v>1512</v>
      </c>
      <c r="F1001" s="231" t="s">
        <v>1513</v>
      </c>
      <c r="G1001" s="232" t="s">
        <v>210</v>
      </c>
      <c r="H1001" s="233">
        <v>122.7</v>
      </c>
      <c r="I1001" s="234"/>
      <c r="J1001" s="235">
        <f>ROUND(I1001*H1001,2)</f>
        <v>0</v>
      </c>
      <c r="K1001" s="231" t="s">
        <v>200</v>
      </c>
      <c r="L1001" s="45"/>
      <c r="M1001" s="236" t="s">
        <v>1</v>
      </c>
      <c r="N1001" s="237" t="s">
        <v>41</v>
      </c>
      <c r="O1001" s="92"/>
      <c r="P1001" s="238">
        <f>O1001*H1001</f>
        <v>0</v>
      </c>
      <c r="Q1001" s="238">
        <v>0.0074999999999999997</v>
      </c>
      <c r="R1001" s="238">
        <f>Q1001*H1001</f>
        <v>0.92025000000000001</v>
      </c>
      <c r="S1001" s="238">
        <v>0</v>
      </c>
      <c r="T1001" s="239">
        <f>S1001*H1001</f>
        <v>0</v>
      </c>
      <c r="U1001" s="39"/>
      <c r="V1001" s="39"/>
      <c r="W1001" s="39"/>
      <c r="X1001" s="39"/>
      <c r="Y1001" s="39"/>
      <c r="Z1001" s="39"/>
      <c r="AA1001" s="39"/>
      <c r="AB1001" s="39"/>
      <c r="AC1001" s="39"/>
      <c r="AD1001" s="39"/>
      <c r="AE1001" s="39"/>
      <c r="AR1001" s="240" t="s">
        <v>285</v>
      </c>
      <c r="AT1001" s="240" t="s">
        <v>196</v>
      </c>
      <c r="AU1001" s="240" t="s">
        <v>85</v>
      </c>
      <c r="AY1001" s="18" t="s">
        <v>194</v>
      </c>
      <c r="BE1001" s="241">
        <f>IF(N1001="základní",J1001,0)</f>
        <v>0</v>
      </c>
      <c r="BF1001" s="241">
        <f>IF(N1001="snížená",J1001,0)</f>
        <v>0</v>
      </c>
      <c r="BG1001" s="241">
        <f>IF(N1001="zákl. přenesená",J1001,0)</f>
        <v>0</v>
      </c>
      <c r="BH1001" s="241">
        <f>IF(N1001="sníž. přenesená",J1001,0)</f>
        <v>0</v>
      </c>
      <c r="BI1001" s="241">
        <f>IF(N1001="nulová",J1001,0)</f>
        <v>0</v>
      </c>
      <c r="BJ1001" s="18" t="s">
        <v>83</v>
      </c>
      <c r="BK1001" s="241">
        <f>ROUND(I1001*H1001,2)</f>
        <v>0</v>
      </c>
      <c r="BL1001" s="18" t="s">
        <v>285</v>
      </c>
      <c r="BM1001" s="240" t="s">
        <v>1514</v>
      </c>
    </row>
    <row r="1002" s="2" customFormat="1" ht="21.75" customHeight="1">
      <c r="A1002" s="39"/>
      <c r="B1002" s="40"/>
      <c r="C1002" s="229" t="s">
        <v>1515</v>
      </c>
      <c r="D1002" s="229" t="s">
        <v>196</v>
      </c>
      <c r="E1002" s="230" t="s">
        <v>1512</v>
      </c>
      <c r="F1002" s="231" t="s">
        <v>1513</v>
      </c>
      <c r="G1002" s="232" t="s">
        <v>210</v>
      </c>
      <c r="H1002" s="233">
        <v>250.65000000000001</v>
      </c>
      <c r="I1002" s="234"/>
      <c r="J1002" s="235">
        <f>ROUND(I1002*H1002,2)</f>
        <v>0</v>
      </c>
      <c r="K1002" s="231" t="s">
        <v>200</v>
      </c>
      <c r="L1002" s="45"/>
      <c r="M1002" s="236" t="s">
        <v>1</v>
      </c>
      <c r="N1002" s="237" t="s">
        <v>41</v>
      </c>
      <c r="O1002" s="92"/>
      <c r="P1002" s="238">
        <f>O1002*H1002</f>
        <v>0</v>
      </c>
      <c r="Q1002" s="238">
        <v>0.0074999999999999997</v>
      </c>
      <c r="R1002" s="238">
        <f>Q1002*H1002</f>
        <v>1.879875</v>
      </c>
      <c r="S1002" s="238">
        <v>0</v>
      </c>
      <c r="T1002" s="239">
        <f>S1002*H1002</f>
        <v>0</v>
      </c>
      <c r="U1002" s="39"/>
      <c r="V1002" s="39"/>
      <c r="W1002" s="39"/>
      <c r="X1002" s="39"/>
      <c r="Y1002" s="39"/>
      <c r="Z1002" s="39"/>
      <c r="AA1002" s="39"/>
      <c r="AB1002" s="39"/>
      <c r="AC1002" s="39"/>
      <c r="AD1002" s="39"/>
      <c r="AE1002" s="39"/>
      <c r="AR1002" s="240" t="s">
        <v>285</v>
      </c>
      <c r="AT1002" s="240" t="s">
        <v>196</v>
      </c>
      <c r="AU1002" s="240" t="s">
        <v>85</v>
      </c>
      <c r="AY1002" s="18" t="s">
        <v>194</v>
      </c>
      <c r="BE1002" s="241">
        <f>IF(N1002="základní",J1002,0)</f>
        <v>0</v>
      </c>
      <c r="BF1002" s="241">
        <f>IF(N1002="snížená",J1002,0)</f>
        <v>0</v>
      </c>
      <c r="BG1002" s="241">
        <f>IF(N1002="zákl. přenesená",J1002,0)</f>
        <v>0</v>
      </c>
      <c r="BH1002" s="241">
        <f>IF(N1002="sníž. přenesená",J1002,0)</f>
        <v>0</v>
      </c>
      <c r="BI1002" s="241">
        <f>IF(N1002="nulová",J1002,0)</f>
        <v>0</v>
      </c>
      <c r="BJ1002" s="18" t="s">
        <v>83</v>
      </c>
      <c r="BK1002" s="241">
        <f>ROUND(I1002*H1002,2)</f>
        <v>0</v>
      </c>
      <c r="BL1002" s="18" t="s">
        <v>285</v>
      </c>
      <c r="BM1002" s="240" t="s">
        <v>1516</v>
      </c>
    </row>
    <row r="1003" s="14" customFormat="1">
      <c r="A1003" s="14"/>
      <c r="B1003" s="258"/>
      <c r="C1003" s="259"/>
      <c r="D1003" s="242" t="s">
        <v>204</v>
      </c>
      <c r="E1003" s="260" t="s">
        <v>1</v>
      </c>
      <c r="F1003" s="261" t="s">
        <v>218</v>
      </c>
      <c r="G1003" s="259"/>
      <c r="H1003" s="260" t="s">
        <v>1</v>
      </c>
      <c r="I1003" s="262"/>
      <c r="J1003" s="259"/>
      <c r="K1003" s="259"/>
      <c r="L1003" s="263"/>
      <c r="M1003" s="264"/>
      <c r="N1003" s="265"/>
      <c r="O1003" s="265"/>
      <c r="P1003" s="265"/>
      <c r="Q1003" s="265"/>
      <c r="R1003" s="265"/>
      <c r="S1003" s="265"/>
      <c r="T1003" s="266"/>
      <c r="U1003" s="14"/>
      <c r="V1003" s="14"/>
      <c r="W1003" s="14"/>
      <c r="X1003" s="14"/>
      <c r="Y1003" s="14"/>
      <c r="Z1003" s="14"/>
      <c r="AA1003" s="14"/>
      <c r="AB1003" s="14"/>
      <c r="AC1003" s="14"/>
      <c r="AD1003" s="14"/>
      <c r="AE1003" s="14"/>
      <c r="AT1003" s="267" t="s">
        <v>204</v>
      </c>
      <c r="AU1003" s="267" t="s">
        <v>85</v>
      </c>
      <c r="AV1003" s="14" t="s">
        <v>83</v>
      </c>
      <c r="AW1003" s="14" t="s">
        <v>32</v>
      </c>
      <c r="AX1003" s="14" t="s">
        <v>76</v>
      </c>
      <c r="AY1003" s="267" t="s">
        <v>194</v>
      </c>
    </row>
    <row r="1004" s="13" customFormat="1">
      <c r="A1004" s="13"/>
      <c r="B1004" s="247"/>
      <c r="C1004" s="248"/>
      <c r="D1004" s="242" t="s">
        <v>204</v>
      </c>
      <c r="E1004" s="249" t="s">
        <v>1</v>
      </c>
      <c r="F1004" s="250" t="s">
        <v>671</v>
      </c>
      <c r="G1004" s="248"/>
      <c r="H1004" s="251">
        <v>250.65000000000001</v>
      </c>
      <c r="I1004" s="252"/>
      <c r="J1004" s="248"/>
      <c r="K1004" s="248"/>
      <c r="L1004" s="253"/>
      <c r="M1004" s="254"/>
      <c r="N1004" s="255"/>
      <c r="O1004" s="255"/>
      <c r="P1004" s="255"/>
      <c r="Q1004" s="255"/>
      <c r="R1004" s="255"/>
      <c r="S1004" s="255"/>
      <c r="T1004" s="256"/>
      <c r="U1004" s="13"/>
      <c r="V1004" s="13"/>
      <c r="W1004" s="13"/>
      <c r="X1004" s="13"/>
      <c r="Y1004" s="13"/>
      <c r="Z1004" s="13"/>
      <c r="AA1004" s="13"/>
      <c r="AB1004" s="13"/>
      <c r="AC1004" s="13"/>
      <c r="AD1004" s="13"/>
      <c r="AE1004" s="13"/>
      <c r="AT1004" s="257" t="s">
        <v>204</v>
      </c>
      <c r="AU1004" s="257" t="s">
        <v>85</v>
      </c>
      <c r="AV1004" s="13" t="s">
        <v>85</v>
      </c>
      <c r="AW1004" s="13" t="s">
        <v>32</v>
      </c>
      <c r="AX1004" s="13" t="s">
        <v>76</v>
      </c>
      <c r="AY1004" s="257" t="s">
        <v>194</v>
      </c>
    </row>
    <row r="1005" s="15" customFormat="1">
      <c r="A1005" s="15"/>
      <c r="B1005" s="268"/>
      <c r="C1005" s="269"/>
      <c r="D1005" s="242" t="s">
        <v>204</v>
      </c>
      <c r="E1005" s="270" t="s">
        <v>1</v>
      </c>
      <c r="F1005" s="271" t="s">
        <v>207</v>
      </c>
      <c r="G1005" s="269"/>
      <c r="H1005" s="272">
        <v>250.65000000000001</v>
      </c>
      <c r="I1005" s="273"/>
      <c r="J1005" s="269"/>
      <c r="K1005" s="269"/>
      <c r="L1005" s="274"/>
      <c r="M1005" s="275"/>
      <c r="N1005" s="276"/>
      <c r="O1005" s="276"/>
      <c r="P1005" s="276"/>
      <c r="Q1005" s="276"/>
      <c r="R1005" s="276"/>
      <c r="S1005" s="276"/>
      <c r="T1005" s="277"/>
      <c r="U1005" s="15"/>
      <c r="V1005" s="15"/>
      <c r="W1005" s="15"/>
      <c r="X1005" s="15"/>
      <c r="Y1005" s="15"/>
      <c r="Z1005" s="15"/>
      <c r="AA1005" s="15"/>
      <c r="AB1005" s="15"/>
      <c r="AC1005" s="15"/>
      <c r="AD1005" s="15"/>
      <c r="AE1005" s="15"/>
      <c r="AT1005" s="278" t="s">
        <v>204</v>
      </c>
      <c r="AU1005" s="278" t="s">
        <v>85</v>
      </c>
      <c r="AV1005" s="15" t="s">
        <v>100</v>
      </c>
      <c r="AW1005" s="15" t="s">
        <v>32</v>
      </c>
      <c r="AX1005" s="15" t="s">
        <v>83</v>
      </c>
      <c r="AY1005" s="278" t="s">
        <v>194</v>
      </c>
    </row>
    <row r="1006" s="2" customFormat="1" ht="16.5" customHeight="1">
      <c r="A1006" s="39"/>
      <c r="B1006" s="40"/>
      <c r="C1006" s="229" t="s">
        <v>1517</v>
      </c>
      <c r="D1006" s="229" t="s">
        <v>196</v>
      </c>
      <c r="E1006" s="230" t="s">
        <v>1518</v>
      </c>
      <c r="F1006" s="231" t="s">
        <v>1519</v>
      </c>
      <c r="G1006" s="232" t="s">
        <v>210</v>
      </c>
      <c r="H1006" s="233">
        <v>65.480000000000004</v>
      </c>
      <c r="I1006" s="234"/>
      <c r="J1006" s="235">
        <f>ROUND(I1006*H1006,2)</f>
        <v>0</v>
      </c>
      <c r="K1006" s="231" t="s">
        <v>200</v>
      </c>
      <c r="L1006" s="45"/>
      <c r="M1006" s="236" t="s">
        <v>1</v>
      </c>
      <c r="N1006" s="237" t="s">
        <v>41</v>
      </c>
      <c r="O1006" s="92"/>
      <c r="P1006" s="238">
        <f>O1006*H1006</f>
        <v>0</v>
      </c>
      <c r="Q1006" s="238">
        <v>0</v>
      </c>
      <c r="R1006" s="238">
        <f>Q1006*H1006</f>
        <v>0</v>
      </c>
      <c r="S1006" s="238">
        <v>0.0025000000000000001</v>
      </c>
      <c r="T1006" s="239">
        <f>S1006*H1006</f>
        <v>0.16370000000000001</v>
      </c>
      <c r="U1006" s="39"/>
      <c r="V1006" s="39"/>
      <c r="W1006" s="39"/>
      <c r="X1006" s="39"/>
      <c r="Y1006" s="39"/>
      <c r="Z1006" s="39"/>
      <c r="AA1006" s="39"/>
      <c r="AB1006" s="39"/>
      <c r="AC1006" s="39"/>
      <c r="AD1006" s="39"/>
      <c r="AE1006" s="39"/>
      <c r="AR1006" s="240" t="s">
        <v>285</v>
      </c>
      <c r="AT1006" s="240" t="s">
        <v>196</v>
      </c>
      <c r="AU1006" s="240" t="s">
        <v>85</v>
      </c>
      <c r="AY1006" s="18" t="s">
        <v>194</v>
      </c>
      <c r="BE1006" s="241">
        <f>IF(N1006="základní",J1006,0)</f>
        <v>0</v>
      </c>
      <c r="BF1006" s="241">
        <f>IF(N1006="snížená",J1006,0)</f>
        <v>0</v>
      </c>
      <c r="BG1006" s="241">
        <f>IF(N1006="zákl. přenesená",J1006,0)</f>
        <v>0</v>
      </c>
      <c r="BH1006" s="241">
        <f>IF(N1006="sníž. přenesená",J1006,0)</f>
        <v>0</v>
      </c>
      <c r="BI1006" s="241">
        <f>IF(N1006="nulová",J1006,0)</f>
        <v>0</v>
      </c>
      <c r="BJ1006" s="18" t="s">
        <v>83</v>
      </c>
      <c r="BK1006" s="241">
        <f>ROUND(I1006*H1006,2)</f>
        <v>0</v>
      </c>
      <c r="BL1006" s="18" t="s">
        <v>285</v>
      </c>
      <c r="BM1006" s="240" t="s">
        <v>1520</v>
      </c>
    </row>
    <row r="1007" s="2" customFormat="1">
      <c r="A1007" s="39"/>
      <c r="B1007" s="40"/>
      <c r="C1007" s="41"/>
      <c r="D1007" s="242" t="s">
        <v>202</v>
      </c>
      <c r="E1007" s="41"/>
      <c r="F1007" s="243" t="s">
        <v>1521</v>
      </c>
      <c r="G1007" s="41"/>
      <c r="H1007" s="41"/>
      <c r="I1007" s="244"/>
      <c r="J1007" s="41"/>
      <c r="K1007" s="41"/>
      <c r="L1007" s="45"/>
      <c r="M1007" s="245"/>
      <c r="N1007" s="246"/>
      <c r="O1007" s="92"/>
      <c r="P1007" s="92"/>
      <c r="Q1007" s="92"/>
      <c r="R1007" s="92"/>
      <c r="S1007" s="92"/>
      <c r="T1007" s="93"/>
      <c r="U1007" s="39"/>
      <c r="V1007" s="39"/>
      <c r="W1007" s="39"/>
      <c r="X1007" s="39"/>
      <c r="Y1007" s="39"/>
      <c r="Z1007" s="39"/>
      <c r="AA1007" s="39"/>
      <c r="AB1007" s="39"/>
      <c r="AC1007" s="39"/>
      <c r="AD1007" s="39"/>
      <c r="AE1007" s="39"/>
      <c r="AT1007" s="18" t="s">
        <v>202</v>
      </c>
      <c r="AU1007" s="18" t="s">
        <v>85</v>
      </c>
    </row>
    <row r="1008" s="14" customFormat="1">
      <c r="A1008" s="14"/>
      <c r="B1008" s="258"/>
      <c r="C1008" s="259"/>
      <c r="D1008" s="242" t="s">
        <v>204</v>
      </c>
      <c r="E1008" s="260" t="s">
        <v>1</v>
      </c>
      <c r="F1008" s="261" t="s">
        <v>521</v>
      </c>
      <c r="G1008" s="259"/>
      <c r="H1008" s="260" t="s">
        <v>1</v>
      </c>
      <c r="I1008" s="262"/>
      <c r="J1008" s="259"/>
      <c r="K1008" s="259"/>
      <c r="L1008" s="263"/>
      <c r="M1008" s="264"/>
      <c r="N1008" s="265"/>
      <c r="O1008" s="265"/>
      <c r="P1008" s="265"/>
      <c r="Q1008" s="265"/>
      <c r="R1008" s="265"/>
      <c r="S1008" s="265"/>
      <c r="T1008" s="266"/>
      <c r="U1008" s="14"/>
      <c r="V1008" s="14"/>
      <c r="W1008" s="14"/>
      <c r="X1008" s="14"/>
      <c r="Y1008" s="14"/>
      <c r="Z1008" s="14"/>
      <c r="AA1008" s="14"/>
      <c r="AB1008" s="14"/>
      <c r="AC1008" s="14"/>
      <c r="AD1008" s="14"/>
      <c r="AE1008" s="14"/>
      <c r="AT1008" s="267" t="s">
        <v>204</v>
      </c>
      <c r="AU1008" s="267" t="s">
        <v>85</v>
      </c>
      <c r="AV1008" s="14" t="s">
        <v>83</v>
      </c>
      <c r="AW1008" s="14" t="s">
        <v>32</v>
      </c>
      <c r="AX1008" s="14" t="s">
        <v>76</v>
      </c>
      <c r="AY1008" s="267" t="s">
        <v>194</v>
      </c>
    </row>
    <row r="1009" s="13" customFormat="1">
      <c r="A1009" s="13"/>
      <c r="B1009" s="247"/>
      <c r="C1009" s="248"/>
      <c r="D1009" s="242" t="s">
        <v>204</v>
      </c>
      <c r="E1009" s="249" t="s">
        <v>1</v>
      </c>
      <c r="F1009" s="250" t="s">
        <v>1522</v>
      </c>
      <c r="G1009" s="248"/>
      <c r="H1009" s="251">
        <v>13.119999999999999</v>
      </c>
      <c r="I1009" s="252"/>
      <c r="J1009" s="248"/>
      <c r="K1009" s="248"/>
      <c r="L1009" s="253"/>
      <c r="M1009" s="254"/>
      <c r="N1009" s="255"/>
      <c r="O1009" s="255"/>
      <c r="P1009" s="255"/>
      <c r="Q1009" s="255"/>
      <c r="R1009" s="255"/>
      <c r="S1009" s="255"/>
      <c r="T1009" s="256"/>
      <c r="U1009" s="13"/>
      <c r="V1009" s="13"/>
      <c r="W1009" s="13"/>
      <c r="X1009" s="13"/>
      <c r="Y1009" s="13"/>
      <c r="Z1009" s="13"/>
      <c r="AA1009" s="13"/>
      <c r="AB1009" s="13"/>
      <c r="AC1009" s="13"/>
      <c r="AD1009" s="13"/>
      <c r="AE1009" s="13"/>
      <c r="AT1009" s="257" t="s">
        <v>204</v>
      </c>
      <c r="AU1009" s="257" t="s">
        <v>85</v>
      </c>
      <c r="AV1009" s="13" t="s">
        <v>85</v>
      </c>
      <c r="AW1009" s="13" t="s">
        <v>32</v>
      </c>
      <c r="AX1009" s="13" t="s">
        <v>76</v>
      </c>
      <c r="AY1009" s="257" t="s">
        <v>194</v>
      </c>
    </row>
    <row r="1010" s="13" customFormat="1">
      <c r="A1010" s="13"/>
      <c r="B1010" s="247"/>
      <c r="C1010" s="248"/>
      <c r="D1010" s="242" t="s">
        <v>204</v>
      </c>
      <c r="E1010" s="249" t="s">
        <v>1</v>
      </c>
      <c r="F1010" s="250" t="s">
        <v>1193</v>
      </c>
      <c r="G1010" s="248"/>
      <c r="H1010" s="251">
        <v>52.359999999999999</v>
      </c>
      <c r="I1010" s="252"/>
      <c r="J1010" s="248"/>
      <c r="K1010" s="248"/>
      <c r="L1010" s="253"/>
      <c r="M1010" s="254"/>
      <c r="N1010" s="255"/>
      <c r="O1010" s="255"/>
      <c r="P1010" s="255"/>
      <c r="Q1010" s="255"/>
      <c r="R1010" s="255"/>
      <c r="S1010" s="255"/>
      <c r="T1010" s="256"/>
      <c r="U1010" s="13"/>
      <c r="V1010" s="13"/>
      <c r="W1010" s="13"/>
      <c r="X1010" s="13"/>
      <c r="Y1010" s="13"/>
      <c r="Z1010" s="13"/>
      <c r="AA1010" s="13"/>
      <c r="AB1010" s="13"/>
      <c r="AC1010" s="13"/>
      <c r="AD1010" s="13"/>
      <c r="AE1010" s="13"/>
      <c r="AT1010" s="257" t="s">
        <v>204</v>
      </c>
      <c r="AU1010" s="257" t="s">
        <v>85</v>
      </c>
      <c r="AV1010" s="13" t="s">
        <v>85</v>
      </c>
      <c r="AW1010" s="13" t="s">
        <v>32</v>
      </c>
      <c r="AX1010" s="13" t="s">
        <v>76</v>
      </c>
      <c r="AY1010" s="257" t="s">
        <v>194</v>
      </c>
    </row>
    <row r="1011" s="15" customFormat="1">
      <c r="A1011" s="15"/>
      <c r="B1011" s="268"/>
      <c r="C1011" s="269"/>
      <c r="D1011" s="242" t="s">
        <v>204</v>
      </c>
      <c r="E1011" s="270" t="s">
        <v>1</v>
      </c>
      <c r="F1011" s="271" t="s">
        <v>207</v>
      </c>
      <c r="G1011" s="269"/>
      <c r="H1011" s="272">
        <v>65.480000000000004</v>
      </c>
      <c r="I1011" s="273"/>
      <c r="J1011" s="269"/>
      <c r="K1011" s="269"/>
      <c r="L1011" s="274"/>
      <c r="M1011" s="275"/>
      <c r="N1011" s="276"/>
      <c r="O1011" s="276"/>
      <c r="P1011" s="276"/>
      <c r="Q1011" s="276"/>
      <c r="R1011" s="276"/>
      <c r="S1011" s="276"/>
      <c r="T1011" s="277"/>
      <c r="U1011" s="15"/>
      <c r="V1011" s="15"/>
      <c r="W1011" s="15"/>
      <c r="X1011" s="15"/>
      <c r="Y1011" s="15"/>
      <c r="Z1011" s="15"/>
      <c r="AA1011" s="15"/>
      <c r="AB1011" s="15"/>
      <c r="AC1011" s="15"/>
      <c r="AD1011" s="15"/>
      <c r="AE1011" s="15"/>
      <c r="AT1011" s="278" t="s">
        <v>204</v>
      </c>
      <c r="AU1011" s="278" t="s">
        <v>85</v>
      </c>
      <c r="AV1011" s="15" t="s">
        <v>100</v>
      </c>
      <c r="AW1011" s="15" t="s">
        <v>32</v>
      </c>
      <c r="AX1011" s="15" t="s">
        <v>83</v>
      </c>
      <c r="AY1011" s="278" t="s">
        <v>194</v>
      </c>
    </row>
    <row r="1012" s="2" customFormat="1" ht="16.5" customHeight="1">
      <c r="A1012" s="39"/>
      <c r="B1012" s="40"/>
      <c r="C1012" s="229" t="s">
        <v>1523</v>
      </c>
      <c r="D1012" s="229" t="s">
        <v>196</v>
      </c>
      <c r="E1012" s="230" t="s">
        <v>1524</v>
      </c>
      <c r="F1012" s="231" t="s">
        <v>1525</v>
      </c>
      <c r="G1012" s="232" t="s">
        <v>210</v>
      </c>
      <c r="H1012" s="233">
        <v>122.7</v>
      </c>
      <c r="I1012" s="234"/>
      <c r="J1012" s="235">
        <f>ROUND(I1012*H1012,2)</f>
        <v>0</v>
      </c>
      <c r="K1012" s="231" t="s">
        <v>200</v>
      </c>
      <c r="L1012" s="45"/>
      <c r="M1012" s="236" t="s">
        <v>1</v>
      </c>
      <c r="N1012" s="237" t="s">
        <v>41</v>
      </c>
      <c r="O1012" s="92"/>
      <c r="P1012" s="238">
        <f>O1012*H1012</f>
        <v>0</v>
      </c>
      <c r="Q1012" s="238">
        <v>0.00029999999999999997</v>
      </c>
      <c r="R1012" s="238">
        <f>Q1012*H1012</f>
        <v>0.036809999999999996</v>
      </c>
      <c r="S1012" s="238">
        <v>0</v>
      </c>
      <c r="T1012" s="239">
        <f>S1012*H1012</f>
        <v>0</v>
      </c>
      <c r="U1012" s="39"/>
      <c r="V1012" s="39"/>
      <c r="W1012" s="39"/>
      <c r="X1012" s="39"/>
      <c r="Y1012" s="39"/>
      <c r="Z1012" s="39"/>
      <c r="AA1012" s="39"/>
      <c r="AB1012" s="39"/>
      <c r="AC1012" s="39"/>
      <c r="AD1012" s="39"/>
      <c r="AE1012" s="39"/>
      <c r="AR1012" s="240" t="s">
        <v>285</v>
      </c>
      <c r="AT1012" s="240" t="s">
        <v>196</v>
      </c>
      <c r="AU1012" s="240" t="s">
        <v>85</v>
      </c>
      <c r="AY1012" s="18" t="s">
        <v>194</v>
      </c>
      <c r="BE1012" s="241">
        <f>IF(N1012="základní",J1012,0)</f>
        <v>0</v>
      </c>
      <c r="BF1012" s="241">
        <f>IF(N1012="snížená",J1012,0)</f>
        <v>0</v>
      </c>
      <c r="BG1012" s="241">
        <f>IF(N1012="zákl. přenesená",J1012,0)</f>
        <v>0</v>
      </c>
      <c r="BH1012" s="241">
        <f>IF(N1012="sníž. přenesená",J1012,0)</f>
        <v>0</v>
      </c>
      <c r="BI1012" s="241">
        <f>IF(N1012="nulová",J1012,0)</f>
        <v>0</v>
      </c>
      <c r="BJ1012" s="18" t="s">
        <v>83</v>
      </c>
      <c r="BK1012" s="241">
        <f>ROUND(I1012*H1012,2)</f>
        <v>0</v>
      </c>
      <c r="BL1012" s="18" t="s">
        <v>285</v>
      </c>
      <c r="BM1012" s="240" t="s">
        <v>1526</v>
      </c>
    </row>
    <row r="1013" s="2" customFormat="1">
      <c r="A1013" s="39"/>
      <c r="B1013" s="40"/>
      <c r="C1013" s="41"/>
      <c r="D1013" s="242" t="s">
        <v>202</v>
      </c>
      <c r="E1013" s="41"/>
      <c r="F1013" s="243" t="s">
        <v>1527</v>
      </c>
      <c r="G1013" s="41"/>
      <c r="H1013" s="41"/>
      <c r="I1013" s="244"/>
      <c r="J1013" s="41"/>
      <c r="K1013" s="41"/>
      <c r="L1013" s="45"/>
      <c r="M1013" s="245"/>
      <c r="N1013" s="246"/>
      <c r="O1013" s="92"/>
      <c r="P1013" s="92"/>
      <c r="Q1013" s="92"/>
      <c r="R1013" s="92"/>
      <c r="S1013" s="92"/>
      <c r="T1013" s="93"/>
      <c r="U1013" s="39"/>
      <c r="V1013" s="39"/>
      <c r="W1013" s="39"/>
      <c r="X1013" s="39"/>
      <c r="Y1013" s="39"/>
      <c r="Z1013" s="39"/>
      <c r="AA1013" s="39"/>
      <c r="AB1013" s="39"/>
      <c r="AC1013" s="39"/>
      <c r="AD1013" s="39"/>
      <c r="AE1013" s="39"/>
      <c r="AT1013" s="18" t="s">
        <v>202</v>
      </c>
      <c r="AU1013" s="18" t="s">
        <v>85</v>
      </c>
    </row>
    <row r="1014" s="14" customFormat="1">
      <c r="A1014" s="14"/>
      <c r="B1014" s="258"/>
      <c r="C1014" s="259"/>
      <c r="D1014" s="242" t="s">
        <v>204</v>
      </c>
      <c r="E1014" s="260" t="s">
        <v>1</v>
      </c>
      <c r="F1014" s="261" t="s">
        <v>350</v>
      </c>
      <c r="G1014" s="259"/>
      <c r="H1014" s="260" t="s">
        <v>1</v>
      </c>
      <c r="I1014" s="262"/>
      <c r="J1014" s="259"/>
      <c r="K1014" s="259"/>
      <c r="L1014" s="263"/>
      <c r="M1014" s="264"/>
      <c r="N1014" s="265"/>
      <c r="O1014" s="265"/>
      <c r="P1014" s="265"/>
      <c r="Q1014" s="265"/>
      <c r="R1014" s="265"/>
      <c r="S1014" s="265"/>
      <c r="T1014" s="266"/>
      <c r="U1014" s="14"/>
      <c r="V1014" s="14"/>
      <c r="W1014" s="14"/>
      <c r="X1014" s="14"/>
      <c r="Y1014" s="14"/>
      <c r="Z1014" s="14"/>
      <c r="AA1014" s="14"/>
      <c r="AB1014" s="14"/>
      <c r="AC1014" s="14"/>
      <c r="AD1014" s="14"/>
      <c r="AE1014" s="14"/>
      <c r="AT1014" s="267" t="s">
        <v>204</v>
      </c>
      <c r="AU1014" s="267" t="s">
        <v>85</v>
      </c>
      <c r="AV1014" s="14" t="s">
        <v>83</v>
      </c>
      <c r="AW1014" s="14" t="s">
        <v>32</v>
      </c>
      <c r="AX1014" s="14" t="s">
        <v>76</v>
      </c>
      <c r="AY1014" s="267" t="s">
        <v>194</v>
      </c>
    </row>
    <row r="1015" s="13" customFormat="1">
      <c r="A1015" s="13"/>
      <c r="B1015" s="247"/>
      <c r="C1015" s="248"/>
      <c r="D1015" s="242" t="s">
        <v>204</v>
      </c>
      <c r="E1015" s="249" t="s">
        <v>1</v>
      </c>
      <c r="F1015" s="250" t="s">
        <v>723</v>
      </c>
      <c r="G1015" s="248"/>
      <c r="H1015" s="251">
        <v>13.119999999999999</v>
      </c>
      <c r="I1015" s="252"/>
      <c r="J1015" s="248"/>
      <c r="K1015" s="248"/>
      <c r="L1015" s="253"/>
      <c r="M1015" s="254"/>
      <c r="N1015" s="255"/>
      <c r="O1015" s="255"/>
      <c r="P1015" s="255"/>
      <c r="Q1015" s="255"/>
      <c r="R1015" s="255"/>
      <c r="S1015" s="255"/>
      <c r="T1015" s="256"/>
      <c r="U1015" s="13"/>
      <c r="V1015" s="13"/>
      <c r="W1015" s="13"/>
      <c r="X1015" s="13"/>
      <c r="Y1015" s="13"/>
      <c r="Z1015" s="13"/>
      <c r="AA1015" s="13"/>
      <c r="AB1015" s="13"/>
      <c r="AC1015" s="13"/>
      <c r="AD1015" s="13"/>
      <c r="AE1015" s="13"/>
      <c r="AT1015" s="257" t="s">
        <v>204</v>
      </c>
      <c r="AU1015" s="257" t="s">
        <v>85</v>
      </c>
      <c r="AV1015" s="13" t="s">
        <v>85</v>
      </c>
      <c r="AW1015" s="13" t="s">
        <v>32</v>
      </c>
      <c r="AX1015" s="13" t="s">
        <v>76</v>
      </c>
      <c r="AY1015" s="257" t="s">
        <v>194</v>
      </c>
    </row>
    <row r="1016" s="13" customFormat="1">
      <c r="A1016" s="13"/>
      <c r="B1016" s="247"/>
      <c r="C1016" s="248"/>
      <c r="D1016" s="242" t="s">
        <v>204</v>
      </c>
      <c r="E1016" s="249" t="s">
        <v>1</v>
      </c>
      <c r="F1016" s="250" t="s">
        <v>657</v>
      </c>
      <c r="G1016" s="248"/>
      <c r="H1016" s="251">
        <v>4.9699999999999998</v>
      </c>
      <c r="I1016" s="252"/>
      <c r="J1016" s="248"/>
      <c r="K1016" s="248"/>
      <c r="L1016" s="253"/>
      <c r="M1016" s="254"/>
      <c r="N1016" s="255"/>
      <c r="O1016" s="255"/>
      <c r="P1016" s="255"/>
      <c r="Q1016" s="255"/>
      <c r="R1016" s="255"/>
      <c r="S1016" s="255"/>
      <c r="T1016" s="256"/>
      <c r="U1016" s="13"/>
      <c r="V1016" s="13"/>
      <c r="W1016" s="13"/>
      <c r="X1016" s="13"/>
      <c r="Y1016" s="13"/>
      <c r="Z1016" s="13"/>
      <c r="AA1016" s="13"/>
      <c r="AB1016" s="13"/>
      <c r="AC1016" s="13"/>
      <c r="AD1016" s="13"/>
      <c r="AE1016" s="13"/>
      <c r="AT1016" s="257" t="s">
        <v>204</v>
      </c>
      <c r="AU1016" s="257" t="s">
        <v>85</v>
      </c>
      <c r="AV1016" s="13" t="s">
        <v>85</v>
      </c>
      <c r="AW1016" s="13" t="s">
        <v>32</v>
      </c>
      <c r="AX1016" s="13" t="s">
        <v>76</v>
      </c>
      <c r="AY1016" s="257" t="s">
        <v>194</v>
      </c>
    </row>
    <row r="1017" s="13" customFormat="1">
      <c r="A1017" s="13"/>
      <c r="B1017" s="247"/>
      <c r="C1017" s="248"/>
      <c r="D1017" s="242" t="s">
        <v>204</v>
      </c>
      <c r="E1017" s="249" t="s">
        <v>1</v>
      </c>
      <c r="F1017" s="250" t="s">
        <v>724</v>
      </c>
      <c r="G1017" s="248"/>
      <c r="H1017" s="251">
        <v>52.359999999999999</v>
      </c>
      <c r="I1017" s="252"/>
      <c r="J1017" s="248"/>
      <c r="K1017" s="248"/>
      <c r="L1017" s="253"/>
      <c r="M1017" s="254"/>
      <c r="N1017" s="255"/>
      <c r="O1017" s="255"/>
      <c r="P1017" s="255"/>
      <c r="Q1017" s="255"/>
      <c r="R1017" s="255"/>
      <c r="S1017" s="255"/>
      <c r="T1017" s="256"/>
      <c r="U1017" s="13"/>
      <c r="V1017" s="13"/>
      <c r="W1017" s="13"/>
      <c r="X1017" s="13"/>
      <c r="Y1017" s="13"/>
      <c r="Z1017" s="13"/>
      <c r="AA1017" s="13"/>
      <c r="AB1017" s="13"/>
      <c r="AC1017" s="13"/>
      <c r="AD1017" s="13"/>
      <c r="AE1017" s="13"/>
      <c r="AT1017" s="257" t="s">
        <v>204</v>
      </c>
      <c r="AU1017" s="257" t="s">
        <v>85</v>
      </c>
      <c r="AV1017" s="13" t="s">
        <v>85</v>
      </c>
      <c r="AW1017" s="13" t="s">
        <v>32</v>
      </c>
      <c r="AX1017" s="13" t="s">
        <v>76</v>
      </c>
      <c r="AY1017" s="257" t="s">
        <v>194</v>
      </c>
    </row>
    <row r="1018" s="13" customFormat="1">
      <c r="A1018" s="13"/>
      <c r="B1018" s="247"/>
      <c r="C1018" s="248"/>
      <c r="D1018" s="242" t="s">
        <v>204</v>
      </c>
      <c r="E1018" s="249" t="s">
        <v>1</v>
      </c>
      <c r="F1018" s="250" t="s">
        <v>658</v>
      </c>
      <c r="G1018" s="248"/>
      <c r="H1018" s="251">
        <v>52.25</v>
      </c>
      <c r="I1018" s="252"/>
      <c r="J1018" s="248"/>
      <c r="K1018" s="248"/>
      <c r="L1018" s="253"/>
      <c r="M1018" s="254"/>
      <c r="N1018" s="255"/>
      <c r="O1018" s="255"/>
      <c r="P1018" s="255"/>
      <c r="Q1018" s="255"/>
      <c r="R1018" s="255"/>
      <c r="S1018" s="255"/>
      <c r="T1018" s="256"/>
      <c r="U1018" s="13"/>
      <c r="V1018" s="13"/>
      <c r="W1018" s="13"/>
      <c r="X1018" s="13"/>
      <c r="Y1018" s="13"/>
      <c r="Z1018" s="13"/>
      <c r="AA1018" s="13"/>
      <c r="AB1018" s="13"/>
      <c r="AC1018" s="13"/>
      <c r="AD1018" s="13"/>
      <c r="AE1018" s="13"/>
      <c r="AT1018" s="257" t="s">
        <v>204</v>
      </c>
      <c r="AU1018" s="257" t="s">
        <v>85</v>
      </c>
      <c r="AV1018" s="13" t="s">
        <v>85</v>
      </c>
      <c r="AW1018" s="13" t="s">
        <v>32</v>
      </c>
      <c r="AX1018" s="13" t="s">
        <v>76</v>
      </c>
      <c r="AY1018" s="257" t="s">
        <v>194</v>
      </c>
    </row>
    <row r="1019" s="15" customFormat="1">
      <c r="A1019" s="15"/>
      <c r="B1019" s="268"/>
      <c r="C1019" s="269"/>
      <c r="D1019" s="242" t="s">
        <v>204</v>
      </c>
      <c r="E1019" s="270" t="s">
        <v>1</v>
      </c>
      <c r="F1019" s="271" t="s">
        <v>207</v>
      </c>
      <c r="G1019" s="269"/>
      <c r="H1019" s="272">
        <v>122.7</v>
      </c>
      <c r="I1019" s="273"/>
      <c r="J1019" s="269"/>
      <c r="K1019" s="269"/>
      <c r="L1019" s="274"/>
      <c r="M1019" s="275"/>
      <c r="N1019" s="276"/>
      <c r="O1019" s="276"/>
      <c r="P1019" s="276"/>
      <c r="Q1019" s="276"/>
      <c r="R1019" s="276"/>
      <c r="S1019" s="276"/>
      <c r="T1019" s="277"/>
      <c r="U1019" s="15"/>
      <c r="V1019" s="15"/>
      <c r="W1019" s="15"/>
      <c r="X1019" s="15"/>
      <c r="Y1019" s="15"/>
      <c r="Z1019" s="15"/>
      <c r="AA1019" s="15"/>
      <c r="AB1019" s="15"/>
      <c r="AC1019" s="15"/>
      <c r="AD1019" s="15"/>
      <c r="AE1019" s="15"/>
      <c r="AT1019" s="278" t="s">
        <v>204</v>
      </c>
      <c r="AU1019" s="278" t="s">
        <v>85</v>
      </c>
      <c r="AV1019" s="15" t="s">
        <v>100</v>
      </c>
      <c r="AW1019" s="15" t="s">
        <v>32</v>
      </c>
      <c r="AX1019" s="15" t="s">
        <v>83</v>
      </c>
      <c r="AY1019" s="278" t="s">
        <v>194</v>
      </c>
    </row>
    <row r="1020" s="2" customFormat="1" ht="16.5" customHeight="1">
      <c r="A1020" s="39"/>
      <c r="B1020" s="40"/>
      <c r="C1020" s="290" t="s">
        <v>1528</v>
      </c>
      <c r="D1020" s="290" t="s">
        <v>244</v>
      </c>
      <c r="E1020" s="291" t="s">
        <v>1529</v>
      </c>
      <c r="F1020" s="292" t="s">
        <v>1530</v>
      </c>
      <c r="G1020" s="293" t="s">
        <v>210</v>
      </c>
      <c r="H1020" s="294">
        <v>134.97</v>
      </c>
      <c r="I1020" s="295"/>
      <c r="J1020" s="296">
        <f>ROUND(I1020*H1020,2)</f>
        <v>0</v>
      </c>
      <c r="K1020" s="292" t="s">
        <v>232</v>
      </c>
      <c r="L1020" s="297"/>
      <c r="M1020" s="298" t="s">
        <v>1</v>
      </c>
      <c r="N1020" s="299" t="s">
        <v>41</v>
      </c>
      <c r="O1020" s="92"/>
      <c r="P1020" s="238">
        <f>O1020*H1020</f>
        <v>0</v>
      </c>
      <c r="Q1020" s="238">
        <v>0.0028700000000000002</v>
      </c>
      <c r="R1020" s="238">
        <f>Q1020*H1020</f>
        <v>0.38736390000000004</v>
      </c>
      <c r="S1020" s="238">
        <v>0</v>
      </c>
      <c r="T1020" s="239">
        <f>S1020*H1020</f>
        <v>0</v>
      </c>
      <c r="U1020" s="39"/>
      <c r="V1020" s="39"/>
      <c r="W1020" s="39"/>
      <c r="X1020" s="39"/>
      <c r="Y1020" s="39"/>
      <c r="Z1020" s="39"/>
      <c r="AA1020" s="39"/>
      <c r="AB1020" s="39"/>
      <c r="AC1020" s="39"/>
      <c r="AD1020" s="39"/>
      <c r="AE1020" s="39"/>
      <c r="AR1020" s="240" t="s">
        <v>366</v>
      </c>
      <c r="AT1020" s="240" t="s">
        <v>244</v>
      </c>
      <c r="AU1020" s="240" t="s">
        <v>85</v>
      </c>
      <c r="AY1020" s="18" t="s">
        <v>194</v>
      </c>
      <c r="BE1020" s="241">
        <f>IF(N1020="základní",J1020,0)</f>
        <v>0</v>
      </c>
      <c r="BF1020" s="241">
        <f>IF(N1020="snížená",J1020,0)</f>
        <v>0</v>
      </c>
      <c r="BG1020" s="241">
        <f>IF(N1020="zákl. přenesená",J1020,0)</f>
        <v>0</v>
      </c>
      <c r="BH1020" s="241">
        <f>IF(N1020="sníž. přenesená",J1020,0)</f>
        <v>0</v>
      </c>
      <c r="BI1020" s="241">
        <f>IF(N1020="nulová",J1020,0)</f>
        <v>0</v>
      </c>
      <c r="BJ1020" s="18" t="s">
        <v>83</v>
      </c>
      <c r="BK1020" s="241">
        <f>ROUND(I1020*H1020,2)</f>
        <v>0</v>
      </c>
      <c r="BL1020" s="18" t="s">
        <v>285</v>
      </c>
      <c r="BM1020" s="240" t="s">
        <v>1531</v>
      </c>
    </row>
    <row r="1021" s="2" customFormat="1">
      <c r="A1021" s="39"/>
      <c r="B1021" s="40"/>
      <c r="C1021" s="41"/>
      <c r="D1021" s="242" t="s">
        <v>202</v>
      </c>
      <c r="E1021" s="41"/>
      <c r="F1021" s="243" t="s">
        <v>1532</v>
      </c>
      <c r="G1021" s="41"/>
      <c r="H1021" s="41"/>
      <c r="I1021" s="244"/>
      <c r="J1021" s="41"/>
      <c r="K1021" s="41"/>
      <c r="L1021" s="45"/>
      <c r="M1021" s="245"/>
      <c r="N1021" s="246"/>
      <c r="O1021" s="92"/>
      <c r="P1021" s="92"/>
      <c r="Q1021" s="92"/>
      <c r="R1021" s="92"/>
      <c r="S1021" s="92"/>
      <c r="T1021" s="93"/>
      <c r="U1021" s="39"/>
      <c r="V1021" s="39"/>
      <c r="W1021" s="39"/>
      <c r="X1021" s="39"/>
      <c r="Y1021" s="39"/>
      <c r="Z1021" s="39"/>
      <c r="AA1021" s="39"/>
      <c r="AB1021" s="39"/>
      <c r="AC1021" s="39"/>
      <c r="AD1021" s="39"/>
      <c r="AE1021" s="39"/>
      <c r="AT1021" s="18" t="s">
        <v>202</v>
      </c>
      <c r="AU1021" s="18" t="s">
        <v>85</v>
      </c>
    </row>
    <row r="1022" s="13" customFormat="1">
      <c r="A1022" s="13"/>
      <c r="B1022" s="247"/>
      <c r="C1022" s="248"/>
      <c r="D1022" s="242" t="s">
        <v>204</v>
      </c>
      <c r="E1022" s="248"/>
      <c r="F1022" s="250" t="s">
        <v>1533</v>
      </c>
      <c r="G1022" s="248"/>
      <c r="H1022" s="251">
        <v>134.97</v>
      </c>
      <c r="I1022" s="252"/>
      <c r="J1022" s="248"/>
      <c r="K1022" s="248"/>
      <c r="L1022" s="253"/>
      <c r="M1022" s="254"/>
      <c r="N1022" s="255"/>
      <c r="O1022" s="255"/>
      <c r="P1022" s="255"/>
      <c r="Q1022" s="255"/>
      <c r="R1022" s="255"/>
      <c r="S1022" s="255"/>
      <c r="T1022" s="256"/>
      <c r="U1022" s="13"/>
      <c r="V1022" s="13"/>
      <c r="W1022" s="13"/>
      <c r="X1022" s="13"/>
      <c r="Y1022" s="13"/>
      <c r="Z1022" s="13"/>
      <c r="AA1022" s="13"/>
      <c r="AB1022" s="13"/>
      <c r="AC1022" s="13"/>
      <c r="AD1022" s="13"/>
      <c r="AE1022" s="13"/>
      <c r="AT1022" s="257" t="s">
        <v>204</v>
      </c>
      <c r="AU1022" s="257" t="s">
        <v>85</v>
      </c>
      <c r="AV1022" s="13" t="s">
        <v>85</v>
      </c>
      <c r="AW1022" s="13" t="s">
        <v>4</v>
      </c>
      <c r="AX1022" s="13" t="s">
        <v>83</v>
      </c>
      <c r="AY1022" s="257" t="s">
        <v>194</v>
      </c>
    </row>
    <row r="1023" s="2" customFormat="1" ht="16.5" customHeight="1">
      <c r="A1023" s="39"/>
      <c r="B1023" s="40"/>
      <c r="C1023" s="229" t="s">
        <v>1534</v>
      </c>
      <c r="D1023" s="229" t="s">
        <v>196</v>
      </c>
      <c r="E1023" s="230" t="s">
        <v>1524</v>
      </c>
      <c r="F1023" s="231" t="s">
        <v>1525</v>
      </c>
      <c r="G1023" s="232" t="s">
        <v>210</v>
      </c>
      <c r="H1023" s="233">
        <v>250.65000000000001</v>
      </c>
      <c r="I1023" s="234"/>
      <c r="J1023" s="235">
        <f>ROUND(I1023*H1023,2)</f>
        <v>0</v>
      </c>
      <c r="K1023" s="231" t="s">
        <v>200</v>
      </c>
      <c r="L1023" s="45"/>
      <c r="M1023" s="236" t="s">
        <v>1</v>
      </c>
      <c r="N1023" s="237" t="s">
        <v>41</v>
      </c>
      <c r="O1023" s="92"/>
      <c r="P1023" s="238">
        <f>O1023*H1023</f>
        <v>0</v>
      </c>
      <c r="Q1023" s="238">
        <v>0.00029999999999999997</v>
      </c>
      <c r="R1023" s="238">
        <f>Q1023*H1023</f>
        <v>0.075194999999999998</v>
      </c>
      <c r="S1023" s="238">
        <v>0</v>
      </c>
      <c r="T1023" s="239">
        <f>S1023*H1023</f>
        <v>0</v>
      </c>
      <c r="U1023" s="39"/>
      <c r="V1023" s="39"/>
      <c r="W1023" s="39"/>
      <c r="X1023" s="39"/>
      <c r="Y1023" s="39"/>
      <c r="Z1023" s="39"/>
      <c r="AA1023" s="39"/>
      <c r="AB1023" s="39"/>
      <c r="AC1023" s="39"/>
      <c r="AD1023" s="39"/>
      <c r="AE1023" s="39"/>
      <c r="AR1023" s="240" t="s">
        <v>285</v>
      </c>
      <c r="AT1023" s="240" t="s">
        <v>196</v>
      </c>
      <c r="AU1023" s="240" t="s">
        <v>85</v>
      </c>
      <c r="AY1023" s="18" t="s">
        <v>194</v>
      </c>
      <c r="BE1023" s="241">
        <f>IF(N1023="základní",J1023,0)</f>
        <v>0</v>
      </c>
      <c r="BF1023" s="241">
        <f>IF(N1023="snížená",J1023,0)</f>
        <v>0</v>
      </c>
      <c r="BG1023" s="241">
        <f>IF(N1023="zákl. přenesená",J1023,0)</f>
        <v>0</v>
      </c>
      <c r="BH1023" s="241">
        <f>IF(N1023="sníž. přenesená",J1023,0)</f>
        <v>0</v>
      </c>
      <c r="BI1023" s="241">
        <f>IF(N1023="nulová",J1023,0)</f>
        <v>0</v>
      </c>
      <c r="BJ1023" s="18" t="s">
        <v>83</v>
      </c>
      <c r="BK1023" s="241">
        <f>ROUND(I1023*H1023,2)</f>
        <v>0</v>
      </c>
      <c r="BL1023" s="18" t="s">
        <v>285</v>
      </c>
      <c r="BM1023" s="240" t="s">
        <v>1535</v>
      </c>
    </row>
    <row r="1024" s="2" customFormat="1">
      <c r="A1024" s="39"/>
      <c r="B1024" s="40"/>
      <c r="C1024" s="41"/>
      <c r="D1024" s="242" t="s">
        <v>202</v>
      </c>
      <c r="E1024" s="41"/>
      <c r="F1024" s="243" t="s">
        <v>1527</v>
      </c>
      <c r="G1024" s="41"/>
      <c r="H1024" s="41"/>
      <c r="I1024" s="244"/>
      <c r="J1024" s="41"/>
      <c r="K1024" s="41"/>
      <c r="L1024" s="45"/>
      <c r="M1024" s="245"/>
      <c r="N1024" s="246"/>
      <c r="O1024" s="92"/>
      <c r="P1024" s="92"/>
      <c r="Q1024" s="92"/>
      <c r="R1024" s="92"/>
      <c r="S1024" s="92"/>
      <c r="T1024" s="93"/>
      <c r="U1024" s="39"/>
      <c r="V1024" s="39"/>
      <c r="W1024" s="39"/>
      <c r="X1024" s="39"/>
      <c r="Y1024" s="39"/>
      <c r="Z1024" s="39"/>
      <c r="AA1024" s="39"/>
      <c r="AB1024" s="39"/>
      <c r="AC1024" s="39"/>
      <c r="AD1024" s="39"/>
      <c r="AE1024" s="39"/>
      <c r="AT1024" s="18" t="s">
        <v>202</v>
      </c>
      <c r="AU1024" s="18" t="s">
        <v>85</v>
      </c>
    </row>
    <row r="1025" s="14" customFormat="1">
      <c r="A1025" s="14"/>
      <c r="B1025" s="258"/>
      <c r="C1025" s="259"/>
      <c r="D1025" s="242" t="s">
        <v>204</v>
      </c>
      <c r="E1025" s="260" t="s">
        <v>1</v>
      </c>
      <c r="F1025" s="261" t="s">
        <v>218</v>
      </c>
      <c r="G1025" s="259"/>
      <c r="H1025" s="260" t="s">
        <v>1</v>
      </c>
      <c r="I1025" s="262"/>
      <c r="J1025" s="259"/>
      <c r="K1025" s="259"/>
      <c r="L1025" s="263"/>
      <c r="M1025" s="264"/>
      <c r="N1025" s="265"/>
      <c r="O1025" s="265"/>
      <c r="P1025" s="265"/>
      <c r="Q1025" s="265"/>
      <c r="R1025" s="265"/>
      <c r="S1025" s="265"/>
      <c r="T1025" s="266"/>
      <c r="U1025" s="14"/>
      <c r="V1025" s="14"/>
      <c r="W1025" s="14"/>
      <c r="X1025" s="14"/>
      <c r="Y1025" s="14"/>
      <c r="Z1025" s="14"/>
      <c r="AA1025" s="14"/>
      <c r="AB1025" s="14"/>
      <c r="AC1025" s="14"/>
      <c r="AD1025" s="14"/>
      <c r="AE1025" s="14"/>
      <c r="AT1025" s="267" t="s">
        <v>204</v>
      </c>
      <c r="AU1025" s="267" t="s">
        <v>85</v>
      </c>
      <c r="AV1025" s="14" t="s">
        <v>83</v>
      </c>
      <c r="AW1025" s="14" t="s">
        <v>32</v>
      </c>
      <c r="AX1025" s="14" t="s">
        <v>76</v>
      </c>
      <c r="AY1025" s="267" t="s">
        <v>194</v>
      </c>
    </row>
    <row r="1026" s="13" customFormat="1">
      <c r="A1026" s="13"/>
      <c r="B1026" s="247"/>
      <c r="C1026" s="248"/>
      <c r="D1026" s="242" t="s">
        <v>204</v>
      </c>
      <c r="E1026" s="249" t="s">
        <v>1</v>
      </c>
      <c r="F1026" s="250" t="s">
        <v>671</v>
      </c>
      <c r="G1026" s="248"/>
      <c r="H1026" s="251">
        <v>250.65000000000001</v>
      </c>
      <c r="I1026" s="252"/>
      <c r="J1026" s="248"/>
      <c r="K1026" s="248"/>
      <c r="L1026" s="253"/>
      <c r="M1026" s="254"/>
      <c r="N1026" s="255"/>
      <c r="O1026" s="255"/>
      <c r="P1026" s="255"/>
      <c r="Q1026" s="255"/>
      <c r="R1026" s="255"/>
      <c r="S1026" s="255"/>
      <c r="T1026" s="256"/>
      <c r="U1026" s="13"/>
      <c r="V1026" s="13"/>
      <c r="W1026" s="13"/>
      <c r="X1026" s="13"/>
      <c r="Y1026" s="13"/>
      <c r="Z1026" s="13"/>
      <c r="AA1026" s="13"/>
      <c r="AB1026" s="13"/>
      <c r="AC1026" s="13"/>
      <c r="AD1026" s="13"/>
      <c r="AE1026" s="13"/>
      <c r="AT1026" s="257" t="s">
        <v>204</v>
      </c>
      <c r="AU1026" s="257" t="s">
        <v>85</v>
      </c>
      <c r="AV1026" s="13" t="s">
        <v>85</v>
      </c>
      <c r="AW1026" s="13" t="s">
        <v>32</v>
      </c>
      <c r="AX1026" s="13" t="s">
        <v>76</v>
      </c>
      <c r="AY1026" s="257" t="s">
        <v>194</v>
      </c>
    </row>
    <row r="1027" s="15" customFormat="1">
      <c r="A1027" s="15"/>
      <c r="B1027" s="268"/>
      <c r="C1027" s="269"/>
      <c r="D1027" s="242" t="s">
        <v>204</v>
      </c>
      <c r="E1027" s="270" t="s">
        <v>1</v>
      </c>
      <c r="F1027" s="271" t="s">
        <v>207</v>
      </c>
      <c r="G1027" s="269"/>
      <c r="H1027" s="272">
        <v>250.65000000000001</v>
      </c>
      <c r="I1027" s="273"/>
      <c r="J1027" s="269"/>
      <c r="K1027" s="269"/>
      <c r="L1027" s="274"/>
      <c r="M1027" s="275"/>
      <c r="N1027" s="276"/>
      <c r="O1027" s="276"/>
      <c r="P1027" s="276"/>
      <c r="Q1027" s="276"/>
      <c r="R1027" s="276"/>
      <c r="S1027" s="276"/>
      <c r="T1027" s="277"/>
      <c r="U1027" s="15"/>
      <c r="V1027" s="15"/>
      <c r="W1027" s="15"/>
      <c r="X1027" s="15"/>
      <c r="Y1027" s="15"/>
      <c r="Z1027" s="15"/>
      <c r="AA1027" s="15"/>
      <c r="AB1027" s="15"/>
      <c r="AC1027" s="15"/>
      <c r="AD1027" s="15"/>
      <c r="AE1027" s="15"/>
      <c r="AT1027" s="278" t="s">
        <v>204</v>
      </c>
      <c r="AU1027" s="278" t="s">
        <v>85</v>
      </c>
      <c r="AV1027" s="15" t="s">
        <v>100</v>
      </c>
      <c r="AW1027" s="15" t="s">
        <v>32</v>
      </c>
      <c r="AX1027" s="15" t="s">
        <v>83</v>
      </c>
      <c r="AY1027" s="278" t="s">
        <v>194</v>
      </c>
    </row>
    <row r="1028" s="2" customFormat="1" ht="16.5" customHeight="1">
      <c r="A1028" s="39"/>
      <c r="B1028" s="40"/>
      <c r="C1028" s="290" t="s">
        <v>1536</v>
      </c>
      <c r="D1028" s="290" t="s">
        <v>244</v>
      </c>
      <c r="E1028" s="291" t="s">
        <v>1529</v>
      </c>
      <c r="F1028" s="292" t="s">
        <v>1530</v>
      </c>
      <c r="G1028" s="293" t="s">
        <v>210</v>
      </c>
      <c r="H1028" s="294">
        <v>275.71499999999997</v>
      </c>
      <c r="I1028" s="295"/>
      <c r="J1028" s="296">
        <f>ROUND(I1028*H1028,2)</f>
        <v>0</v>
      </c>
      <c r="K1028" s="292" t="s">
        <v>232</v>
      </c>
      <c r="L1028" s="297"/>
      <c r="M1028" s="298" t="s">
        <v>1</v>
      </c>
      <c r="N1028" s="299" t="s">
        <v>41</v>
      </c>
      <c r="O1028" s="92"/>
      <c r="P1028" s="238">
        <f>O1028*H1028</f>
        <v>0</v>
      </c>
      <c r="Q1028" s="238">
        <v>0.0028700000000000002</v>
      </c>
      <c r="R1028" s="238">
        <f>Q1028*H1028</f>
        <v>0.79130204999999998</v>
      </c>
      <c r="S1028" s="238">
        <v>0</v>
      </c>
      <c r="T1028" s="239">
        <f>S1028*H1028</f>
        <v>0</v>
      </c>
      <c r="U1028" s="39"/>
      <c r="V1028" s="39"/>
      <c r="W1028" s="39"/>
      <c r="X1028" s="39"/>
      <c r="Y1028" s="39"/>
      <c r="Z1028" s="39"/>
      <c r="AA1028" s="39"/>
      <c r="AB1028" s="39"/>
      <c r="AC1028" s="39"/>
      <c r="AD1028" s="39"/>
      <c r="AE1028" s="39"/>
      <c r="AR1028" s="240" t="s">
        <v>366</v>
      </c>
      <c r="AT1028" s="240" t="s">
        <v>244</v>
      </c>
      <c r="AU1028" s="240" t="s">
        <v>85</v>
      </c>
      <c r="AY1028" s="18" t="s">
        <v>194</v>
      </c>
      <c r="BE1028" s="241">
        <f>IF(N1028="základní",J1028,0)</f>
        <v>0</v>
      </c>
      <c r="BF1028" s="241">
        <f>IF(N1028="snížená",J1028,0)</f>
        <v>0</v>
      </c>
      <c r="BG1028" s="241">
        <f>IF(N1028="zákl. přenesená",J1028,0)</f>
        <v>0</v>
      </c>
      <c r="BH1028" s="241">
        <f>IF(N1028="sníž. přenesená",J1028,0)</f>
        <v>0</v>
      </c>
      <c r="BI1028" s="241">
        <f>IF(N1028="nulová",J1028,0)</f>
        <v>0</v>
      </c>
      <c r="BJ1028" s="18" t="s">
        <v>83</v>
      </c>
      <c r="BK1028" s="241">
        <f>ROUND(I1028*H1028,2)</f>
        <v>0</v>
      </c>
      <c r="BL1028" s="18" t="s">
        <v>285</v>
      </c>
      <c r="BM1028" s="240" t="s">
        <v>1537</v>
      </c>
    </row>
    <row r="1029" s="2" customFormat="1">
      <c r="A1029" s="39"/>
      <c r="B1029" s="40"/>
      <c r="C1029" s="41"/>
      <c r="D1029" s="242" t="s">
        <v>202</v>
      </c>
      <c r="E1029" s="41"/>
      <c r="F1029" s="243" t="s">
        <v>1532</v>
      </c>
      <c r="G1029" s="41"/>
      <c r="H1029" s="41"/>
      <c r="I1029" s="244"/>
      <c r="J1029" s="41"/>
      <c r="K1029" s="41"/>
      <c r="L1029" s="45"/>
      <c r="M1029" s="245"/>
      <c r="N1029" s="246"/>
      <c r="O1029" s="92"/>
      <c r="P1029" s="92"/>
      <c r="Q1029" s="92"/>
      <c r="R1029" s="92"/>
      <c r="S1029" s="92"/>
      <c r="T1029" s="93"/>
      <c r="U1029" s="39"/>
      <c r="V1029" s="39"/>
      <c r="W1029" s="39"/>
      <c r="X1029" s="39"/>
      <c r="Y1029" s="39"/>
      <c r="Z1029" s="39"/>
      <c r="AA1029" s="39"/>
      <c r="AB1029" s="39"/>
      <c r="AC1029" s="39"/>
      <c r="AD1029" s="39"/>
      <c r="AE1029" s="39"/>
      <c r="AT1029" s="18" t="s">
        <v>202</v>
      </c>
      <c r="AU1029" s="18" t="s">
        <v>85</v>
      </c>
    </row>
    <row r="1030" s="13" customFormat="1">
      <c r="A1030" s="13"/>
      <c r="B1030" s="247"/>
      <c r="C1030" s="248"/>
      <c r="D1030" s="242" t="s">
        <v>204</v>
      </c>
      <c r="E1030" s="248"/>
      <c r="F1030" s="250" t="s">
        <v>1538</v>
      </c>
      <c r="G1030" s="248"/>
      <c r="H1030" s="251">
        <v>275.71499999999997</v>
      </c>
      <c r="I1030" s="252"/>
      <c r="J1030" s="248"/>
      <c r="K1030" s="248"/>
      <c r="L1030" s="253"/>
      <c r="M1030" s="254"/>
      <c r="N1030" s="255"/>
      <c r="O1030" s="255"/>
      <c r="P1030" s="255"/>
      <c r="Q1030" s="255"/>
      <c r="R1030" s="255"/>
      <c r="S1030" s="255"/>
      <c r="T1030" s="256"/>
      <c r="U1030" s="13"/>
      <c r="V1030" s="13"/>
      <c r="W1030" s="13"/>
      <c r="X1030" s="13"/>
      <c r="Y1030" s="13"/>
      <c r="Z1030" s="13"/>
      <c r="AA1030" s="13"/>
      <c r="AB1030" s="13"/>
      <c r="AC1030" s="13"/>
      <c r="AD1030" s="13"/>
      <c r="AE1030" s="13"/>
      <c r="AT1030" s="257" t="s">
        <v>204</v>
      </c>
      <c r="AU1030" s="257" t="s">
        <v>85</v>
      </c>
      <c r="AV1030" s="13" t="s">
        <v>85</v>
      </c>
      <c r="AW1030" s="13" t="s">
        <v>4</v>
      </c>
      <c r="AX1030" s="13" t="s">
        <v>83</v>
      </c>
      <c r="AY1030" s="257" t="s">
        <v>194</v>
      </c>
    </row>
    <row r="1031" s="2" customFormat="1" ht="16.5" customHeight="1">
      <c r="A1031" s="39"/>
      <c r="B1031" s="40"/>
      <c r="C1031" s="229" t="s">
        <v>1539</v>
      </c>
      <c r="D1031" s="229" t="s">
        <v>196</v>
      </c>
      <c r="E1031" s="230" t="s">
        <v>1540</v>
      </c>
      <c r="F1031" s="231" t="s">
        <v>1541</v>
      </c>
      <c r="G1031" s="232" t="s">
        <v>210</v>
      </c>
      <c r="H1031" s="233">
        <v>373.35000000000002</v>
      </c>
      <c r="I1031" s="234"/>
      <c r="J1031" s="235">
        <f>ROUND(I1031*H1031,2)</f>
        <v>0</v>
      </c>
      <c r="K1031" s="231" t="s">
        <v>232</v>
      </c>
      <c r="L1031" s="45"/>
      <c r="M1031" s="236" t="s">
        <v>1</v>
      </c>
      <c r="N1031" s="237" t="s">
        <v>41</v>
      </c>
      <c r="O1031" s="92"/>
      <c r="P1031" s="238">
        <f>O1031*H1031</f>
        <v>0</v>
      </c>
      <c r="Q1031" s="238">
        <v>2.0000000000000002E-05</v>
      </c>
      <c r="R1031" s="238">
        <f>Q1031*H1031</f>
        <v>0.0074670000000000014</v>
      </c>
      <c r="S1031" s="238">
        <v>0</v>
      </c>
      <c r="T1031" s="239">
        <f>S1031*H1031</f>
        <v>0</v>
      </c>
      <c r="U1031" s="39"/>
      <c r="V1031" s="39"/>
      <c r="W1031" s="39"/>
      <c r="X1031" s="39"/>
      <c r="Y1031" s="39"/>
      <c r="Z1031" s="39"/>
      <c r="AA1031" s="39"/>
      <c r="AB1031" s="39"/>
      <c r="AC1031" s="39"/>
      <c r="AD1031" s="39"/>
      <c r="AE1031" s="39"/>
      <c r="AR1031" s="240" t="s">
        <v>285</v>
      </c>
      <c r="AT1031" s="240" t="s">
        <v>196</v>
      </c>
      <c r="AU1031" s="240" t="s">
        <v>85</v>
      </c>
      <c r="AY1031" s="18" t="s">
        <v>194</v>
      </c>
      <c r="BE1031" s="241">
        <f>IF(N1031="základní",J1031,0)</f>
        <v>0</v>
      </c>
      <c r="BF1031" s="241">
        <f>IF(N1031="snížená",J1031,0)</f>
        <v>0</v>
      </c>
      <c r="BG1031" s="241">
        <f>IF(N1031="zákl. přenesená",J1031,0)</f>
        <v>0</v>
      </c>
      <c r="BH1031" s="241">
        <f>IF(N1031="sníž. přenesená",J1031,0)</f>
        <v>0</v>
      </c>
      <c r="BI1031" s="241">
        <f>IF(N1031="nulová",J1031,0)</f>
        <v>0</v>
      </c>
      <c r="BJ1031" s="18" t="s">
        <v>83</v>
      </c>
      <c r="BK1031" s="241">
        <f>ROUND(I1031*H1031,2)</f>
        <v>0</v>
      </c>
      <c r="BL1031" s="18" t="s">
        <v>285</v>
      </c>
      <c r="BM1031" s="240" t="s">
        <v>1542</v>
      </c>
    </row>
    <row r="1032" s="2" customFormat="1">
      <c r="A1032" s="39"/>
      <c r="B1032" s="40"/>
      <c r="C1032" s="41"/>
      <c r="D1032" s="242" t="s">
        <v>202</v>
      </c>
      <c r="E1032" s="41"/>
      <c r="F1032" s="243" t="s">
        <v>1543</v>
      </c>
      <c r="G1032" s="41"/>
      <c r="H1032" s="41"/>
      <c r="I1032" s="244"/>
      <c r="J1032" s="41"/>
      <c r="K1032" s="41"/>
      <c r="L1032" s="45"/>
      <c r="M1032" s="245"/>
      <c r="N1032" s="246"/>
      <c r="O1032" s="92"/>
      <c r="P1032" s="92"/>
      <c r="Q1032" s="92"/>
      <c r="R1032" s="92"/>
      <c r="S1032" s="92"/>
      <c r="T1032" s="93"/>
      <c r="U1032" s="39"/>
      <c r="V1032" s="39"/>
      <c r="W1032" s="39"/>
      <c r="X1032" s="39"/>
      <c r="Y1032" s="39"/>
      <c r="Z1032" s="39"/>
      <c r="AA1032" s="39"/>
      <c r="AB1032" s="39"/>
      <c r="AC1032" s="39"/>
      <c r="AD1032" s="39"/>
      <c r="AE1032" s="39"/>
      <c r="AT1032" s="18" t="s">
        <v>202</v>
      </c>
      <c r="AU1032" s="18" t="s">
        <v>85</v>
      </c>
    </row>
    <row r="1033" s="14" customFormat="1">
      <c r="A1033" s="14"/>
      <c r="B1033" s="258"/>
      <c r="C1033" s="259"/>
      <c r="D1033" s="242" t="s">
        <v>204</v>
      </c>
      <c r="E1033" s="260" t="s">
        <v>1</v>
      </c>
      <c r="F1033" s="261" t="s">
        <v>350</v>
      </c>
      <c r="G1033" s="259"/>
      <c r="H1033" s="260" t="s">
        <v>1</v>
      </c>
      <c r="I1033" s="262"/>
      <c r="J1033" s="259"/>
      <c r="K1033" s="259"/>
      <c r="L1033" s="263"/>
      <c r="M1033" s="264"/>
      <c r="N1033" s="265"/>
      <c r="O1033" s="265"/>
      <c r="P1033" s="265"/>
      <c r="Q1033" s="265"/>
      <c r="R1033" s="265"/>
      <c r="S1033" s="265"/>
      <c r="T1033" s="266"/>
      <c r="U1033" s="14"/>
      <c r="V1033" s="14"/>
      <c r="W1033" s="14"/>
      <c r="X1033" s="14"/>
      <c r="Y1033" s="14"/>
      <c r="Z1033" s="14"/>
      <c r="AA1033" s="14"/>
      <c r="AB1033" s="14"/>
      <c r="AC1033" s="14"/>
      <c r="AD1033" s="14"/>
      <c r="AE1033" s="14"/>
      <c r="AT1033" s="267" t="s">
        <v>204</v>
      </c>
      <c r="AU1033" s="267" t="s">
        <v>85</v>
      </c>
      <c r="AV1033" s="14" t="s">
        <v>83</v>
      </c>
      <c r="AW1033" s="14" t="s">
        <v>32</v>
      </c>
      <c r="AX1033" s="14" t="s">
        <v>76</v>
      </c>
      <c r="AY1033" s="267" t="s">
        <v>194</v>
      </c>
    </row>
    <row r="1034" s="13" customFormat="1">
      <c r="A1034" s="13"/>
      <c r="B1034" s="247"/>
      <c r="C1034" s="248"/>
      <c r="D1034" s="242" t="s">
        <v>204</v>
      </c>
      <c r="E1034" s="249" t="s">
        <v>1</v>
      </c>
      <c r="F1034" s="250" t="s">
        <v>723</v>
      </c>
      <c r="G1034" s="248"/>
      <c r="H1034" s="251">
        <v>13.119999999999999</v>
      </c>
      <c r="I1034" s="252"/>
      <c r="J1034" s="248"/>
      <c r="K1034" s="248"/>
      <c r="L1034" s="253"/>
      <c r="M1034" s="254"/>
      <c r="N1034" s="255"/>
      <c r="O1034" s="255"/>
      <c r="P1034" s="255"/>
      <c r="Q1034" s="255"/>
      <c r="R1034" s="255"/>
      <c r="S1034" s="255"/>
      <c r="T1034" s="256"/>
      <c r="U1034" s="13"/>
      <c r="V1034" s="13"/>
      <c r="W1034" s="13"/>
      <c r="X1034" s="13"/>
      <c r="Y1034" s="13"/>
      <c r="Z1034" s="13"/>
      <c r="AA1034" s="13"/>
      <c r="AB1034" s="13"/>
      <c r="AC1034" s="13"/>
      <c r="AD1034" s="13"/>
      <c r="AE1034" s="13"/>
      <c r="AT1034" s="257" t="s">
        <v>204</v>
      </c>
      <c r="AU1034" s="257" t="s">
        <v>85</v>
      </c>
      <c r="AV1034" s="13" t="s">
        <v>85</v>
      </c>
      <c r="AW1034" s="13" t="s">
        <v>32</v>
      </c>
      <c r="AX1034" s="13" t="s">
        <v>76</v>
      </c>
      <c r="AY1034" s="257" t="s">
        <v>194</v>
      </c>
    </row>
    <row r="1035" s="13" customFormat="1">
      <c r="A1035" s="13"/>
      <c r="B1035" s="247"/>
      <c r="C1035" s="248"/>
      <c r="D1035" s="242" t="s">
        <v>204</v>
      </c>
      <c r="E1035" s="249" t="s">
        <v>1</v>
      </c>
      <c r="F1035" s="250" t="s">
        <v>657</v>
      </c>
      <c r="G1035" s="248"/>
      <c r="H1035" s="251">
        <v>4.9699999999999998</v>
      </c>
      <c r="I1035" s="252"/>
      <c r="J1035" s="248"/>
      <c r="K1035" s="248"/>
      <c r="L1035" s="253"/>
      <c r="M1035" s="254"/>
      <c r="N1035" s="255"/>
      <c r="O1035" s="255"/>
      <c r="P1035" s="255"/>
      <c r="Q1035" s="255"/>
      <c r="R1035" s="255"/>
      <c r="S1035" s="255"/>
      <c r="T1035" s="256"/>
      <c r="U1035" s="13"/>
      <c r="V1035" s="13"/>
      <c r="W1035" s="13"/>
      <c r="X1035" s="13"/>
      <c r="Y1035" s="13"/>
      <c r="Z1035" s="13"/>
      <c r="AA1035" s="13"/>
      <c r="AB1035" s="13"/>
      <c r="AC1035" s="13"/>
      <c r="AD1035" s="13"/>
      <c r="AE1035" s="13"/>
      <c r="AT1035" s="257" t="s">
        <v>204</v>
      </c>
      <c r="AU1035" s="257" t="s">
        <v>85</v>
      </c>
      <c r="AV1035" s="13" t="s">
        <v>85</v>
      </c>
      <c r="AW1035" s="13" t="s">
        <v>32</v>
      </c>
      <c r="AX1035" s="13" t="s">
        <v>76</v>
      </c>
      <c r="AY1035" s="257" t="s">
        <v>194</v>
      </c>
    </row>
    <row r="1036" s="13" customFormat="1">
      <c r="A1036" s="13"/>
      <c r="B1036" s="247"/>
      <c r="C1036" s="248"/>
      <c r="D1036" s="242" t="s">
        <v>204</v>
      </c>
      <c r="E1036" s="249" t="s">
        <v>1</v>
      </c>
      <c r="F1036" s="250" t="s">
        <v>724</v>
      </c>
      <c r="G1036" s="248"/>
      <c r="H1036" s="251">
        <v>52.359999999999999</v>
      </c>
      <c r="I1036" s="252"/>
      <c r="J1036" s="248"/>
      <c r="K1036" s="248"/>
      <c r="L1036" s="253"/>
      <c r="M1036" s="254"/>
      <c r="N1036" s="255"/>
      <c r="O1036" s="255"/>
      <c r="P1036" s="255"/>
      <c r="Q1036" s="255"/>
      <c r="R1036" s="255"/>
      <c r="S1036" s="255"/>
      <c r="T1036" s="256"/>
      <c r="U1036" s="13"/>
      <c r="V1036" s="13"/>
      <c r="W1036" s="13"/>
      <c r="X1036" s="13"/>
      <c r="Y1036" s="13"/>
      <c r="Z1036" s="13"/>
      <c r="AA1036" s="13"/>
      <c r="AB1036" s="13"/>
      <c r="AC1036" s="13"/>
      <c r="AD1036" s="13"/>
      <c r="AE1036" s="13"/>
      <c r="AT1036" s="257" t="s">
        <v>204</v>
      </c>
      <c r="AU1036" s="257" t="s">
        <v>85</v>
      </c>
      <c r="AV1036" s="13" t="s">
        <v>85</v>
      </c>
      <c r="AW1036" s="13" t="s">
        <v>32</v>
      </c>
      <c r="AX1036" s="13" t="s">
        <v>76</v>
      </c>
      <c r="AY1036" s="257" t="s">
        <v>194</v>
      </c>
    </row>
    <row r="1037" s="13" customFormat="1">
      <c r="A1037" s="13"/>
      <c r="B1037" s="247"/>
      <c r="C1037" s="248"/>
      <c r="D1037" s="242" t="s">
        <v>204</v>
      </c>
      <c r="E1037" s="249" t="s">
        <v>1</v>
      </c>
      <c r="F1037" s="250" t="s">
        <v>658</v>
      </c>
      <c r="G1037" s="248"/>
      <c r="H1037" s="251">
        <v>52.25</v>
      </c>
      <c r="I1037" s="252"/>
      <c r="J1037" s="248"/>
      <c r="K1037" s="248"/>
      <c r="L1037" s="253"/>
      <c r="M1037" s="254"/>
      <c r="N1037" s="255"/>
      <c r="O1037" s="255"/>
      <c r="P1037" s="255"/>
      <c r="Q1037" s="255"/>
      <c r="R1037" s="255"/>
      <c r="S1037" s="255"/>
      <c r="T1037" s="256"/>
      <c r="U1037" s="13"/>
      <c r="V1037" s="13"/>
      <c r="W1037" s="13"/>
      <c r="X1037" s="13"/>
      <c r="Y1037" s="13"/>
      <c r="Z1037" s="13"/>
      <c r="AA1037" s="13"/>
      <c r="AB1037" s="13"/>
      <c r="AC1037" s="13"/>
      <c r="AD1037" s="13"/>
      <c r="AE1037" s="13"/>
      <c r="AT1037" s="257" t="s">
        <v>204</v>
      </c>
      <c r="AU1037" s="257" t="s">
        <v>85</v>
      </c>
      <c r="AV1037" s="13" t="s">
        <v>85</v>
      </c>
      <c r="AW1037" s="13" t="s">
        <v>32</v>
      </c>
      <c r="AX1037" s="13" t="s">
        <v>76</v>
      </c>
      <c r="AY1037" s="257" t="s">
        <v>194</v>
      </c>
    </row>
    <row r="1038" s="16" customFormat="1">
      <c r="A1038" s="16"/>
      <c r="B1038" s="279"/>
      <c r="C1038" s="280"/>
      <c r="D1038" s="242" t="s">
        <v>204</v>
      </c>
      <c r="E1038" s="281" t="s">
        <v>1</v>
      </c>
      <c r="F1038" s="282" t="s">
        <v>223</v>
      </c>
      <c r="G1038" s="280"/>
      <c r="H1038" s="283">
        <v>122.7</v>
      </c>
      <c r="I1038" s="284"/>
      <c r="J1038" s="280"/>
      <c r="K1038" s="280"/>
      <c r="L1038" s="285"/>
      <c r="M1038" s="286"/>
      <c r="N1038" s="287"/>
      <c r="O1038" s="287"/>
      <c r="P1038" s="287"/>
      <c r="Q1038" s="287"/>
      <c r="R1038" s="287"/>
      <c r="S1038" s="287"/>
      <c r="T1038" s="288"/>
      <c r="U1038" s="16"/>
      <c r="V1038" s="16"/>
      <c r="W1038" s="16"/>
      <c r="X1038" s="16"/>
      <c r="Y1038" s="16"/>
      <c r="Z1038" s="16"/>
      <c r="AA1038" s="16"/>
      <c r="AB1038" s="16"/>
      <c r="AC1038" s="16"/>
      <c r="AD1038" s="16"/>
      <c r="AE1038" s="16"/>
      <c r="AT1038" s="289" t="s">
        <v>204</v>
      </c>
      <c r="AU1038" s="289" t="s">
        <v>85</v>
      </c>
      <c r="AV1038" s="16" t="s">
        <v>93</v>
      </c>
      <c r="AW1038" s="16" t="s">
        <v>32</v>
      </c>
      <c r="AX1038" s="16" t="s">
        <v>76</v>
      </c>
      <c r="AY1038" s="289" t="s">
        <v>194</v>
      </c>
    </row>
    <row r="1039" s="14" customFormat="1">
      <c r="A1039" s="14"/>
      <c r="B1039" s="258"/>
      <c r="C1039" s="259"/>
      <c r="D1039" s="242" t="s">
        <v>204</v>
      </c>
      <c r="E1039" s="260" t="s">
        <v>1</v>
      </c>
      <c r="F1039" s="261" t="s">
        <v>218</v>
      </c>
      <c r="G1039" s="259"/>
      <c r="H1039" s="260" t="s">
        <v>1</v>
      </c>
      <c r="I1039" s="262"/>
      <c r="J1039" s="259"/>
      <c r="K1039" s="259"/>
      <c r="L1039" s="263"/>
      <c r="M1039" s="264"/>
      <c r="N1039" s="265"/>
      <c r="O1039" s="265"/>
      <c r="P1039" s="265"/>
      <c r="Q1039" s="265"/>
      <c r="R1039" s="265"/>
      <c r="S1039" s="265"/>
      <c r="T1039" s="266"/>
      <c r="U1039" s="14"/>
      <c r="V1039" s="14"/>
      <c r="W1039" s="14"/>
      <c r="X1039" s="14"/>
      <c r="Y1039" s="14"/>
      <c r="Z1039" s="14"/>
      <c r="AA1039" s="14"/>
      <c r="AB1039" s="14"/>
      <c r="AC1039" s="14"/>
      <c r="AD1039" s="14"/>
      <c r="AE1039" s="14"/>
      <c r="AT1039" s="267" t="s">
        <v>204</v>
      </c>
      <c r="AU1039" s="267" t="s">
        <v>85</v>
      </c>
      <c r="AV1039" s="14" t="s">
        <v>83</v>
      </c>
      <c r="AW1039" s="14" t="s">
        <v>32</v>
      </c>
      <c r="AX1039" s="14" t="s">
        <v>76</v>
      </c>
      <c r="AY1039" s="267" t="s">
        <v>194</v>
      </c>
    </row>
    <row r="1040" s="13" customFormat="1">
      <c r="A1040" s="13"/>
      <c r="B1040" s="247"/>
      <c r="C1040" s="248"/>
      <c r="D1040" s="242" t="s">
        <v>204</v>
      </c>
      <c r="E1040" s="249" t="s">
        <v>1</v>
      </c>
      <c r="F1040" s="250" t="s">
        <v>671</v>
      </c>
      <c r="G1040" s="248"/>
      <c r="H1040" s="251">
        <v>250.65000000000001</v>
      </c>
      <c r="I1040" s="252"/>
      <c r="J1040" s="248"/>
      <c r="K1040" s="248"/>
      <c r="L1040" s="253"/>
      <c r="M1040" s="254"/>
      <c r="N1040" s="255"/>
      <c r="O1040" s="255"/>
      <c r="P1040" s="255"/>
      <c r="Q1040" s="255"/>
      <c r="R1040" s="255"/>
      <c r="S1040" s="255"/>
      <c r="T1040" s="256"/>
      <c r="U1040" s="13"/>
      <c r="V1040" s="13"/>
      <c r="W1040" s="13"/>
      <c r="X1040" s="13"/>
      <c r="Y1040" s="13"/>
      <c r="Z1040" s="13"/>
      <c r="AA1040" s="13"/>
      <c r="AB1040" s="13"/>
      <c r="AC1040" s="13"/>
      <c r="AD1040" s="13"/>
      <c r="AE1040" s="13"/>
      <c r="AT1040" s="257" t="s">
        <v>204</v>
      </c>
      <c r="AU1040" s="257" t="s">
        <v>85</v>
      </c>
      <c r="AV1040" s="13" t="s">
        <v>85</v>
      </c>
      <c r="AW1040" s="13" t="s">
        <v>32</v>
      </c>
      <c r="AX1040" s="13" t="s">
        <v>76</v>
      </c>
      <c r="AY1040" s="257" t="s">
        <v>194</v>
      </c>
    </row>
    <row r="1041" s="16" customFormat="1">
      <c r="A1041" s="16"/>
      <c r="B1041" s="279"/>
      <c r="C1041" s="280"/>
      <c r="D1041" s="242" t="s">
        <v>204</v>
      </c>
      <c r="E1041" s="281" t="s">
        <v>1</v>
      </c>
      <c r="F1041" s="282" t="s">
        <v>223</v>
      </c>
      <c r="G1041" s="280"/>
      <c r="H1041" s="283">
        <v>250.65000000000001</v>
      </c>
      <c r="I1041" s="284"/>
      <c r="J1041" s="280"/>
      <c r="K1041" s="280"/>
      <c r="L1041" s="285"/>
      <c r="M1041" s="286"/>
      <c r="N1041" s="287"/>
      <c r="O1041" s="287"/>
      <c r="P1041" s="287"/>
      <c r="Q1041" s="287"/>
      <c r="R1041" s="287"/>
      <c r="S1041" s="287"/>
      <c r="T1041" s="288"/>
      <c r="U1041" s="16"/>
      <c r="V1041" s="16"/>
      <c r="W1041" s="16"/>
      <c r="X1041" s="16"/>
      <c r="Y1041" s="16"/>
      <c r="Z1041" s="16"/>
      <c r="AA1041" s="16"/>
      <c r="AB1041" s="16"/>
      <c r="AC1041" s="16"/>
      <c r="AD1041" s="16"/>
      <c r="AE1041" s="16"/>
      <c r="AT1041" s="289" t="s">
        <v>204</v>
      </c>
      <c r="AU1041" s="289" t="s">
        <v>85</v>
      </c>
      <c r="AV1041" s="16" t="s">
        <v>93</v>
      </c>
      <c r="AW1041" s="16" t="s">
        <v>32</v>
      </c>
      <c r="AX1041" s="16" t="s">
        <v>76</v>
      </c>
      <c r="AY1041" s="289" t="s">
        <v>194</v>
      </c>
    </row>
    <row r="1042" s="15" customFormat="1">
      <c r="A1042" s="15"/>
      <c r="B1042" s="268"/>
      <c r="C1042" s="269"/>
      <c r="D1042" s="242" t="s">
        <v>204</v>
      </c>
      <c r="E1042" s="270" t="s">
        <v>1</v>
      </c>
      <c r="F1042" s="271" t="s">
        <v>207</v>
      </c>
      <c r="G1042" s="269"/>
      <c r="H1042" s="272">
        <v>373.35000000000002</v>
      </c>
      <c r="I1042" s="273"/>
      <c r="J1042" s="269"/>
      <c r="K1042" s="269"/>
      <c r="L1042" s="274"/>
      <c r="M1042" s="275"/>
      <c r="N1042" s="276"/>
      <c r="O1042" s="276"/>
      <c r="P1042" s="276"/>
      <c r="Q1042" s="276"/>
      <c r="R1042" s="276"/>
      <c r="S1042" s="276"/>
      <c r="T1042" s="277"/>
      <c r="U1042" s="15"/>
      <c r="V1042" s="15"/>
      <c r="W1042" s="15"/>
      <c r="X1042" s="15"/>
      <c r="Y1042" s="15"/>
      <c r="Z1042" s="15"/>
      <c r="AA1042" s="15"/>
      <c r="AB1042" s="15"/>
      <c r="AC1042" s="15"/>
      <c r="AD1042" s="15"/>
      <c r="AE1042" s="15"/>
      <c r="AT1042" s="278" t="s">
        <v>204</v>
      </c>
      <c r="AU1042" s="278" t="s">
        <v>85</v>
      </c>
      <c r="AV1042" s="15" t="s">
        <v>100</v>
      </c>
      <c r="AW1042" s="15" t="s">
        <v>32</v>
      </c>
      <c r="AX1042" s="15" t="s">
        <v>83</v>
      </c>
      <c r="AY1042" s="278" t="s">
        <v>194</v>
      </c>
    </row>
    <row r="1043" s="2" customFormat="1" ht="21.75" customHeight="1">
      <c r="A1043" s="39"/>
      <c r="B1043" s="40"/>
      <c r="C1043" s="229" t="s">
        <v>1544</v>
      </c>
      <c r="D1043" s="229" t="s">
        <v>196</v>
      </c>
      <c r="E1043" s="230" t="s">
        <v>1545</v>
      </c>
      <c r="F1043" s="231" t="s">
        <v>1546</v>
      </c>
      <c r="G1043" s="232" t="s">
        <v>312</v>
      </c>
      <c r="H1043" s="233">
        <v>4.109</v>
      </c>
      <c r="I1043" s="234"/>
      <c r="J1043" s="235">
        <f>ROUND(I1043*H1043,2)</f>
        <v>0</v>
      </c>
      <c r="K1043" s="231" t="s">
        <v>200</v>
      </c>
      <c r="L1043" s="45"/>
      <c r="M1043" s="236" t="s">
        <v>1</v>
      </c>
      <c r="N1043" s="237" t="s">
        <v>41</v>
      </c>
      <c r="O1043" s="92"/>
      <c r="P1043" s="238">
        <f>O1043*H1043</f>
        <v>0</v>
      </c>
      <c r="Q1043" s="238">
        <v>0</v>
      </c>
      <c r="R1043" s="238">
        <f>Q1043*H1043</f>
        <v>0</v>
      </c>
      <c r="S1043" s="238">
        <v>0</v>
      </c>
      <c r="T1043" s="239">
        <f>S1043*H1043</f>
        <v>0</v>
      </c>
      <c r="U1043" s="39"/>
      <c r="V1043" s="39"/>
      <c r="W1043" s="39"/>
      <c r="X1043" s="39"/>
      <c r="Y1043" s="39"/>
      <c r="Z1043" s="39"/>
      <c r="AA1043" s="39"/>
      <c r="AB1043" s="39"/>
      <c r="AC1043" s="39"/>
      <c r="AD1043" s="39"/>
      <c r="AE1043" s="39"/>
      <c r="AR1043" s="240" t="s">
        <v>285</v>
      </c>
      <c r="AT1043" s="240" t="s">
        <v>196</v>
      </c>
      <c r="AU1043" s="240" t="s">
        <v>85</v>
      </c>
      <c r="AY1043" s="18" t="s">
        <v>194</v>
      </c>
      <c r="BE1043" s="241">
        <f>IF(N1043="základní",J1043,0)</f>
        <v>0</v>
      </c>
      <c r="BF1043" s="241">
        <f>IF(N1043="snížená",J1043,0)</f>
        <v>0</v>
      </c>
      <c r="BG1043" s="241">
        <f>IF(N1043="zákl. přenesená",J1043,0)</f>
        <v>0</v>
      </c>
      <c r="BH1043" s="241">
        <f>IF(N1043="sníž. přenesená",J1043,0)</f>
        <v>0</v>
      </c>
      <c r="BI1043" s="241">
        <f>IF(N1043="nulová",J1043,0)</f>
        <v>0</v>
      </c>
      <c r="BJ1043" s="18" t="s">
        <v>83</v>
      </c>
      <c r="BK1043" s="241">
        <f>ROUND(I1043*H1043,2)</f>
        <v>0</v>
      </c>
      <c r="BL1043" s="18" t="s">
        <v>285</v>
      </c>
      <c r="BM1043" s="240" t="s">
        <v>1547</v>
      </c>
    </row>
    <row r="1044" s="12" customFormat="1" ht="22.8" customHeight="1">
      <c r="A1044" s="12"/>
      <c r="B1044" s="213"/>
      <c r="C1044" s="214"/>
      <c r="D1044" s="215" t="s">
        <v>75</v>
      </c>
      <c r="E1044" s="227" t="s">
        <v>1548</v>
      </c>
      <c r="F1044" s="227" t="s">
        <v>1549</v>
      </c>
      <c r="G1044" s="214"/>
      <c r="H1044" s="214"/>
      <c r="I1044" s="217"/>
      <c r="J1044" s="228">
        <f>BK1044</f>
        <v>0</v>
      </c>
      <c r="K1044" s="214"/>
      <c r="L1044" s="219"/>
      <c r="M1044" s="220"/>
      <c r="N1044" s="221"/>
      <c r="O1044" s="221"/>
      <c r="P1044" s="222">
        <f>SUM(P1045:P1064)</f>
        <v>0</v>
      </c>
      <c r="Q1044" s="221"/>
      <c r="R1044" s="222">
        <f>SUM(R1045:R1064)</f>
        <v>0.16268521999999999</v>
      </c>
      <c r="S1044" s="221"/>
      <c r="T1044" s="223">
        <f>SUM(T1045:T1064)</f>
        <v>0</v>
      </c>
      <c r="U1044" s="12"/>
      <c r="V1044" s="12"/>
      <c r="W1044" s="12"/>
      <c r="X1044" s="12"/>
      <c r="Y1044" s="12"/>
      <c r="Z1044" s="12"/>
      <c r="AA1044" s="12"/>
      <c r="AB1044" s="12"/>
      <c r="AC1044" s="12"/>
      <c r="AD1044" s="12"/>
      <c r="AE1044" s="12"/>
      <c r="AR1044" s="224" t="s">
        <v>85</v>
      </c>
      <c r="AT1044" s="225" t="s">
        <v>75</v>
      </c>
      <c r="AU1044" s="225" t="s">
        <v>83</v>
      </c>
      <c r="AY1044" s="224" t="s">
        <v>194</v>
      </c>
      <c r="BK1044" s="226">
        <f>SUM(BK1045:BK1064)</f>
        <v>0</v>
      </c>
    </row>
    <row r="1045" s="2" customFormat="1" ht="16.5" customHeight="1">
      <c r="A1045" s="39"/>
      <c r="B1045" s="40"/>
      <c r="C1045" s="229" t="s">
        <v>1550</v>
      </c>
      <c r="D1045" s="229" t="s">
        <v>196</v>
      </c>
      <c r="E1045" s="230" t="s">
        <v>1551</v>
      </c>
      <c r="F1045" s="231" t="s">
        <v>1552</v>
      </c>
      <c r="G1045" s="232" t="s">
        <v>210</v>
      </c>
      <c r="H1045" s="233">
        <v>98.001999999999995</v>
      </c>
      <c r="I1045" s="234"/>
      <c r="J1045" s="235">
        <f>ROUND(I1045*H1045,2)</f>
        <v>0</v>
      </c>
      <c r="K1045" s="231" t="s">
        <v>200</v>
      </c>
      <c r="L1045" s="45"/>
      <c r="M1045" s="236" t="s">
        <v>1</v>
      </c>
      <c r="N1045" s="237" t="s">
        <v>41</v>
      </c>
      <c r="O1045" s="92"/>
      <c r="P1045" s="238">
        <f>O1045*H1045</f>
        <v>0</v>
      </c>
      <c r="Q1045" s="238">
        <v>0.00013999999999999999</v>
      </c>
      <c r="R1045" s="238">
        <f>Q1045*H1045</f>
        <v>0.013720279999999998</v>
      </c>
      <c r="S1045" s="238">
        <v>0</v>
      </c>
      <c r="T1045" s="239">
        <f>S1045*H1045</f>
        <v>0</v>
      </c>
      <c r="U1045" s="39"/>
      <c r="V1045" s="39"/>
      <c r="W1045" s="39"/>
      <c r="X1045" s="39"/>
      <c r="Y1045" s="39"/>
      <c r="Z1045" s="39"/>
      <c r="AA1045" s="39"/>
      <c r="AB1045" s="39"/>
      <c r="AC1045" s="39"/>
      <c r="AD1045" s="39"/>
      <c r="AE1045" s="39"/>
      <c r="AR1045" s="240" t="s">
        <v>285</v>
      </c>
      <c r="AT1045" s="240" t="s">
        <v>196</v>
      </c>
      <c r="AU1045" s="240" t="s">
        <v>85</v>
      </c>
      <c r="AY1045" s="18" t="s">
        <v>194</v>
      </c>
      <c r="BE1045" s="241">
        <f>IF(N1045="základní",J1045,0)</f>
        <v>0</v>
      </c>
      <c r="BF1045" s="241">
        <f>IF(N1045="snížená",J1045,0)</f>
        <v>0</v>
      </c>
      <c r="BG1045" s="241">
        <f>IF(N1045="zákl. přenesená",J1045,0)</f>
        <v>0</v>
      </c>
      <c r="BH1045" s="241">
        <f>IF(N1045="sníž. přenesená",J1045,0)</f>
        <v>0</v>
      </c>
      <c r="BI1045" s="241">
        <f>IF(N1045="nulová",J1045,0)</f>
        <v>0</v>
      </c>
      <c r="BJ1045" s="18" t="s">
        <v>83</v>
      </c>
      <c r="BK1045" s="241">
        <f>ROUND(I1045*H1045,2)</f>
        <v>0</v>
      </c>
      <c r="BL1045" s="18" t="s">
        <v>285</v>
      </c>
      <c r="BM1045" s="240" t="s">
        <v>1553</v>
      </c>
    </row>
    <row r="1046" s="14" customFormat="1">
      <c r="A1046" s="14"/>
      <c r="B1046" s="258"/>
      <c r="C1046" s="259"/>
      <c r="D1046" s="242" t="s">
        <v>204</v>
      </c>
      <c r="E1046" s="260" t="s">
        <v>1</v>
      </c>
      <c r="F1046" s="261" t="s">
        <v>350</v>
      </c>
      <c r="G1046" s="259"/>
      <c r="H1046" s="260" t="s">
        <v>1</v>
      </c>
      <c r="I1046" s="262"/>
      <c r="J1046" s="259"/>
      <c r="K1046" s="259"/>
      <c r="L1046" s="263"/>
      <c r="M1046" s="264"/>
      <c r="N1046" s="265"/>
      <c r="O1046" s="265"/>
      <c r="P1046" s="265"/>
      <c r="Q1046" s="265"/>
      <c r="R1046" s="265"/>
      <c r="S1046" s="265"/>
      <c r="T1046" s="266"/>
      <c r="U1046" s="14"/>
      <c r="V1046" s="14"/>
      <c r="W1046" s="14"/>
      <c r="X1046" s="14"/>
      <c r="Y1046" s="14"/>
      <c r="Z1046" s="14"/>
      <c r="AA1046" s="14"/>
      <c r="AB1046" s="14"/>
      <c r="AC1046" s="14"/>
      <c r="AD1046" s="14"/>
      <c r="AE1046" s="14"/>
      <c r="AT1046" s="267" t="s">
        <v>204</v>
      </c>
      <c r="AU1046" s="267" t="s">
        <v>85</v>
      </c>
      <c r="AV1046" s="14" t="s">
        <v>83</v>
      </c>
      <c r="AW1046" s="14" t="s">
        <v>32</v>
      </c>
      <c r="AX1046" s="14" t="s">
        <v>76</v>
      </c>
      <c r="AY1046" s="267" t="s">
        <v>194</v>
      </c>
    </row>
    <row r="1047" s="13" customFormat="1">
      <c r="A1047" s="13"/>
      <c r="B1047" s="247"/>
      <c r="C1047" s="248"/>
      <c r="D1047" s="242" t="s">
        <v>204</v>
      </c>
      <c r="E1047" s="249" t="s">
        <v>1</v>
      </c>
      <c r="F1047" s="250" t="s">
        <v>579</v>
      </c>
      <c r="G1047" s="248"/>
      <c r="H1047" s="251">
        <v>96.156999999999996</v>
      </c>
      <c r="I1047" s="252"/>
      <c r="J1047" s="248"/>
      <c r="K1047" s="248"/>
      <c r="L1047" s="253"/>
      <c r="M1047" s="254"/>
      <c r="N1047" s="255"/>
      <c r="O1047" s="255"/>
      <c r="P1047" s="255"/>
      <c r="Q1047" s="255"/>
      <c r="R1047" s="255"/>
      <c r="S1047" s="255"/>
      <c r="T1047" s="256"/>
      <c r="U1047" s="13"/>
      <c r="V1047" s="13"/>
      <c r="W1047" s="13"/>
      <c r="X1047" s="13"/>
      <c r="Y1047" s="13"/>
      <c r="Z1047" s="13"/>
      <c r="AA1047" s="13"/>
      <c r="AB1047" s="13"/>
      <c r="AC1047" s="13"/>
      <c r="AD1047" s="13"/>
      <c r="AE1047" s="13"/>
      <c r="AT1047" s="257" t="s">
        <v>204</v>
      </c>
      <c r="AU1047" s="257" t="s">
        <v>85</v>
      </c>
      <c r="AV1047" s="13" t="s">
        <v>85</v>
      </c>
      <c r="AW1047" s="13" t="s">
        <v>32</v>
      </c>
      <c r="AX1047" s="13" t="s">
        <v>76</v>
      </c>
      <c r="AY1047" s="257" t="s">
        <v>194</v>
      </c>
    </row>
    <row r="1048" s="13" customFormat="1">
      <c r="A1048" s="13"/>
      <c r="B1048" s="247"/>
      <c r="C1048" s="248"/>
      <c r="D1048" s="242" t="s">
        <v>204</v>
      </c>
      <c r="E1048" s="249" t="s">
        <v>1</v>
      </c>
      <c r="F1048" s="250" t="s">
        <v>606</v>
      </c>
      <c r="G1048" s="248"/>
      <c r="H1048" s="251">
        <v>1.845</v>
      </c>
      <c r="I1048" s="252"/>
      <c r="J1048" s="248"/>
      <c r="K1048" s="248"/>
      <c r="L1048" s="253"/>
      <c r="M1048" s="254"/>
      <c r="N1048" s="255"/>
      <c r="O1048" s="255"/>
      <c r="P1048" s="255"/>
      <c r="Q1048" s="255"/>
      <c r="R1048" s="255"/>
      <c r="S1048" s="255"/>
      <c r="T1048" s="256"/>
      <c r="U1048" s="13"/>
      <c r="V1048" s="13"/>
      <c r="W1048" s="13"/>
      <c r="X1048" s="13"/>
      <c r="Y1048" s="13"/>
      <c r="Z1048" s="13"/>
      <c r="AA1048" s="13"/>
      <c r="AB1048" s="13"/>
      <c r="AC1048" s="13"/>
      <c r="AD1048" s="13"/>
      <c r="AE1048" s="13"/>
      <c r="AT1048" s="257" t="s">
        <v>204</v>
      </c>
      <c r="AU1048" s="257" t="s">
        <v>85</v>
      </c>
      <c r="AV1048" s="13" t="s">
        <v>85</v>
      </c>
      <c r="AW1048" s="13" t="s">
        <v>32</v>
      </c>
      <c r="AX1048" s="13" t="s">
        <v>76</v>
      </c>
      <c r="AY1048" s="257" t="s">
        <v>194</v>
      </c>
    </row>
    <row r="1049" s="15" customFormat="1">
      <c r="A1049" s="15"/>
      <c r="B1049" s="268"/>
      <c r="C1049" s="269"/>
      <c r="D1049" s="242" t="s">
        <v>204</v>
      </c>
      <c r="E1049" s="270" t="s">
        <v>1</v>
      </c>
      <c r="F1049" s="271" t="s">
        <v>207</v>
      </c>
      <c r="G1049" s="269"/>
      <c r="H1049" s="272">
        <v>98.001999999999995</v>
      </c>
      <c r="I1049" s="273"/>
      <c r="J1049" s="269"/>
      <c r="K1049" s="269"/>
      <c r="L1049" s="274"/>
      <c r="M1049" s="275"/>
      <c r="N1049" s="276"/>
      <c r="O1049" s="276"/>
      <c r="P1049" s="276"/>
      <c r="Q1049" s="276"/>
      <c r="R1049" s="276"/>
      <c r="S1049" s="276"/>
      <c r="T1049" s="277"/>
      <c r="U1049" s="15"/>
      <c r="V1049" s="15"/>
      <c r="W1049" s="15"/>
      <c r="X1049" s="15"/>
      <c r="Y1049" s="15"/>
      <c r="Z1049" s="15"/>
      <c r="AA1049" s="15"/>
      <c r="AB1049" s="15"/>
      <c r="AC1049" s="15"/>
      <c r="AD1049" s="15"/>
      <c r="AE1049" s="15"/>
      <c r="AT1049" s="278" t="s">
        <v>204</v>
      </c>
      <c r="AU1049" s="278" t="s">
        <v>85</v>
      </c>
      <c r="AV1049" s="15" t="s">
        <v>100</v>
      </c>
      <c r="AW1049" s="15" t="s">
        <v>32</v>
      </c>
      <c r="AX1049" s="15" t="s">
        <v>83</v>
      </c>
      <c r="AY1049" s="278" t="s">
        <v>194</v>
      </c>
    </row>
    <row r="1050" s="2" customFormat="1" ht="16.5" customHeight="1">
      <c r="A1050" s="39"/>
      <c r="B1050" s="40"/>
      <c r="C1050" s="229" t="s">
        <v>1554</v>
      </c>
      <c r="D1050" s="229" t="s">
        <v>196</v>
      </c>
      <c r="E1050" s="230" t="s">
        <v>1555</v>
      </c>
      <c r="F1050" s="231" t="s">
        <v>1556</v>
      </c>
      <c r="G1050" s="232" t="s">
        <v>210</v>
      </c>
      <c r="H1050" s="233">
        <v>98.001999999999995</v>
      </c>
      <c r="I1050" s="234"/>
      <c r="J1050" s="235">
        <f>ROUND(I1050*H1050,2)</f>
        <v>0</v>
      </c>
      <c r="K1050" s="231" t="s">
        <v>200</v>
      </c>
      <c r="L1050" s="45"/>
      <c r="M1050" s="236" t="s">
        <v>1</v>
      </c>
      <c r="N1050" s="237" t="s">
        <v>41</v>
      </c>
      <c r="O1050" s="92"/>
      <c r="P1050" s="238">
        <f>O1050*H1050</f>
        <v>0</v>
      </c>
      <c r="Q1050" s="238">
        <v>0.00072000000000000005</v>
      </c>
      <c r="R1050" s="238">
        <f>Q1050*H1050</f>
        <v>0.070561440000000003</v>
      </c>
      <c r="S1050" s="238">
        <v>0</v>
      </c>
      <c r="T1050" s="239">
        <f>S1050*H1050</f>
        <v>0</v>
      </c>
      <c r="U1050" s="39"/>
      <c r="V1050" s="39"/>
      <c r="W1050" s="39"/>
      <c r="X1050" s="39"/>
      <c r="Y1050" s="39"/>
      <c r="Z1050" s="39"/>
      <c r="AA1050" s="39"/>
      <c r="AB1050" s="39"/>
      <c r="AC1050" s="39"/>
      <c r="AD1050" s="39"/>
      <c r="AE1050" s="39"/>
      <c r="AR1050" s="240" t="s">
        <v>285</v>
      </c>
      <c r="AT1050" s="240" t="s">
        <v>196</v>
      </c>
      <c r="AU1050" s="240" t="s">
        <v>85</v>
      </c>
      <c r="AY1050" s="18" t="s">
        <v>194</v>
      </c>
      <c r="BE1050" s="241">
        <f>IF(N1050="základní",J1050,0)</f>
        <v>0</v>
      </c>
      <c r="BF1050" s="241">
        <f>IF(N1050="snížená",J1050,0)</f>
        <v>0</v>
      </c>
      <c r="BG1050" s="241">
        <f>IF(N1050="zákl. přenesená",J1050,0)</f>
        <v>0</v>
      </c>
      <c r="BH1050" s="241">
        <f>IF(N1050="sníž. přenesená",J1050,0)</f>
        <v>0</v>
      </c>
      <c r="BI1050" s="241">
        <f>IF(N1050="nulová",J1050,0)</f>
        <v>0</v>
      </c>
      <c r="BJ1050" s="18" t="s">
        <v>83</v>
      </c>
      <c r="BK1050" s="241">
        <f>ROUND(I1050*H1050,2)</f>
        <v>0</v>
      </c>
      <c r="BL1050" s="18" t="s">
        <v>285</v>
      </c>
      <c r="BM1050" s="240" t="s">
        <v>1557</v>
      </c>
    </row>
    <row r="1051" s="2" customFormat="1" ht="16.5" customHeight="1">
      <c r="A1051" s="39"/>
      <c r="B1051" s="40"/>
      <c r="C1051" s="229" t="s">
        <v>1558</v>
      </c>
      <c r="D1051" s="229" t="s">
        <v>196</v>
      </c>
      <c r="E1051" s="230" t="s">
        <v>1559</v>
      </c>
      <c r="F1051" s="231" t="s">
        <v>1560</v>
      </c>
      <c r="G1051" s="232" t="s">
        <v>210</v>
      </c>
      <c r="H1051" s="233">
        <v>13.119999999999999</v>
      </c>
      <c r="I1051" s="234"/>
      <c r="J1051" s="235">
        <f>ROUND(I1051*H1051,2)</f>
        <v>0</v>
      </c>
      <c r="K1051" s="231" t="s">
        <v>200</v>
      </c>
      <c r="L1051" s="45"/>
      <c r="M1051" s="236" t="s">
        <v>1</v>
      </c>
      <c r="N1051" s="237" t="s">
        <v>41</v>
      </c>
      <c r="O1051" s="92"/>
      <c r="P1051" s="238">
        <f>O1051*H1051</f>
        <v>0</v>
      </c>
      <c r="Q1051" s="238">
        <v>0.00021000000000000001</v>
      </c>
      <c r="R1051" s="238">
        <f>Q1051*H1051</f>
        <v>0.0027551999999999998</v>
      </c>
      <c r="S1051" s="238">
        <v>0</v>
      </c>
      <c r="T1051" s="239">
        <f>S1051*H1051</f>
        <v>0</v>
      </c>
      <c r="U1051" s="39"/>
      <c r="V1051" s="39"/>
      <c r="W1051" s="39"/>
      <c r="X1051" s="39"/>
      <c r="Y1051" s="39"/>
      <c r="Z1051" s="39"/>
      <c r="AA1051" s="39"/>
      <c r="AB1051" s="39"/>
      <c r="AC1051" s="39"/>
      <c r="AD1051" s="39"/>
      <c r="AE1051" s="39"/>
      <c r="AR1051" s="240" t="s">
        <v>285</v>
      </c>
      <c r="AT1051" s="240" t="s">
        <v>196</v>
      </c>
      <c r="AU1051" s="240" t="s">
        <v>85</v>
      </c>
      <c r="AY1051" s="18" t="s">
        <v>194</v>
      </c>
      <c r="BE1051" s="241">
        <f>IF(N1051="základní",J1051,0)</f>
        <v>0</v>
      </c>
      <c r="BF1051" s="241">
        <f>IF(N1051="snížená",J1051,0)</f>
        <v>0</v>
      </c>
      <c r="BG1051" s="241">
        <f>IF(N1051="zákl. přenesená",J1051,0)</f>
        <v>0</v>
      </c>
      <c r="BH1051" s="241">
        <f>IF(N1051="sníž. přenesená",J1051,0)</f>
        <v>0</v>
      </c>
      <c r="BI1051" s="241">
        <f>IF(N1051="nulová",J1051,0)</f>
        <v>0</v>
      </c>
      <c r="BJ1051" s="18" t="s">
        <v>83</v>
      </c>
      <c r="BK1051" s="241">
        <f>ROUND(I1051*H1051,2)</f>
        <v>0</v>
      </c>
      <c r="BL1051" s="18" t="s">
        <v>285</v>
      </c>
      <c r="BM1051" s="240" t="s">
        <v>1561</v>
      </c>
    </row>
    <row r="1052" s="14" customFormat="1">
      <c r="A1052" s="14"/>
      <c r="B1052" s="258"/>
      <c r="C1052" s="259"/>
      <c r="D1052" s="242" t="s">
        <v>204</v>
      </c>
      <c r="E1052" s="260" t="s">
        <v>1</v>
      </c>
      <c r="F1052" s="261" t="s">
        <v>350</v>
      </c>
      <c r="G1052" s="259"/>
      <c r="H1052" s="260" t="s">
        <v>1</v>
      </c>
      <c r="I1052" s="262"/>
      <c r="J1052" s="259"/>
      <c r="K1052" s="259"/>
      <c r="L1052" s="263"/>
      <c r="M1052" s="264"/>
      <c r="N1052" s="265"/>
      <c r="O1052" s="265"/>
      <c r="P1052" s="265"/>
      <c r="Q1052" s="265"/>
      <c r="R1052" s="265"/>
      <c r="S1052" s="265"/>
      <c r="T1052" s="266"/>
      <c r="U1052" s="14"/>
      <c r="V1052" s="14"/>
      <c r="W1052" s="14"/>
      <c r="X1052" s="14"/>
      <c r="Y1052" s="14"/>
      <c r="Z1052" s="14"/>
      <c r="AA1052" s="14"/>
      <c r="AB1052" s="14"/>
      <c r="AC1052" s="14"/>
      <c r="AD1052" s="14"/>
      <c r="AE1052" s="14"/>
      <c r="AT1052" s="267" t="s">
        <v>204</v>
      </c>
      <c r="AU1052" s="267" t="s">
        <v>85</v>
      </c>
      <c r="AV1052" s="14" t="s">
        <v>83</v>
      </c>
      <c r="AW1052" s="14" t="s">
        <v>32</v>
      </c>
      <c r="AX1052" s="14" t="s">
        <v>76</v>
      </c>
      <c r="AY1052" s="267" t="s">
        <v>194</v>
      </c>
    </row>
    <row r="1053" s="13" customFormat="1">
      <c r="A1053" s="13"/>
      <c r="B1053" s="247"/>
      <c r="C1053" s="248"/>
      <c r="D1053" s="242" t="s">
        <v>204</v>
      </c>
      <c r="E1053" s="249" t="s">
        <v>1</v>
      </c>
      <c r="F1053" s="250" t="s">
        <v>723</v>
      </c>
      <c r="G1053" s="248"/>
      <c r="H1053" s="251">
        <v>13.119999999999999</v>
      </c>
      <c r="I1053" s="252"/>
      <c r="J1053" s="248"/>
      <c r="K1053" s="248"/>
      <c r="L1053" s="253"/>
      <c r="M1053" s="254"/>
      <c r="N1053" s="255"/>
      <c r="O1053" s="255"/>
      <c r="P1053" s="255"/>
      <c r="Q1053" s="255"/>
      <c r="R1053" s="255"/>
      <c r="S1053" s="255"/>
      <c r="T1053" s="256"/>
      <c r="U1053" s="13"/>
      <c r="V1053" s="13"/>
      <c r="W1053" s="13"/>
      <c r="X1053" s="13"/>
      <c r="Y1053" s="13"/>
      <c r="Z1053" s="13"/>
      <c r="AA1053" s="13"/>
      <c r="AB1053" s="13"/>
      <c r="AC1053" s="13"/>
      <c r="AD1053" s="13"/>
      <c r="AE1053" s="13"/>
      <c r="AT1053" s="257" t="s">
        <v>204</v>
      </c>
      <c r="AU1053" s="257" t="s">
        <v>85</v>
      </c>
      <c r="AV1053" s="13" t="s">
        <v>85</v>
      </c>
      <c r="AW1053" s="13" t="s">
        <v>32</v>
      </c>
      <c r="AX1053" s="13" t="s">
        <v>76</v>
      </c>
      <c r="AY1053" s="257" t="s">
        <v>194</v>
      </c>
    </row>
    <row r="1054" s="15" customFormat="1">
      <c r="A1054" s="15"/>
      <c r="B1054" s="268"/>
      <c r="C1054" s="269"/>
      <c r="D1054" s="242" t="s">
        <v>204</v>
      </c>
      <c r="E1054" s="270" t="s">
        <v>1</v>
      </c>
      <c r="F1054" s="271" t="s">
        <v>207</v>
      </c>
      <c r="G1054" s="269"/>
      <c r="H1054" s="272">
        <v>13.119999999999999</v>
      </c>
      <c r="I1054" s="273"/>
      <c r="J1054" s="269"/>
      <c r="K1054" s="269"/>
      <c r="L1054" s="274"/>
      <c r="M1054" s="275"/>
      <c r="N1054" s="276"/>
      <c r="O1054" s="276"/>
      <c r="P1054" s="276"/>
      <c r="Q1054" s="276"/>
      <c r="R1054" s="276"/>
      <c r="S1054" s="276"/>
      <c r="T1054" s="277"/>
      <c r="U1054" s="15"/>
      <c r="V1054" s="15"/>
      <c r="W1054" s="15"/>
      <c r="X1054" s="15"/>
      <c r="Y1054" s="15"/>
      <c r="Z1054" s="15"/>
      <c r="AA1054" s="15"/>
      <c r="AB1054" s="15"/>
      <c r="AC1054" s="15"/>
      <c r="AD1054" s="15"/>
      <c r="AE1054" s="15"/>
      <c r="AT1054" s="278" t="s">
        <v>204</v>
      </c>
      <c r="AU1054" s="278" t="s">
        <v>85</v>
      </c>
      <c r="AV1054" s="15" t="s">
        <v>100</v>
      </c>
      <c r="AW1054" s="15" t="s">
        <v>32</v>
      </c>
      <c r="AX1054" s="15" t="s">
        <v>83</v>
      </c>
      <c r="AY1054" s="278" t="s">
        <v>194</v>
      </c>
    </row>
    <row r="1055" s="2" customFormat="1" ht="16.5" customHeight="1">
      <c r="A1055" s="39"/>
      <c r="B1055" s="40"/>
      <c r="C1055" s="229" t="s">
        <v>1562</v>
      </c>
      <c r="D1055" s="229" t="s">
        <v>196</v>
      </c>
      <c r="E1055" s="230" t="s">
        <v>1559</v>
      </c>
      <c r="F1055" s="231" t="s">
        <v>1560</v>
      </c>
      <c r="G1055" s="232" t="s">
        <v>210</v>
      </c>
      <c r="H1055" s="233">
        <v>109.58</v>
      </c>
      <c r="I1055" s="234"/>
      <c r="J1055" s="235">
        <f>ROUND(I1055*H1055,2)</f>
        <v>0</v>
      </c>
      <c r="K1055" s="231" t="s">
        <v>200</v>
      </c>
      <c r="L1055" s="45"/>
      <c r="M1055" s="236" t="s">
        <v>1</v>
      </c>
      <c r="N1055" s="237" t="s">
        <v>41</v>
      </c>
      <c r="O1055" s="92"/>
      <c r="P1055" s="238">
        <f>O1055*H1055</f>
        <v>0</v>
      </c>
      <c r="Q1055" s="238">
        <v>0.00021000000000000001</v>
      </c>
      <c r="R1055" s="238">
        <f>Q1055*H1055</f>
        <v>0.023011799999999999</v>
      </c>
      <c r="S1055" s="238">
        <v>0</v>
      </c>
      <c r="T1055" s="239">
        <f>S1055*H1055</f>
        <v>0</v>
      </c>
      <c r="U1055" s="39"/>
      <c r="V1055" s="39"/>
      <c r="W1055" s="39"/>
      <c r="X1055" s="39"/>
      <c r="Y1055" s="39"/>
      <c r="Z1055" s="39"/>
      <c r="AA1055" s="39"/>
      <c r="AB1055" s="39"/>
      <c r="AC1055" s="39"/>
      <c r="AD1055" s="39"/>
      <c r="AE1055" s="39"/>
      <c r="AR1055" s="240" t="s">
        <v>285</v>
      </c>
      <c r="AT1055" s="240" t="s">
        <v>196</v>
      </c>
      <c r="AU1055" s="240" t="s">
        <v>85</v>
      </c>
      <c r="AY1055" s="18" t="s">
        <v>194</v>
      </c>
      <c r="BE1055" s="241">
        <f>IF(N1055="základní",J1055,0)</f>
        <v>0</v>
      </c>
      <c r="BF1055" s="241">
        <f>IF(N1055="snížená",J1055,0)</f>
        <v>0</v>
      </c>
      <c r="BG1055" s="241">
        <f>IF(N1055="zákl. přenesená",J1055,0)</f>
        <v>0</v>
      </c>
      <c r="BH1055" s="241">
        <f>IF(N1055="sníž. přenesená",J1055,0)</f>
        <v>0</v>
      </c>
      <c r="BI1055" s="241">
        <f>IF(N1055="nulová",J1055,0)</f>
        <v>0</v>
      </c>
      <c r="BJ1055" s="18" t="s">
        <v>83</v>
      </c>
      <c r="BK1055" s="241">
        <f>ROUND(I1055*H1055,2)</f>
        <v>0</v>
      </c>
      <c r="BL1055" s="18" t="s">
        <v>285</v>
      </c>
      <c r="BM1055" s="240" t="s">
        <v>1563</v>
      </c>
    </row>
    <row r="1056" s="14" customFormat="1">
      <c r="A1056" s="14"/>
      <c r="B1056" s="258"/>
      <c r="C1056" s="259"/>
      <c r="D1056" s="242" t="s">
        <v>204</v>
      </c>
      <c r="E1056" s="260" t="s">
        <v>1</v>
      </c>
      <c r="F1056" s="261" t="s">
        <v>350</v>
      </c>
      <c r="G1056" s="259"/>
      <c r="H1056" s="260" t="s">
        <v>1</v>
      </c>
      <c r="I1056" s="262"/>
      <c r="J1056" s="259"/>
      <c r="K1056" s="259"/>
      <c r="L1056" s="263"/>
      <c r="M1056" s="264"/>
      <c r="N1056" s="265"/>
      <c r="O1056" s="265"/>
      <c r="P1056" s="265"/>
      <c r="Q1056" s="265"/>
      <c r="R1056" s="265"/>
      <c r="S1056" s="265"/>
      <c r="T1056" s="266"/>
      <c r="U1056" s="14"/>
      <c r="V1056" s="14"/>
      <c r="W1056" s="14"/>
      <c r="X1056" s="14"/>
      <c r="Y1056" s="14"/>
      <c r="Z1056" s="14"/>
      <c r="AA1056" s="14"/>
      <c r="AB1056" s="14"/>
      <c r="AC1056" s="14"/>
      <c r="AD1056" s="14"/>
      <c r="AE1056" s="14"/>
      <c r="AT1056" s="267" t="s">
        <v>204</v>
      </c>
      <c r="AU1056" s="267" t="s">
        <v>85</v>
      </c>
      <c r="AV1056" s="14" t="s">
        <v>83</v>
      </c>
      <c r="AW1056" s="14" t="s">
        <v>32</v>
      </c>
      <c r="AX1056" s="14" t="s">
        <v>76</v>
      </c>
      <c r="AY1056" s="267" t="s">
        <v>194</v>
      </c>
    </row>
    <row r="1057" s="13" customFormat="1">
      <c r="A1057" s="13"/>
      <c r="B1057" s="247"/>
      <c r="C1057" s="248"/>
      <c r="D1057" s="242" t="s">
        <v>204</v>
      </c>
      <c r="E1057" s="249" t="s">
        <v>1</v>
      </c>
      <c r="F1057" s="250" t="s">
        <v>657</v>
      </c>
      <c r="G1057" s="248"/>
      <c r="H1057" s="251">
        <v>4.9699999999999998</v>
      </c>
      <c r="I1057" s="252"/>
      <c r="J1057" s="248"/>
      <c r="K1057" s="248"/>
      <c r="L1057" s="253"/>
      <c r="M1057" s="254"/>
      <c r="N1057" s="255"/>
      <c r="O1057" s="255"/>
      <c r="P1057" s="255"/>
      <c r="Q1057" s="255"/>
      <c r="R1057" s="255"/>
      <c r="S1057" s="255"/>
      <c r="T1057" s="256"/>
      <c r="U1057" s="13"/>
      <c r="V1057" s="13"/>
      <c r="W1057" s="13"/>
      <c r="X1057" s="13"/>
      <c r="Y1057" s="13"/>
      <c r="Z1057" s="13"/>
      <c r="AA1057" s="13"/>
      <c r="AB1057" s="13"/>
      <c r="AC1057" s="13"/>
      <c r="AD1057" s="13"/>
      <c r="AE1057" s="13"/>
      <c r="AT1057" s="257" t="s">
        <v>204</v>
      </c>
      <c r="AU1057" s="257" t="s">
        <v>85</v>
      </c>
      <c r="AV1057" s="13" t="s">
        <v>85</v>
      </c>
      <c r="AW1057" s="13" t="s">
        <v>32</v>
      </c>
      <c r="AX1057" s="13" t="s">
        <v>76</v>
      </c>
      <c r="AY1057" s="257" t="s">
        <v>194</v>
      </c>
    </row>
    <row r="1058" s="13" customFormat="1">
      <c r="A1058" s="13"/>
      <c r="B1058" s="247"/>
      <c r="C1058" s="248"/>
      <c r="D1058" s="242" t="s">
        <v>204</v>
      </c>
      <c r="E1058" s="249" t="s">
        <v>1</v>
      </c>
      <c r="F1058" s="250" t="s">
        <v>724</v>
      </c>
      <c r="G1058" s="248"/>
      <c r="H1058" s="251">
        <v>52.359999999999999</v>
      </c>
      <c r="I1058" s="252"/>
      <c r="J1058" s="248"/>
      <c r="K1058" s="248"/>
      <c r="L1058" s="253"/>
      <c r="M1058" s="254"/>
      <c r="N1058" s="255"/>
      <c r="O1058" s="255"/>
      <c r="P1058" s="255"/>
      <c r="Q1058" s="255"/>
      <c r="R1058" s="255"/>
      <c r="S1058" s="255"/>
      <c r="T1058" s="256"/>
      <c r="U1058" s="13"/>
      <c r="V1058" s="13"/>
      <c r="W1058" s="13"/>
      <c r="X1058" s="13"/>
      <c r="Y1058" s="13"/>
      <c r="Z1058" s="13"/>
      <c r="AA1058" s="13"/>
      <c r="AB1058" s="13"/>
      <c r="AC1058" s="13"/>
      <c r="AD1058" s="13"/>
      <c r="AE1058" s="13"/>
      <c r="AT1058" s="257" t="s">
        <v>204</v>
      </c>
      <c r="AU1058" s="257" t="s">
        <v>85</v>
      </c>
      <c r="AV1058" s="13" t="s">
        <v>85</v>
      </c>
      <c r="AW1058" s="13" t="s">
        <v>32</v>
      </c>
      <c r="AX1058" s="13" t="s">
        <v>76</v>
      </c>
      <c r="AY1058" s="257" t="s">
        <v>194</v>
      </c>
    </row>
    <row r="1059" s="13" customFormat="1">
      <c r="A1059" s="13"/>
      <c r="B1059" s="247"/>
      <c r="C1059" s="248"/>
      <c r="D1059" s="242" t="s">
        <v>204</v>
      </c>
      <c r="E1059" s="249" t="s">
        <v>1</v>
      </c>
      <c r="F1059" s="250" t="s">
        <v>658</v>
      </c>
      <c r="G1059" s="248"/>
      <c r="H1059" s="251">
        <v>52.25</v>
      </c>
      <c r="I1059" s="252"/>
      <c r="J1059" s="248"/>
      <c r="K1059" s="248"/>
      <c r="L1059" s="253"/>
      <c r="M1059" s="254"/>
      <c r="N1059" s="255"/>
      <c r="O1059" s="255"/>
      <c r="P1059" s="255"/>
      <c r="Q1059" s="255"/>
      <c r="R1059" s="255"/>
      <c r="S1059" s="255"/>
      <c r="T1059" s="256"/>
      <c r="U1059" s="13"/>
      <c r="V1059" s="13"/>
      <c r="W1059" s="13"/>
      <c r="X1059" s="13"/>
      <c r="Y1059" s="13"/>
      <c r="Z1059" s="13"/>
      <c r="AA1059" s="13"/>
      <c r="AB1059" s="13"/>
      <c r="AC1059" s="13"/>
      <c r="AD1059" s="13"/>
      <c r="AE1059" s="13"/>
      <c r="AT1059" s="257" t="s">
        <v>204</v>
      </c>
      <c r="AU1059" s="257" t="s">
        <v>85</v>
      </c>
      <c r="AV1059" s="13" t="s">
        <v>85</v>
      </c>
      <c r="AW1059" s="13" t="s">
        <v>32</v>
      </c>
      <c r="AX1059" s="13" t="s">
        <v>76</v>
      </c>
      <c r="AY1059" s="257" t="s">
        <v>194</v>
      </c>
    </row>
    <row r="1060" s="15" customFormat="1">
      <c r="A1060" s="15"/>
      <c r="B1060" s="268"/>
      <c r="C1060" s="269"/>
      <c r="D1060" s="242" t="s">
        <v>204</v>
      </c>
      <c r="E1060" s="270" t="s">
        <v>1</v>
      </c>
      <c r="F1060" s="271" t="s">
        <v>207</v>
      </c>
      <c r="G1060" s="269"/>
      <c r="H1060" s="272">
        <v>109.58</v>
      </c>
      <c r="I1060" s="273"/>
      <c r="J1060" s="269"/>
      <c r="K1060" s="269"/>
      <c r="L1060" s="274"/>
      <c r="M1060" s="275"/>
      <c r="N1060" s="276"/>
      <c r="O1060" s="276"/>
      <c r="P1060" s="276"/>
      <c r="Q1060" s="276"/>
      <c r="R1060" s="276"/>
      <c r="S1060" s="276"/>
      <c r="T1060" s="277"/>
      <c r="U1060" s="15"/>
      <c r="V1060" s="15"/>
      <c r="W1060" s="15"/>
      <c r="X1060" s="15"/>
      <c r="Y1060" s="15"/>
      <c r="Z1060" s="15"/>
      <c r="AA1060" s="15"/>
      <c r="AB1060" s="15"/>
      <c r="AC1060" s="15"/>
      <c r="AD1060" s="15"/>
      <c r="AE1060" s="15"/>
      <c r="AT1060" s="278" t="s">
        <v>204</v>
      </c>
      <c r="AU1060" s="278" t="s">
        <v>85</v>
      </c>
      <c r="AV1060" s="15" t="s">
        <v>100</v>
      </c>
      <c r="AW1060" s="15" t="s">
        <v>32</v>
      </c>
      <c r="AX1060" s="15" t="s">
        <v>83</v>
      </c>
      <c r="AY1060" s="278" t="s">
        <v>194</v>
      </c>
    </row>
    <row r="1061" s="2" customFormat="1" ht="16.5" customHeight="1">
      <c r="A1061" s="39"/>
      <c r="B1061" s="40"/>
      <c r="C1061" s="229" t="s">
        <v>1564</v>
      </c>
      <c r="D1061" s="229" t="s">
        <v>196</v>
      </c>
      <c r="E1061" s="230" t="s">
        <v>1559</v>
      </c>
      <c r="F1061" s="231" t="s">
        <v>1560</v>
      </c>
      <c r="G1061" s="232" t="s">
        <v>210</v>
      </c>
      <c r="H1061" s="233">
        <v>250.65000000000001</v>
      </c>
      <c r="I1061" s="234"/>
      <c r="J1061" s="235">
        <f>ROUND(I1061*H1061,2)</f>
        <v>0</v>
      </c>
      <c r="K1061" s="231" t="s">
        <v>200</v>
      </c>
      <c r="L1061" s="45"/>
      <c r="M1061" s="236" t="s">
        <v>1</v>
      </c>
      <c r="N1061" s="237" t="s">
        <v>41</v>
      </c>
      <c r="O1061" s="92"/>
      <c r="P1061" s="238">
        <f>O1061*H1061</f>
        <v>0</v>
      </c>
      <c r="Q1061" s="238">
        <v>0.00021000000000000001</v>
      </c>
      <c r="R1061" s="238">
        <f>Q1061*H1061</f>
        <v>0.052636500000000003</v>
      </c>
      <c r="S1061" s="238">
        <v>0</v>
      </c>
      <c r="T1061" s="239">
        <f>S1061*H1061</f>
        <v>0</v>
      </c>
      <c r="U1061" s="39"/>
      <c r="V1061" s="39"/>
      <c r="W1061" s="39"/>
      <c r="X1061" s="39"/>
      <c r="Y1061" s="39"/>
      <c r="Z1061" s="39"/>
      <c r="AA1061" s="39"/>
      <c r="AB1061" s="39"/>
      <c r="AC1061" s="39"/>
      <c r="AD1061" s="39"/>
      <c r="AE1061" s="39"/>
      <c r="AR1061" s="240" t="s">
        <v>285</v>
      </c>
      <c r="AT1061" s="240" t="s">
        <v>196</v>
      </c>
      <c r="AU1061" s="240" t="s">
        <v>85</v>
      </c>
      <c r="AY1061" s="18" t="s">
        <v>194</v>
      </c>
      <c r="BE1061" s="241">
        <f>IF(N1061="základní",J1061,0)</f>
        <v>0</v>
      </c>
      <c r="BF1061" s="241">
        <f>IF(N1061="snížená",J1061,0)</f>
        <v>0</v>
      </c>
      <c r="BG1061" s="241">
        <f>IF(N1061="zákl. přenesená",J1061,0)</f>
        <v>0</v>
      </c>
      <c r="BH1061" s="241">
        <f>IF(N1061="sníž. přenesená",J1061,0)</f>
        <v>0</v>
      </c>
      <c r="BI1061" s="241">
        <f>IF(N1061="nulová",J1061,0)</f>
        <v>0</v>
      </c>
      <c r="BJ1061" s="18" t="s">
        <v>83</v>
      </c>
      <c r="BK1061" s="241">
        <f>ROUND(I1061*H1061,2)</f>
        <v>0</v>
      </c>
      <c r="BL1061" s="18" t="s">
        <v>285</v>
      </c>
      <c r="BM1061" s="240" t="s">
        <v>1565</v>
      </c>
    </row>
    <row r="1062" s="14" customFormat="1">
      <c r="A1062" s="14"/>
      <c r="B1062" s="258"/>
      <c r="C1062" s="259"/>
      <c r="D1062" s="242" t="s">
        <v>204</v>
      </c>
      <c r="E1062" s="260" t="s">
        <v>1</v>
      </c>
      <c r="F1062" s="261" t="s">
        <v>218</v>
      </c>
      <c r="G1062" s="259"/>
      <c r="H1062" s="260" t="s">
        <v>1</v>
      </c>
      <c r="I1062" s="262"/>
      <c r="J1062" s="259"/>
      <c r="K1062" s="259"/>
      <c r="L1062" s="263"/>
      <c r="M1062" s="264"/>
      <c r="N1062" s="265"/>
      <c r="O1062" s="265"/>
      <c r="P1062" s="265"/>
      <c r="Q1062" s="265"/>
      <c r="R1062" s="265"/>
      <c r="S1062" s="265"/>
      <c r="T1062" s="266"/>
      <c r="U1062" s="14"/>
      <c r="V1062" s="14"/>
      <c r="W1062" s="14"/>
      <c r="X1062" s="14"/>
      <c r="Y1062" s="14"/>
      <c r="Z1062" s="14"/>
      <c r="AA1062" s="14"/>
      <c r="AB1062" s="14"/>
      <c r="AC1062" s="14"/>
      <c r="AD1062" s="14"/>
      <c r="AE1062" s="14"/>
      <c r="AT1062" s="267" t="s">
        <v>204</v>
      </c>
      <c r="AU1062" s="267" t="s">
        <v>85</v>
      </c>
      <c r="AV1062" s="14" t="s">
        <v>83</v>
      </c>
      <c r="AW1062" s="14" t="s">
        <v>32</v>
      </c>
      <c r="AX1062" s="14" t="s">
        <v>76</v>
      </c>
      <c r="AY1062" s="267" t="s">
        <v>194</v>
      </c>
    </row>
    <row r="1063" s="13" customFormat="1">
      <c r="A1063" s="13"/>
      <c r="B1063" s="247"/>
      <c r="C1063" s="248"/>
      <c r="D1063" s="242" t="s">
        <v>204</v>
      </c>
      <c r="E1063" s="249" t="s">
        <v>1</v>
      </c>
      <c r="F1063" s="250" t="s">
        <v>671</v>
      </c>
      <c r="G1063" s="248"/>
      <c r="H1063" s="251">
        <v>250.65000000000001</v>
      </c>
      <c r="I1063" s="252"/>
      <c r="J1063" s="248"/>
      <c r="K1063" s="248"/>
      <c r="L1063" s="253"/>
      <c r="M1063" s="254"/>
      <c r="N1063" s="255"/>
      <c r="O1063" s="255"/>
      <c r="P1063" s="255"/>
      <c r="Q1063" s="255"/>
      <c r="R1063" s="255"/>
      <c r="S1063" s="255"/>
      <c r="T1063" s="256"/>
      <c r="U1063" s="13"/>
      <c r="V1063" s="13"/>
      <c r="W1063" s="13"/>
      <c r="X1063" s="13"/>
      <c r="Y1063" s="13"/>
      <c r="Z1063" s="13"/>
      <c r="AA1063" s="13"/>
      <c r="AB1063" s="13"/>
      <c r="AC1063" s="13"/>
      <c r="AD1063" s="13"/>
      <c r="AE1063" s="13"/>
      <c r="AT1063" s="257" t="s">
        <v>204</v>
      </c>
      <c r="AU1063" s="257" t="s">
        <v>85</v>
      </c>
      <c r="AV1063" s="13" t="s">
        <v>85</v>
      </c>
      <c r="AW1063" s="13" t="s">
        <v>32</v>
      </c>
      <c r="AX1063" s="13" t="s">
        <v>76</v>
      </c>
      <c r="AY1063" s="257" t="s">
        <v>194</v>
      </c>
    </row>
    <row r="1064" s="15" customFormat="1">
      <c r="A1064" s="15"/>
      <c r="B1064" s="268"/>
      <c r="C1064" s="269"/>
      <c r="D1064" s="242" t="s">
        <v>204</v>
      </c>
      <c r="E1064" s="270" t="s">
        <v>1</v>
      </c>
      <c r="F1064" s="271" t="s">
        <v>207</v>
      </c>
      <c r="G1064" s="269"/>
      <c r="H1064" s="272">
        <v>250.65000000000001</v>
      </c>
      <c r="I1064" s="273"/>
      <c r="J1064" s="269"/>
      <c r="K1064" s="269"/>
      <c r="L1064" s="274"/>
      <c r="M1064" s="275"/>
      <c r="N1064" s="276"/>
      <c r="O1064" s="276"/>
      <c r="P1064" s="276"/>
      <c r="Q1064" s="276"/>
      <c r="R1064" s="276"/>
      <c r="S1064" s="276"/>
      <c r="T1064" s="277"/>
      <c r="U1064" s="15"/>
      <c r="V1064" s="15"/>
      <c r="W1064" s="15"/>
      <c r="X1064" s="15"/>
      <c r="Y1064" s="15"/>
      <c r="Z1064" s="15"/>
      <c r="AA1064" s="15"/>
      <c r="AB1064" s="15"/>
      <c r="AC1064" s="15"/>
      <c r="AD1064" s="15"/>
      <c r="AE1064" s="15"/>
      <c r="AT1064" s="278" t="s">
        <v>204</v>
      </c>
      <c r="AU1064" s="278" t="s">
        <v>85</v>
      </c>
      <c r="AV1064" s="15" t="s">
        <v>100</v>
      </c>
      <c r="AW1064" s="15" t="s">
        <v>32</v>
      </c>
      <c r="AX1064" s="15" t="s">
        <v>83</v>
      </c>
      <c r="AY1064" s="278" t="s">
        <v>194</v>
      </c>
    </row>
    <row r="1065" s="12" customFormat="1" ht="22.8" customHeight="1">
      <c r="A1065" s="12"/>
      <c r="B1065" s="213"/>
      <c r="C1065" s="214"/>
      <c r="D1065" s="215" t="s">
        <v>75</v>
      </c>
      <c r="E1065" s="227" t="s">
        <v>1566</v>
      </c>
      <c r="F1065" s="227" t="s">
        <v>1567</v>
      </c>
      <c r="G1065" s="214"/>
      <c r="H1065" s="214"/>
      <c r="I1065" s="217"/>
      <c r="J1065" s="228">
        <f>BK1065</f>
        <v>0</v>
      </c>
      <c r="K1065" s="214"/>
      <c r="L1065" s="219"/>
      <c r="M1065" s="220"/>
      <c r="N1065" s="221"/>
      <c r="O1065" s="221"/>
      <c r="P1065" s="222">
        <f>SUM(P1066:P1075)</f>
        <v>0</v>
      </c>
      <c r="Q1065" s="221"/>
      <c r="R1065" s="222">
        <f>SUM(R1066:R1075)</f>
        <v>0.37974677000000001</v>
      </c>
      <c r="S1065" s="221"/>
      <c r="T1065" s="223">
        <f>SUM(T1066:T1075)</f>
        <v>0.049355100000000006</v>
      </c>
      <c r="U1065" s="12"/>
      <c r="V1065" s="12"/>
      <c r="W1065" s="12"/>
      <c r="X1065" s="12"/>
      <c r="Y1065" s="12"/>
      <c r="Z1065" s="12"/>
      <c r="AA1065" s="12"/>
      <c r="AB1065" s="12"/>
      <c r="AC1065" s="12"/>
      <c r="AD1065" s="12"/>
      <c r="AE1065" s="12"/>
      <c r="AR1065" s="224" t="s">
        <v>85</v>
      </c>
      <c r="AT1065" s="225" t="s">
        <v>75</v>
      </c>
      <c r="AU1065" s="225" t="s">
        <v>83</v>
      </c>
      <c r="AY1065" s="224" t="s">
        <v>194</v>
      </c>
      <c r="BK1065" s="226">
        <f>SUM(BK1066:BK1075)</f>
        <v>0</v>
      </c>
    </row>
    <row r="1066" s="2" customFormat="1" ht="16.5" customHeight="1">
      <c r="A1066" s="39"/>
      <c r="B1066" s="40"/>
      <c r="C1066" s="229" t="s">
        <v>1568</v>
      </c>
      <c r="D1066" s="229" t="s">
        <v>196</v>
      </c>
      <c r="E1066" s="230" t="s">
        <v>1569</v>
      </c>
      <c r="F1066" s="231" t="s">
        <v>1570</v>
      </c>
      <c r="G1066" s="232" t="s">
        <v>210</v>
      </c>
      <c r="H1066" s="233">
        <v>159.21000000000001</v>
      </c>
      <c r="I1066" s="234"/>
      <c r="J1066" s="235">
        <f>ROUND(I1066*H1066,2)</f>
        <v>0</v>
      </c>
      <c r="K1066" s="231" t="s">
        <v>200</v>
      </c>
      <c r="L1066" s="45"/>
      <c r="M1066" s="236" t="s">
        <v>1</v>
      </c>
      <c r="N1066" s="237" t="s">
        <v>41</v>
      </c>
      <c r="O1066" s="92"/>
      <c r="P1066" s="238">
        <f>O1066*H1066</f>
        <v>0</v>
      </c>
      <c r="Q1066" s="238">
        <v>0.001</v>
      </c>
      <c r="R1066" s="238">
        <f>Q1066*H1066</f>
        <v>0.15921000000000002</v>
      </c>
      <c r="S1066" s="238">
        <v>0.00031</v>
      </c>
      <c r="T1066" s="239">
        <f>S1066*H1066</f>
        <v>0.049355100000000006</v>
      </c>
      <c r="U1066" s="39"/>
      <c r="V1066" s="39"/>
      <c r="W1066" s="39"/>
      <c r="X1066" s="39"/>
      <c r="Y1066" s="39"/>
      <c r="Z1066" s="39"/>
      <c r="AA1066" s="39"/>
      <c r="AB1066" s="39"/>
      <c r="AC1066" s="39"/>
      <c r="AD1066" s="39"/>
      <c r="AE1066" s="39"/>
      <c r="AR1066" s="240" t="s">
        <v>285</v>
      </c>
      <c r="AT1066" s="240" t="s">
        <v>196</v>
      </c>
      <c r="AU1066" s="240" t="s">
        <v>85</v>
      </c>
      <c r="AY1066" s="18" t="s">
        <v>194</v>
      </c>
      <c r="BE1066" s="241">
        <f>IF(N1066="základní",J1066,0)</f>
        <v>0</v>
      </c>
      <c r="BF1066" s="241">
        <f>IF(N1066="snížená",J1066,0)</f>
        <v>0</v>
      </c>
      <c r="BG1066" s="241">
        <f>IF(N1066="zákl. přenesená",J1066,0)</f>
        <v>0</v>
      </c>
      <c r="BH1066" s="241">
        <f>IF(N1066="sníž. přenesená",J1066,0)</f>
        <v>0</v>
      </c>
      <c r="BI1066" s="241">
        <f>IF(N1066="nulová",J1066,0)</f>
        <v>0</v>
      </c>
      <c r="BJ1066" s="18" t="s">
        <v>83</v>
      </c>
      <c r="BK1066" s="241">
        <f>ROUND(I1066*H1066,2)</f>
        <v>0</v>
      </c>
      <c r="BL1066" s="18" t="s">
        <v>285</v>
      </c>
      <c r="BM1066" s="240" t="s">
        <v>1571</v>
      </c>
    </row>
    <row r="1067" s="14" customFormat="1">
      <c r="A1067" s="14"/>
      <c r="B1067" s="258"/>
      <c r="C1067" s="259"/>
      <c r="D1067" s="242" t="s">
        <v>204</v>
      </c>
      <c r="E1067" s="260" t="s">
        <v>1</v>
      </c>
      <c r="F1067" s="261" t="s">
        <v>521</v>
      </c>
      <c r="G1067" s="259"/>
      <c r="H1067" s="260" t="s">
        <v>1</v>
      </c>
      <c r="I1067" s="262"/>
      <c r="J1067" s="259"/>
      <c r="K1067" s="259"/>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204</v>
      </c>
      <c r="AU1067" s="267" t="s">
        <v>85</v>
      </c>
      <c r="AV1067" s="14" t="s">
        <v>83</v>
      </c>
      <c r="AW1067" s="14" t="s">
        <v>32</v>
      </c>
      <c r="AX1067" s="14" t="s">
        <v>76</v>
      </c>
      <c r="AY1067" s="267" t="s">
        <v>194</v>
      </c>
    </row>
    <row r="1068" s="14" customFormat="1">
      <c r="A1068" s="14"/>
      <c r="B1068" s="258"/>
      <c r="C1068" s="259"/>
      <c r="D1068" s="242" t="s">
        <v>204</v>
      </c>
      <c r="E1068" s="260" t="s">
        <v>1</v>
      </c>
      <c r="F1068" s="261" t="s">
        <v>522</v>
      </c>
      <c r="G1068" s="259"/>
      <c r="H1068" s="260" t="s">
        <v>1</v>
      </c>
      <c r="I1068" s="262"/>
      <c r="J1068" s="259"/>
      <c r="K1068" s="259"/>
      <c r="L1068" s="263"/>
      <c r="M1068" s="264"/>
      <c r="N1068" s="265"/>
      <c r="O1068" s="265"/>
      <c r="P1068" s="265"/>
      <c r="Q1068" s="265"/>
      <c r="R1068" s="265"/>
      <c r="S1068" s="265"/>
      <c r="T1068" s="266"/>
      <c r="U1068" s="14"/>
      <c r="V1068" s="14"/>
      <c r="W1068" s="14"/>
      <c r="X1068" s="14"/>
      <c r="Y1068" s="14"/>
      <c r="Z1068" s="14"/>
      <c r="AA1068" s="14"/>
      <c r="AB1068" s="14"/>
      <c r="AC1068" s="14"/>
      <c r="AD1068" s="14"/>
      <c r="AE1068" s="14"/>
      <c r="AT1068" s="267" t="s">
        <v>204</v>
      </c>
      <c r="AU1068" s="267" t="s">
        <v>85</v>
      </c>
      <c r="AV1068" s="14" t="s">
        <v>83</v>
      </c>
      <c r="AW1068" s="14" t="s">
        <v>32</v>
      </c>
      <c r="AX1068" s="14" t="s">
        <v>76</v>
      </c>
      <c r="AY1068" s="267" t="s">
        <v>194</v>
      </c>
    </row>
    <row r="1069" s="13" customFormat="1">
      <c r="A1069" s="13"/>
      <c r="B1069" s="247"/>
      <c r="C1069" s="248"/>
      <c r="D1069" s="242" t="s">
        <v>204</v>
      </c>
      <c r="E1069" s="249" t="s">
        <v>1</v>
      </c>
      <c r="F1069" s="250" t="s">
        <v>523</v>
      </c>
      <c r="G1069" s="248"/>
      <c r="H1069" s="251">
        <v>36.5</v>
      </c>
      <c r="I1069" s="252"/>
      <c r="J1069" s="248"/>
      <c r="K1069" s="248"/>
      <c r="L1069" s="253"/>
      <c r="M1069" s="254"/>
      <c r="N1069" s="255"/>
      <c r="O1069" s="255"/>
      <c r="P1069" s="255"/>
      <c r="Q1069" s="255"/>
      <c r="R1069" s="255"/>
      <c r="S1069" s="255"/>
      <c r="T1069" s="256"/>
      <c r="U1069" s="13"/>
      <c r="V1069" s="13"/>
      <c r="W1069" s="13"/>
      <c r="X1069" s="13"/>
      <c r="Y1069" s="13"/>
      <c r="Z1069" s="13"/>
      <c r="AA1069" s="13"/>
      <c r="AB1069" s="13"/>
      <c r="AC1069" s="13"/>
      <c r="AD1069" s="13"/>
      <c r="AE1069" s="13"/>
      <c r="AT1069" s="257" t="s">
        <v>204</v>
      </c>
      <c r="AU1069" s="257" t="s">
        <v>85</v>
      </c>
      <c r="AV1069" s="13" t="s">
        <v>85</v>
      </c>
      <c r="AW1069" s="13" t="s">
        <v>32</v>
      </c>
      <c r="AX1069" s="13" t="s">
        <v>76</v>
      </c>
      <c r="AY1069" s="257" t="s">
        <v>194</v>
      </c>
    </row>
    <row r="1070" s="14" customFormat="1">
      <c r="A1070" s="14"/>
      <c r="B1070" s="258"/>
      <c r="C1070" s="259"/>
      <c r="D1070" s="242" t="s">
        <v>204</v>
      </c>
      <c r="E1070" s="260" t="s">
        <v>1</v>
      </c>
      <c r="F1070" s="261" t="s">
        <v>524</v>
      </c>
      <c r="G1070" s="259"/>
      <c r="H1070" s="260" t="s">
        <v>1</v>
      </c>
      <c r="I1070" s="262"/>
      <c r="J1070" s="259"/>
      <c r="K1070" s="259"/>
      <c r="L1070" s="263"/>
      <c r="M1070" s="264"/>
      <c r="N1070" s="265"/>
      <c r="O1070" s="265"/>
      <c r="P1070" s="265"/>
      <c r="Q1070" s="265"/>
      <c r="R1070" s="265"/>
      <c r="S1070" s="265"/>
      <c r="T1070" s="266"/>
      <c r="U1070" s="14"/>
      <c r="V1070" s="14"/>
      <c r="W1070" s="14"/>
      <c r="X1070" s="14"/>
      <c r="Y1070" s="14"/>
      <c r="Z1070" s="14"/>
      <c r="AA1070" s="14"/>
      <c r="AB1070" s="14"/>
      <c r="AC1070" s="14"/>
      <c r="AD1070" s="14"/>
      <c r="AE1070" s="14"/>
      <c r="AT1070" s="267" t="s">
        <v>204</v>
      </c>
      <c r="AU1070" s="267" t="s">
        <v>85</v>
      </c>
      <c r="AV1070" s="14" t="s">
        <v>83</v>
      </c>
      <c r="AW1070" s="14" t="s">
        <v>32</v>
      </c>
      <c r="AX1070" s="14" t="s">
        <v>76</v>
      </c>
      <c r="AY1070" s="267" t="s">
        <v>194</v>
      </c>
    </row>
    <row r="1071" s="13" customFormat="1">
      <c r="A1071" s="13"/>
      <c r="B1071" s="247"/>
      <c r="C1071" s="248"/>
      <c r="D1071" s="242" t="s">
        <v>204</v>
      </c>
      <c r="E1071" s="249" t="s">
        <v>1</v>
      </c>
      <c r="F1071" s="250" t="s">
        <v>525</v>
      </c>
      <c r="G1071" s="248"/>
      <c r="H1071" s="251">
        <v>122.70999999999999</v>
      </c>
      <c r="I1071" s="252"/>
      <c r="J1071" s="248"/>
      <c r="K1071" s="248"/>
      <c r="L1071" s="253"/>
      <c r="M1071" s="254"/>
      <c r="N1071" s="255"/>
      <c r="O1071" s="255"/>
      <c r="P1071" s="255"/>
      <c r="Q1071" s="255"/>
      <c r="R1071" s="255"/>
      <c r="S1071" s="255"/>
      <c r="T1071" s="256"/>
      <c r="U1071" s="13"/>
      <c r="V1071" s="13"/>
      <c r="W1071" s="13"/>
      <c r="X1071" s="13"/>
      <c r="Y1071" s="13"/>
      <c r="Z1071" s="13"/>
      <c r="AA1071" s="13"/>
      <c r="AB1071" s="13"/>
      <c r="AC1071" s="13"/>
      <c r="AD1071" s="13"/>
      <c r="AE1071" s="13"/>
      <c r="AT1071" s="257" t="s">
        <v>204</v>
      </c>
      <c r="AU1071" s="257" t="s">
        <v>85</v>
      </c>
      <c r="AV1071" s="13" t="s">
        <v>85</v>
      </c>
      <c r="AW1071" s="13" t="s">
        <v>32</v>
      </c>
      <c r="AX1071" s="13" t="s">
        <v>76</v>
      </c>
      <c r="AY1071" s="257" t="s">
        <v>194</v>
      </c>
    </row>
    <row r="1072" s="15" customFormat="1">
      <c r="A1072" s="15"/>
      <c r="B1072" s="268"/>
      <c r="C1072" s="269"/>
      <c r="D1072" s="242" t="s">
        <v>204</v>
      </c>
      <c r="E1072" s="270" t="s">
        <v>1</v>
      </c>
      <c r="F1072" s="271" t="s">
        <v>207</v>
      </c>
      <c r="G1072" s="269"/>
      <c r="H1072" s="272">
        <v>159.21000000000001</v>
      </c>
      <c r="I1072" s="273"/>
      <c r="J1072" s="269"/>
      <c r="K1072" s="269"/>
      <c r="L1072" s="274"/>
      <c r="M1072" s="275"/>
      <c r="N1072" s="276"/>
      <c r="O1072" s="276"/>
      <c r="P1072" s="276"/>
      <c r="Q1072" s="276"/>
      <c r="R1072" s="276"/>
      <c r="S1072" s="276"/>
      <c r="T1072" s="277"/>
      <c r="U1072" s="15"/>
      <c r="V1072" s="15"/>
      <c r="W1072" s="15"/>
      <c r="X1072" s="15"/>
      <c r="Y1072" s="15"/>
      <c r="Z1072" s="15"/>
      <c r="AA1072" s="15"/>
      <c r="AB1072" s="15"/>
      <c r="AC1072" s="15"/>
      <c r="AD1072" s="15"/>
      <c r="AE1072" s="15"/>
      <c r="AT1072" s="278" t="s">
        <v>204</v>
      </c>
      <c r="AU1072" s="278" t="s">
        <v>85</v>
      </c>
      <c r="AV1072" s="15" t="s">
        <v>100</v>
      </c>
      <c r="AW1072" s="15" t="s">
        <v>32</v>
      </c>
      <c r="AX1072" s="15" t="s">
        <v>83</v>
      </c>
      <c r="AY1072" s="278" t="s">
        <v>194</v>
      </c>
    </row>
    <row r="1073" s="2" customFormat="1" ht="16.5" customHeight="1">
      <c r="A1073" s="39"/>
      <c r="B1073" s="40"/>
      <c r="C1073" s="229" t="s">
        <v>1572</v>
      </c>
      <c r="D1073" s="229" t="s">
        <v>196</v>
      </c>
      <c r="E1073" s="230" t="s">
        <v>1573</v>
      </c>
      <c r="F1073" s="231" t="s">
        <v>1574</v>
      </c>
      <c r="G1073" s="232" t="s">
        <v>210</v>
      </c>
      <c r="H1073" s="233">
        <v>495.94499999999999</v>
      </c>
      <c r="I1073" s="234"/>
      <c r="J1073" s="235">
        <f>ROUND(I1073*H1073,2)</f>
        <v>0</v>
      </c>
      <c r="K1073" s="231" t="s">
        <v>200</v>
      </c>
      <c r="L1073" s="45"/>
      <c r="M1073" s="236" t="s">
        <v>1</v>
      </c>
      <c r="N1073" s="237" t="s">
        <v>41</v>
      </c>
      <c r="O1073" s="92"/>
      <c r="P1073" s="238">
        <f>O1073*H1073</f>
        <v>0</v>
      </c>
      <c r="Q1073" s="238">
        <v>0.00012</v>
      </c>
      <c r="R1073" s="238">
        <f>Q1073*H1073</f>
        <v>0.059513400000000001</v>
      </c>
      <c r="S1073" s="238">
        <v>0</v>
      </c>
      <c r="T1073" s="239">
        <f>S1073*H1073</f>
        <v>0</v>
      </c>
      <c r="U1073" s="39"/>
      <c r="V1073" s="39"/>
      <c r="W1073" s="39"/>
      <c r="X1073" s="39"/>
      <c r="Y1073" s="39"/>
      <c r="Z1073" s="39"/>
      <c r="AA1073" s="39"/>
      <c r="AB1073" s="39"/>
      <c r="AC1073" s="39"/>
      <c r="AD1073" s="39"/>
      <c r="AE1073" s="39"/>
      <c r="AR1073" s="240" t="s">
        <v>285</v>
      </c>
      <c r="AT1073" s="240" t="s">
        <v>196</v>
      </c>
      <c r="AU1073" s="240" t="s">
        <v>85</v>
      </c>
      <c r="AY1073" s="18" t="s">
        <v>194</v>
      </c>
      <c r="BE1073" s="241">
        <f>IF(N1073="základní",J1073,0)</f>
        <v>0</v>
      </c>
      <c r="BF1073" s="241">
        <f>IF(N1073="snížená",J1073,0)</f>
        <v>0</v>
      </c>
      <c r="BG1073" s="241">
        <f>IF(N1073="zákl. přenesená",J1073,0)</f>
        <v>0</v>
      </c>
      <c r="BH1073" s="241">
        <f>IF(N1073="sníž. přenesená",J1073,0)</f>
        <v>0</v>
      </c>
      <c r="BI1073" s="241">
        <f>IF(N1073="nulová",J1073,0)</f>
        <v>0</v>
      </c>
      <c r="BJ1073" s="18" t="s">
        <v>83</v>
      </c>
      <c r="BK1073" s="241">
        <f>ROUND(I1073*H1073,2)</f>
        <v>0</v>
      </c>
      <c r="BL1073" s="18" t="s">
        <v>285</v>
      </c>
      <c r="BM1073" s="240" t="s">
        <v>1575</v>
      </c>
    </row>
    <row r="1074" s="2" customFormat="1" ht="16.5" customHeight="1">
      <c r="A1074" s="39"/>
      <c r="B1074" s="40"/>
      <c r="C1074" s="229" t="s">
        <v>1576</v>
      </c>
      <c r="D1074" s="229" t="s">
        <v>196</v>
      </c>
      <c r="E1074" s="230" t="s">
        <v>1577</v>
      </c>
      <c r="F1074" s="231" t="s">
        <v>1578</v>
      </c>
      <c r="G1074" s="232" t="s">
        <v>210</v>
      </c>
      <c r="H1074" s="233">
        <v>495.94499999999999</v>
      </c>
      <c r="I1074" s="234"/>
      <c r="J1074" s="235">
        <f>ROUND(I1074*H1074,2)</f>
        <v>0</v>
      </c>
      <c r="K1074" s="231" t="s">
        <v>200</v>
      </c>
      <c r="L1074" s="45"/>
      <c r="M1074" s="236" t="s">
        <v>1</v>
      </c>
      <c r="N1074" s="237" t="s">
        <v>41</v>
      </c>
      <c r="O1074" s="92"/>
      <c r="P1074" s="238">
        <f>O1074*H1074</f>
        <v>0</v>
      </c>
      <c r="Q1074" s="238">
        <v>0.00029</v>
      </c>
      <c r="R1074" s="238">
        <f>Q1074*H1074</f>
        <v>0.14382405000000001</v>
      </c>
      <c r="S1074" s="238">
        <v>0</v>
      </c>
      <c r="T1074" s="239">
        <f>S1074*H1074</f>
        <v>0</v>
      </c>
      <c r="U1074" s="39"/>
      <c r="V1074" s="39"/>
      <c r="W1074" s="39"/>
      <c r="X1074" s="39"/>
      <c r="Y1074" s="39"/>
      <c r="Z1074" s="39"/>
      <c r="AA1074" s="39"/>
      <c r="AB1074" s="39"/>
      <c r="AC1074" s="39"/>
      <c r="AD1074" s="39"/>
      <c r="AE1074" s="39"/>
      <c r="AR1074" s="240" t="s">
        <v>285</v>
      </c>
      <c r="AT1074" s="240" t="s">
        <v>196</v>
      </c>
      <c r="AU1074" s="240" t="s">
        <v>85</v>
      </c>
      <c r="AY1074" s="18" t="s">
        <v>194</v>
      </c>
      <c r="BE1074" s="241">
        <f>IF(N1074="základní",J1074,0)</f>
        <v>0</v>
      </c>
      <c r="BF1074" s="241">
        <f>IF(N1074="snížená",J1074,0)</f>
        <v>0</v>
      </c>
      <c r="BG1074" s="241">
        <f>IF(N1074="zákl. přenesená",J1074,0)</f>
        <v>0</v>
      </c>
      <c r="BH1074" s="241">
        <f>IF(N1074="sníž. přenesená",J1074,0)</f>
        <v>0</v>
      </c>
      <c r="BI1074" s="241">
        <f>IF(N1074="nulová",J1074,0)</f>
        <v>0</v>
      </c>
      <c r="BJ1074" s="18" t="s">
        <v>83</v>
      </c>
      <c r="BK1074" s="241">
        <f>ROUND(I1074*H1074,2)</f>
        <v>0</v>
      </c>
      <c r="BL1074" s="18" t="s">
        <v>285</v>
      </c>
      <c r="BM1074" s="240" t="s">
        <v>1579</v>
      </c>
    </row>
    <row r="1075" s="2" customFormat="1" ht="21.75" customHeight="1">
      <c r="A1075" s="39"/>
      <c r="B1075" s="40"/>
      <c r="C1075" s="229" t="s">
        <v>1580</v>
      </c>
      <c r="D1075" s="229" t="s">
        <v>196</v>
      </c>
      <c r="E1075" s="230" t="s">
        <v>1581</v>
      </c>
      <c r="F1075" s="231" t="s">
        <v>1582</v>
      </c>
      <c r="G1075" s="232" t="s">
        <v>210</v>
      </c>
      <c r="H1075" s="233">
        <v>59.308</v>
      </c>
      <c r="I1075" s="234"/>
      <c r="J1075" s="235">
        <f>ROUND(I1075*H1075,2)</f>
        <v>0</v>
      </c>
      <c r="K1075" s="231" t="s">
        <v>232</v>
      </c>
      <c r="L1075" s="45"/>
      <c r="M1075" s="236" t="s">
        <v>1</v>
      </c>
      <c r="N1075" s="237" t="s">
        <v>41</v>
      </c>
      <c r="O1075" s="92"/>
      <c r="P1075" s="238">
        <f>O1075*H1075</f>
        <v>0</v>
      </c>
      <c r="Q1075" s="238">
        <v>0.00029</v>
      </c>
      <c r="R1075" s="238">
        <f>Q1075*H1075</f>
        <v>0.017199320000000001</v>
      </c>
      <c r="S1075" s="238">
        <v>0</v>
      </c>
      <c r="T1075" s="239">
        <f>S1075*H1075</f>
        <v>0</v>
      </c>
      <c r="U1075" s="39"/>
      <c r="V1075" s="39"/>
      <c r="W1075" s="39"/>
      <c r="X1075" s="39"/>
      <c r="Y1075" s="39"/>
      <c r="Z1075" s="39"/>
      <c r="AA1075" s="39"/>
      <c r="AB1075" s="39"/>
      <c r="AC1075" s="39"/>
      <c r="AD1075" s="39"/>
      <c r="AE1075" s="39"/>
      <c r="AR1075" s="240" t="s">
        <v>285</v>
      </c>
      <c r="AT1075" s="240" t="s">
        <v>196</v>
      </c>
      <c r="AU1075" s="240" t="s">
        <v>85</v>
      </c>
      <c r="AY1075" s="18" t="s">
        <v>194</v>
      </c>
      <c r="BE1075" s="241">
        <f>IF(N1075="základní",J1075,0)</f>
        <v>0</v>
      </c>
      <c r="BF1075" s="241">
        <f>IF(N1075="snížená",J1075,0)</f>
        <v>0</v>
      </c>
      <c r="BG1075" s="241">
        <f>IF(N1075="zákl. přenesená",J1075,0)</f>
        <v>0</v>
      </c>
      <c r="BH1075" s="241">
        <f>IF(N1075="sníž. přenesená",J1075,0)</f>
        <v>0</v>
      </c>
      <c r="BI1075" s="241">
        <f>IF(N1075="nulová",J1075,0)</f>
        <v>0</v>
      </c>
      <c r="BJ1075" s="18" t="s">
        <v>83</v>
      </c>
      <c r="BK1075" s="241">
        <f>ROUND(I1075*H1075,2)</f>
        <v>0</v>
      </c>
      <c r="BL1075" s="18" t="s">
        <v>285</v>
      </c>
      <c r="BM1075" s="240" t="s">
        <v>1583</v>
      </c>
    </row>
    <row r="1076" s="12" customFormat="1" ht="25.92" customHeight="1">
      <c r="A1076" s="12"/>
      <c r="B1076" s="213"/>
      <c r="C1076" s="214"/>
      <c r="D1076" s="215" t="s">
        <v>75</v>
      </c>
      <c r="E1076" s="216" t="s">
        <v>244</v>
      </c>
      <c r="F1076" s="216" t="s">
        <v>244</v>
      </c>
      <c r="G1076" s="214"/>
      <c r="H1076" s="214"/>
      <c r="I1076" s="217"/>
      <c r="J1076" s="218">
        <f>BK1076</f>
        <v>0</v>
      </c>
      <c r="K1076" s="214"/>
      <c r="L1076" s="219"/>
      <c r="M1076" s="220"/>
      <c r="N1076" s="221"/>
      <c r="O1076" s="221"/>
      <c r="P1076" s="222">
        <f>P1077+P1089</f>
        <v>0</v>
      </c>
      <c r="Q1076" s="221"/>
      <c r="R1076" s="222">
        <f>R1077+R1089</f>
        <v>0</v>
      </c>
      <c r="S1076" s="221"/>
      <c r="T1076" s="223">
        <f>T1077+T1089</f>
        <v>0</v>
      </c>
      <c r="U1076" s="12"/>
      <c r="V1076" s="12"/>
      <c r="W1076" s="12"/>
      <c r="X1076" s="12"/>
      <c r="Y1076" s="12"/>
      <c r="Z1076" s="12"/>
      <c r="AA1076" s="12"/>
      <c r="AB1076" s="12"/>
      <c r="AC1076" s="12"/>
      <c r="AD1076" s="12"/>
      <c r="AE1076" s="12"/>
      <c r="AR1076" s="224" t="s">
        <v>93</v>
      </c>
      <c r="AT1076" s="225" t="s">
        <v>75</v>
      </c>
      <c r="AU1076" s="225" t="s">
        <v>76</v>
      </c>
      <c r="AY1076" s="224" t="s">
        <v>194</v>
      </c>
      <c r="BK1076" s="226">
        <f>BK1077+BK1089</f>
        <v>0</v>
      </c>
    </row>
    <row r="1077" s="12" customFormat="1" ht="22.8" customHeight="1">
      <c r="A1077" s="12"/>
      <c r="B1077" s="213"/>
      <c r="C1077" s="214"/>
      <c r="D1077" s="215" t="s">
        <v>75</v>
      </c>
      <c r="E1077" s="227" t="s">
        <v>1584</v>
      </c>
      <c r="F1077" s="227" t="s">
        <v>1585</v>
      </c>
      <c r="G1077" s="214"/>
      <c r="H1077" s="214"/>
      <c r="I1077" s="217"/>
      <c r="J1077" s="228">
        <f>BK1077</f>
        <v>0</v>
      </c>
      <c r="K1077" s="214"/>
      <c r="L1077" s="219"/>
      <c r="M1077" s="220"/>
      <c r="N1077" s="221"/>
      <c r="O1077" s="221"/>
      <c r="P1077" s="222">
        <f>SUM(P1078:P1088)</f>
        <v>0</v>
      </c>
      <c r="Q1077" s="221"/>
      <c r="R1077" s="222">
        <f>SUM(R1078:R1088)</f>
        <v>0</v>
      </c>
      <c r="S1077" s="221"/>
      <c r="T1077" s="223">
        <f>SUM(T1078:T1088)</f>
        <v>0</v>
      </c>
      <c r="U1077" s="12"/>
      <c r="V1077" s="12"/>
      <c r="W1077" s="12"/>
      <c r="X1077" s="12"/>
      <c r="Y1077" s="12"/>
      <c r="Z1077" s="12"/>
      <c r="AA1077" s="12"/>
      <c r="AB1077" s="12"/>
      <c r="AC1077" s="12"/>
      <c r="AD1077" s="12"/>
      <c r="AE1077" s="12"/>
      <c r="AR1077" s="224" t="s">
        <v>93</v>
      </c>
      <c r="AT1077" s="225" t="s">
        <v>75</v>
      </c>
      <c r="AU1077" s="225" t="s">
        <v>83</v>
      </c>
      <c r="AY1077" s="224" t="s">
        <v>194</v>
      </c>
      <c r="BK1077" s="226">
        <f>SUM(BK1078:BK1088)</f>
        <v>0</v>
      </c>
    </row>
    <row r="1078" s="2" customFormat="1" ht="16.5" customHeight="1">
      <c r="A1078" s="39"/>
      <c r="B1078" s="40"/>
      <c r="C1078" s="229" t="s">
        <v>1586</v>
      </c>
      <c r="D1078" s="229" t="s">
        <v>196</v>
      </c>
      <c r="E1078" s="230" t="s">
        <v>1587</v>
      </c>
      <c r="F1078" s="231" t="s">
        <v>1588</v>
      </c>
      <c r="G1078" s="232" t="s">
        <v>355</v>
      </c>
      <c r="H1078" s="233">
        <v>7</v>
      </c>
      <c r="I1078" s="234"/>
      <c r="J1078" s="235">
        <f>ROUND(I1078*H1078,2)</f>
        <v>0</v>
      </c>
      <c r="K1078" s="231" t="s">
        <v>232</v>
      </c>
      <c r="L1078" s="45"/>
      <c r="M1078" s="236" t="s">
        <v>1</v>
      </c>
      <c r="N1078" s="237" t="s">
        <v>41</v>
      </c>
      <c r="O1078" s="92"/>
      <c r="P1078" s="238">
        <f>O1078*H1078</f>
        <v>0</v>
      </c>
      <c r="Q1078" s="238">
        <v>0</v>
      </c>
      <c r="R1078" s="238">
        <f>Q1078*H1078</f>
        <v>0</v>
      </c>
      <c r="S1078" s="238">
        <v>0</v>
      </c>
      <c r="T1078" s="239">
        <f>S1078*H1078</f>
        <v>0</v>
      </c>
      <c r="U1078" s="39"/>
      <c r="V1078" s="39"/>
      <c r="W1078" s="39"/>
      <c r="X1078" s="39"/>
      <c r="Y1078" s="39"/>
      <c r="Z1078" s="39"/>
      <c r="AA1078" s="39"/>
      <c r="AB1078" s="39"/>
      <c r="AC1078" s="39"/>
      <c r="AD1078" s="39"/>
      <c r="AE1078" s="39"/>
      <c r="AR1078" s="240" t="s">
        <v>517</v>
      </c>
      <c r="AT1078" s="240" t="s">
        <v>196</v>
      </c>
      <c r="AU1078" s="240" t="s">
        <v>85</v>
      </c>
      <c r="AY1078" s="18" t="s">
        <v>194</v>
      </c>
      <c r="BE1078" s="241">
        <f>IF(N1078="základní",J1078,0)</f>
        <v>0</v>
      </c>
      <c r="BF1078" s="241">
        <f>IF(N1078="snížená",J1078,0)</f>
        <v>0</v>
      </c>
      <c r="BG1078" s="241">
        <f>IF(N1078="zákl. přenesená",J1078,0)</f>
        <v>0</v>
      </c>
      <c r="BH1078" s="241">
        <f>IF(N1078="sníž. přenesená",J1078,0)</f>
        <v>0</v>
      </c>
      <c r="BI1078" s="241">
        <f>IF(N1078="nulová",J1078,0)</f>
        <v>0</v>
      </c>
      <c r="BJ1078" s="18" t="s">
        <v>83</v>
      </c>
      <c r="BK1078" s="241">
        <f>ROUND(I1078*H1078,2)</f>
        <v>0</v>
      </c>
      <c r="BL1078" s="18" t="s">
        <v>517</v>
      </c>
      <c r="BM1078" s="240" t="s">
        <v>1589</v>
      </c>
    </row>
    <row r="1079" s="2" customFormat="1">
      <c r="A1079" s="39"/>
      <c r="B1079" s="40"/>
      <c r="C1079" s="41"/>
      <c r="D1079" s="242" t="s">
        <v>202</v>
      </c>
      <c r="E1079" s="41"/>
      <c r="F1079" s="243" t="s">
        <v>1590</v>
      </c>
      <c r="G1079" s="41"/>
      <c r="H1079" s="41"/>
      <c r="I1079" s="244"/>
      <c r="J1079" s="41"/>
      <c r="K1079" s="41"/>
      <c r="L1079" s="45"/>
      <c r="M1079" s="245"/>
      <c r="N1079" s="246"/>
      <c r="O1079" s="92"/>
      <c r="P1079" s="92"/>
      <c r="Q1079" s="92"/>
      <c r="R1079" s="92"/>
      <c r="S1079" s="92"/>
      <c r="T1079" s="93"/>
      <c r="U1079" s="39"/>
      <c r="V1079" s="39"/>
      <c r="W1079" s="39"/>
      <c r="X1079" s="39"/>
      <c r="Y1079" s="39"/>
      <c r="Z1079" s="39"/>
      <c r="AA1079" s="39"/>
      <c r="AB1079" s="39"/>
      <c r="AC1079" s="39"/>
      <c r="AD1079" s="39"/>
      <c r="AE1079" s="39"/>
      <c r="AT1079" s="18" t="s">
        <v>202</v>
      </c>
      <c r="AU1079" s="18" t="s">
        <v>85</v>
      </c>
    </row>
    <row r="1080" s="2" customFormat="1" ht="16.5" customHeight="1">
      <c r="A1080" s="39"/>
      <c r="B1080" s="40"/>
      <c r="C1080" s="229" t="s">
        <v>1591</v>
      </c>
      <c r="D1080" s="229" t="s">
        <v>196</v>
      </c>
      <c r="E1080" s="230" t="s">
        <v>1592</v>
      </c>
      <c r="F1080" s="231" t="s">
        <v>1593</v>
      </c>
      <c r="G1080" s="232" t="s">
        <v>355</v>
      </c>
      <c r="H1080" s="233">
        <v>5</v>
      </c>
      <c r="I1080" s="234"/>
      <c r="J1080" s="235">
        <f>ROUND(I1080*H1080,2)</f>
        <v>0</v>
      </c>
      <c r="K1080" s="231" t="s">
        <v>232</v>
      </c>
      <c r="L1080" s="45"/>
      <c r="M1080" s="236" t="s">
        <v>1</v>
      </c>
      <c r="N1080" s="237" t="s">
        <v>41</v>
      </c>
      <c r="O1080" s="92"/>
      <c r="P1080" s="238">
        <f>O1080*H1080</f>
        <v>0</v>
      </c>
      <c r="Q1080" s="238">
        <v>0</v>
      </c>
      <c r="R1080" s="238">
        <f>Q1080*H1080</f>
        <v>0</v>
      </c>
      <c r="S1080" s="238">
        <v>0</v>
      </c>
      <c r="T1080" s="239">
        <f>S1080*H1080</f>
        <v>0</v>
      </c>
      <c r="U1080" s="39"/>
      <c r="V1080" s="39"/>
      <c r="W1080" s="39"/>
      <c r="X1080" s="39"/>
      <c r="Y1080" s="39"/>
      <c r="Z1080" s="39"/>
      <c r="AA1080" s="39"/>
      <c r="AB1080" s="39"/>
      <c r="AC1080" s="39"/>
      <c r="AD1080" s="39"/>
      <c r="AE1080" s="39"/>
      <c r="AR1080" s="240" t="s">
        <v>517</v>
      </c>
      <c r="AT1080" s="240" t="s">
        <v>196</v>
      </c>
      <c r="AU1080" s="240" t="s">
        <v>85</v>
      </c>
      <c r="AY1080" s="18" t="s">
        <v>194</v>
      </c>
      <c r="BE1080" s="241">
        <f>IF(N1080="základní",J1080,0)</f>
        <v>0</v>
      </c>
      <c r="BF1080" s="241">
        <f>IF(N1080="snížená",J1080,0)</f>
        <v>0</v>
      </c>
      <c r="BG1080" s="241">
        <f>IF(N1080="zákl. přenesená",J1080,0)</f>
        <v>0</v>
      </c>
      <c r="BH1080" s="241">
        <f>IF(N1080="sníž. přenesená",J1080,0)</f>
        <v>0</v>
      </c>
      <c r="BI1080" s="241">
        <f>IF(N1080="nulová",J1080,0)</f>
        <v>0</v>
      </c>
      <c r="BJ1080" s="18" t="s">
        <v>83</v>
      </c>
      <c r="BK1080" s="241">
        <f>ROUND(I1080*H1080,2)</f>
        <v>0</v>
      </c>
      <c r="BL1080" s="18" t="s">
        <v>517</v>
      </c>
      <c r="BM1080" s="240" t="s">
        <v>1594</v>
      </c>
    </row>
    <row r="1081" s="2" customFormat="1">
      <c r="A1081" s="39"/>
      <c r="B1081" s="40"/>
      <c r="C1081" s="41"/>
      <c r="D1081" s="242" t="s">
        <v>202</v>
      </c>
      <c r="E1081" s="41"/>
      <c r="F1081" s="243" t="s">
        <v>1590</v>
      </c>
      <c r="G1081" s="41"/>
      <c r="H1081" s="41"/>
      <c r="I1081" s="244"/>
      <c r="J1081" s="41"/>
      <c r="K1081" s="41"/>
      <c r="L1081" s="45"/>
      <c r="M1081" s="245"/>
      <c r="N1081" s="246"/>
      <c r="O1081" s="92"/>
      <c r="P1081" s="92"/>
      <c r="Q1081" s="92"/>
      <c r="R1081" s="92"/>
      <c r="S1081" s="92"/>
      <c r="T1081" s="93"/>
      <c r="U1081" s="39"/>
      <c r="V1081" s="39"/>
      <c r="W1081" s="39"/>
      <c r="X1081" s="39"/>
      <c r="Y1081" s="39"/>
      <c r="Z1081" s="39"/>
      <c r="AA1081" s="39"/>
      <c r="AB1081" s="39"/>
      <c r="AC1081" s="39"/>
      <c r="AD1081" s="39"/>
      <c r="AE1081" s="39"/>
      <c r="AT1081" s="18" t="s">
        <v>202</v>
      </c>
      <c r="AU1081" s="18" t="s">
        <v>85</v>
      </c>
    </row>
    <row r="1082" s="2" customFormat="1" ht="16.5" customHeight="1">
      <c r="A1082" s="39"/>
      <c r="B1082" s="40"/>
      <c r="C1082" s="229" t="s">
        <v>1595</v>
      </c>
      <c r="D1082" s="229" t="s">
        <v>196</v>
      </c>
      <c r="E1082" s="230" t="s">
        <v>1596</v>
      </c>
      <c r="F1082" s="231" t="s">
        <v>1597</v>
      </c>
      <c r="G1082" s="232" t="s">
        <v>355</v>
      </c>
      <c r="H1082" s="233">
        <v>1</v>
      </c>
      <c r="I1082" s="234"/>
      <c r="J1082" s="235">
        <f>ROUND(I1082*H1082,2)</f>
        <v>0</v>
      </c>
      <c r="K1082" s="231" t="s">
        <v>232</v>
      </c>
      <c r="L1082" s="45"/>
      <c r="M1082" s="236" t="s">
        <v>1</v>
      </c>
      <c r="N1082" s="237" t="s">
        <v>41</v>
      </c>
      <c r="O1082" s="92"/>
      <c r="P1082" s="238">
        <f>O1082*H1082</f>
        <v>0</v>
      </c>
      <c r="Q1082" s="238">
        <v>0</v>
      </c>
      <c r="R1082" s="238">
        <f>Q1082*H1082</f>
        <v>0</v>
      </c>
      <c r="S1082" s="238">
        <v>0</v>
      </c>
      <c r="T1082" s="239">
        <f>S1082*H1082</f>
        <v>0</v>
      </c>
      <c r="U1082" s="39"/>
      <c r="V1082" s="39"/>
      <c r="W1082" s="39"/>
      <c r="X1082" s="39"/>
      <c r="Y1082" s="39"/>
      <c r="Z1082" s="39"/>
      <c r="AA1082" s="39"/>
      <c r="AB1082" s="39"/>
      <c r="AC1082" s="39"/>
      <c r="AD1082" s="39"/>
      <c r="AE1082" s="39"/>
      <c r="AR1082" s="240" t="s">
        <v>517</v>
      </c>
      <c r="AT1082" s="240" t="s">
        <v>196</v>
      </c>
      <c r="AU1082" s="240" t="s">
        <v>85</v>
      </c>
      <c r="AY1082" s="18" t="s">
        <v>194</v>
      </c>
      <c r="BE1082" s="241">
        <f>IF(N1082="základní",J1082,0)</f>
        <v>0</v>
      </c>
      <c r="BF1082" s="241">
        <f>IF(N1082="snížená",J1082,0)</f>
        <v>0</v>
      </c>
      <c r="BG1082" s="241">
        <f>IF(N1082="zákl. přenesená",J1082,0)</f>
        <v>0</v>
      </c>
      <c r="BH1082" s="241">
        <f>IF(N1082="sníž. přenesená",J1082,0)</f>
        <v>0</v>
      </c>
      <c r="BI1082" s="241">
        <f>IF(N1082="nulová",J1082,0)</f>
        <v>0</v>
      </c>
      <c r="BJ1082" s="18" t="s">
        <v>83</v>
      </c>
      <c r="BK1082" s="241">
        <f>ROUND(I1082*H1082,2)</f>
        <v>0</v>
      </c>
      <c r="BL1082" s="18" t="s">
        <v>517</v>
      </c>
      <c r="BM1082" s="240" t="s">
        <v>1598</v>
      </c>
    </row>
    <row r="1083" s="2" customFormat="1">
      <c r="A1083" s="39"/>
      <c r="B1083" s="40"/>
      <c r="C1083" s="41"/>
      <c r="D1083" s="242" t="s">
        <v>202</v>
      </c>
      <c r="E1083" s="41"/>
      <c r="F1083" s="243" t="s">
        <v>1590</v>
      </c>
      <c r="G1083" s="41"/>
      <c r="H1083" s="41"/>
      <c r="I1083" s="244"/>
      <c r="J1083" s="41"/>
      <c r="K1083" s="41"/>
      <c r="L1083" s="45"/>
      <c r="M1083" s="245"/>
      <c r="N1083" s="246"/>
      <c r="O1083" s="92"/>
      <c r="P1083" s="92"/>
      <c r="Q1083" s="92"/>
      <c r="R1083" s="92"/>
      <c r="S1083" s="92"/>
      <c r="T1083" s="93"/>
      <c r="U1083" s="39"/>
      <c r="V1083" s="39"/>
      <c r="W1083" s="39"/>
      <c r="X1083" s="39"/>
      <c r="Y1083" s="39"/>
      <c r="Z1083" s="39"/>
      <c r="AA1083" s="39"/>
      <c r="AB1083" s="39"/>
      <c r="AC1083" s="39"/>
      <c r="AD1083" s="39"/>
      <c r="AE1083" s="39"/>
      <c r="AT1083" s="18" t="s">
        <v>202</v>
      </c>
      <c r="AU1083" s="18" t="s">
        <v>85</v>
      </c>
    </row>
    <row r="1084" s="2" customFormat="1" ht="16.5" customHeight="1">
      <c r="A1084" s="39"/>
      <c r="B1084" s="40"/>
      <c r="C1084" s="229" t="s">
        <v>1599</v>
      </c>
      <c r="D1084" s="229" t="s">
        <v>196</v>
      </c>
      <c r="E1084" s="230" t="s">
        <v>1600</v>
      </c>
      <c r="F1084" s="231" t="s">
        <v>1601</v>
      </c>
      <c r="G1084" s="232" t="s">
        <v>280</v>
      </c>
      <c r="H1084" s="233">
        <v>85</v>
      </c>
      <c r="I1084" s="234"/>
      <c r="J1084" s="235">
        <f>ROUND(I1084*H1084,2)</f>
        <v>0</v>
      </c>
      <c r="K1084" s="231" t="s">
        <v>232</v>
      </c>
      <c r="L1084" s="45"/>
      <c r="M1084" s="236" t="s">
        <v>1</v>
      </c>
      <c r="N1084" s="237" t="s">
        <v>41</v>
      </c>
      <c r="O1084" s="92"/>
      <c r="P1084" s="238">
        <f>O1084*H1084</f>
        <v>0</v>
      </c>
      <c r="Q1084" s="238">
        <v>0</v>
      </c>
      <c r="R1084" s="238">
        <f>Q1084*H1084</f>
        <v>0</v>
      </c>
      <c r="S1084" s="238">
        <v>0</v>
      </c>
      <c r="T1084" s="239">
        <f>S1084*H1084</f>
        <v>0</v>
      </c>
      <c r="U1084" s="39"/>
      <c r="V1084" s="39"/>
      <c r="W1084" s="39"/>
      <c r="X1084" s="39"/>
      <c r="Y1084" s="39"/>
      <c r="Z1084" s="39"/>
      <c r="AA1084" s="39"/>
      <c r="AB1084" s="39"/>
      <c r="AC1084" s="39"/>
      <c r="AD1084" s="39"/>
      <c r="AE1084" s="39"/>
      <c r="AR1084" s="240" t="s">
        <v>517</v>
      </c>
      <c r="AT1084" s="240" t="s">
        <v>196</v>
      </c>
      <c r="AU1084" s="240" t="s">
        <v>85</v>
      </c>
      <c r="AY1084" s="18" t="s">
        <v>194</v>
      </c>
      <c r="BE1084" s="241">
        <f>IF(N1084="základní",J1084,0)</f>
        <v>0</v>
      </c>
      <c r="BF1084" s="241">
        <f>IF(N1084="snížená",J1084,0)</f>
        <v>0</v>
      </c>
      <c r="BG1084" s="241">
        <f>IF(N1084="zákl. přenesená",J1084,0)</f>
        <v>0</v>
      </c>
      <c r="BH1084" s="241">
        <f>IF(N1084="sníž. přenesená",J1084,0)</f>
        <v>0</v>
      </c>
      <c r="BI1084" s="241">
        <f>IF(N1084="nulová",J1084,0)</f>
        <v>0</v>
      </c>
      <c r="BJ1084" s="18" t="s">
        <v>83</v>
      </c>
      <c r="BK1084" s="241">
        <f>ROUND(I1084*H1084,2)</f>
        <v>0</v>
      </c>
      <c r="BL1084" s="18" t="s">
        <v>517</v>
      </c>
      <c r="BM1084" s="240" t="s">
        <v>1602</v>
      </c>
    </row>
    <row r="1085" s="2" customFormat="1">
      <c r="A1085" s="39"/>
      <c r="B1085" s="40"/>
      <c r="C1085" s="41"/>
      <c r="D1085" s="242" t="s">
        <v>202</v>
      </c>
      <c r="E1085" s="41"/>
      <c r="F1085" s="243" t="s">
        <v>1590</v>
      </c>
      <c r="G1085" s="41"/>
      <c r="H1085" s="41"/>
      <c r="I1085" s="244"/>
      <c r="J1085" s="41"/>
      <c r="K1085" s="41"/>
      <c r="L1085" s="45"/>
      <c r="M1085" s="245"/>
      <c r="N1085" s="246"/>
      <c r="O1085" s="92"/>
      <c r="P1085" s="92"/>
      <c r="Q1085" s="92"/>
      <c r="R1085" s="92"/>
      <c r="S1085" s="92"/>
      <c r="T1085" s="93"/>
      <c r="U1085" s="39"/>
      <c r="V1085" s="39"/>
      <c r="W1085" s="39"/>
      <c r="X1085" s="39"/>
      <c r="Y1085" s="39"/>
      <c r="Z1085" s="39"/>
      <c r="AA1085" s="39"/>
      <c r="AB1085" s="39"/>
      <c r="AC1085" s="39"/>
      <c r="AD1085" s="39"/>
      <c r="AE1085" s="39"/>
      <c r="AT1085" s="18" t="s">
        <v>202</v>
      </c>
      <c r="AU1085" s="18" t="s">
        <v>85</v>
      </c>
    </row>
    <row r="1086" s="2" customFormat="1" ht="16.5" customHeight="1">
      <c r="A1086" s="39"/>
      <c r="B1086" s="40"/>
      <c r="C1086" s="229" t="s">
        <v>1603</v>
      </c>
      <c r="D1086" s="229" t="s">
        <v>196</v>
      </c>
      <c r="E1086" s="230" t="s">
        <v>1604</v>
      </c>
      <c r="F1086" s="231" t="s">
        <v>1605</v>
      </c>
      <c r="G1086" s="232" t="s">
        <v>355</v>
      </c>
      <c r="H1086" s="233">
        <v>1</v>
      </c>
      <c r="I1086" s="234"/>
      <c r="J1086" s="235">
        <f>ROUND(I1086*H1086,2)</f>
        <v>0</v>
      </c>
      <c r="K1086" s="231" t="s">
        <v>232</v>
      </c>
      <c r="L1086" s="45"/>
      <c r="M1086" s="236" t="s">
        <v>1</v>
      </c>
      <c r="N1086" s="237" t="s">
        <v>41</v>
      </c>
      <c r="O1086" s="92"/>
      <c r="P1086" s="238">
        <f>O1086*H1086</f>
        <v>0</v>
      </c>
      <c r="Q1086" s="238">
        <v>0</v>
      </c>
      <c r="R1086" s="238">
        <f>Q1086*H1086</f>
        <v>0</v>
      </c>
      <c r="S1086" s="238">
        <v>0</v>
      </c>
      <c r="T1086" s="239">
        <f>S1086*H1086</f>
        <v>0</v>
      </c>
      <c r="U1086" s="39"/>
      <c r="V1086" s="39"/>
      <c r="W1086" s="39"/>
      <c r="X1086" s="39"/>
      <c r="Y1086" s="39"/>
      <c r="Z1086" s="39"/>
      <c r="AA1086" s="39"/>
      <c r="AB1086" s="39"/>
      <c r="AC1086" s="39"/>
      <c r="AD1086" s="39"/>
      <c r="AE1086" s="39"/>
      <c r="AR1086" s="240" t="s">
        <v>517</v>
      </c>
      <c r="AT1086" s="240" t="s">
        <v>196</v>
      </c>
      <c r="AU1086" s="240" t="s">
        <v>85</v>
      </c>
      <c r="AY1086" s="18" t="s">
        <v>194</v>
      </c>
      <c r="BE1086" s="241">
        <f>IF(N1086="základní",J1086,0)</f>
        <v>0</v>
      </c>
      <c r="BF1086" s="241">
        <f>IF(N1086="snížená",J1086,0)</f>
        <v>0</v>
      </c>
      <c r="BG1086" s="241">
        <f>IF(N1086="zákl. přenesená",J1086,0)</f>
        <v>0</v>
      </c>
      <c r="BH1086" s="241">
        <f>IF(N1086="sníž. přenesená",J1086,0)</f>
        <v>0</v>
      </c>
      <c r="BI1086" s="241">
        <f>IF(N1086="nulová",J1086,0)</f>
        <v>0</v>
      </c>
      <c r="BJ1086" s="18" t="s">
        <v>83</v>
      </c>
      <c r="BK1086" s="241">
        <f>ROUND(I1086*H1086,2)</f>
        <v>0</v>
      </c>
      <c r="BL1086" s="18" t="s">
        <v>517</v>
      </c>
      <c r="BM1086" s="240" t="s">
        <v>1606</v>
      </c>
    </row>
    <row r="1087" s="2" customFormat="1">
      <c r="A1087" s="39"/>
      <c r="B1087" s="40"/>
      <c r="C1087" s="41"/>
      <c r="D1087" s="242" t="s">
        <v>202</v>
      </c>
      <c r="E1087" s="41"/>
      <c r="F1087" s="243" t="s">
        <v>1607</v>
      </c>
      <c r="G1087" s="41"/>
      <c r="H1087" s="41"/>
      <c r="I1087" s="244"/>
      <c r="J1087" s="41"/>
      <c r="K1087" s="41"/>
      <c r="L1087" s="45"/>
      <c r="M1087" s="245"/>
      <c r="N1087" s="246"/>
      <c r="O1087" s="92"/>
      <c r="P1087" s="92"/>
      <c r="Q1087" s="92"/>
      <c r="R1087" s="92"/>
      <c r="S1087" s="92"/>
      <c r="T1087" s="93"/>
      <c r="U1087" s="39"/>
      <c r="V1087" s="39"/>
      <c r="W1087" s="39"/>
      <c r="X1087" s="39"/>
      <c r="Y1087" s="39"/>
      <c r="Z1087" s="39"/>
      <c r="AA1087" s="39"/>
      <c r="AB1087" s="39"/>
      <c r="AC1087" s="39"/>
      <c r="AD1087" s="39"/>
      <c r="AE1087" s="39"/>
      <c r="AT1087" s="18" t="s">
        <v>202</v>
      </c>
      <c r="AU1087" s="18" t="s">
        <v>85</v>
      </c>
    </row>
    <row r="1088" s="2" customFormat="1" ht="16.5" customHeight="1">
      <c r="A1088" s="39"/>
      <c r="B1088" s="40"/>
      <c r="C1088" s="229" t="s">
        <v>1608</v>
      </c>
      <c r="D1088" s="229" t="s">
        <v>196</v>
      </c>
      <c r="E1088" s="230" t="s">
        <v>1609</v>
      </c>
      <c r="F1088" s="231" t="s">
        <v>1610</v>
      </c>
      <c r="G1088" s="232" t="s">
        <v>355</v>
      </c>
      <c r="H1088" s="233">
        <v>1</v>
      </c>
      <c r="I1088" s="234"/>
      <c r="J1088" s="235">
        <f>ROUND(I1088*H1088,2)</f>
        <v>0</v>
      </c>
      <c r="K1088" s="231" t="s">
        <v>232</v>
      </c>
      <c r="L1088" s="45"/>
      <c r="M1088" s="236" t="s">
        <v>1</v>
      </c>
      <c r="N1088" s="237" t="s">
        <v>41</v>
      </c>
      <c r="O1088" s="92"/>
      <c r="P1088" s="238">
        <f>O1088*H1088</f>
        <v>0</v>
      </c>
      <c r="Q1088" s="238">
        <v>0</v>
      </c>
      <c r="R1088" s="238">
        <f>Q1088*H1088</f>
        <v>0</v>
      </c>
      <c r="S1088" s="238">
        <v>0</v>
      </c>
      <c r="T1088" s="239">
        <f>S1088*H1088</f>
        <v>0</v>
      </c>
      <c r="U1088" s="39"/>
      <c r="V1088" s="39"/>
      <c r="W1088" s="39"/>
      <c r="X1088" s="39"/>
      <c r="Y1088" s="39"/>
      <c r="Z1088" s="39"/>
      <c r="AA1088" s="39"/>
      <c r="AB1088" s="39"/>
      <c r="AC1088" s="39"/>
      <c r="AD1088" s="39"/>
      <c r="AE1088" s="39"/>
      <c r="AR1088" s="240" t="s">
        <v>517</v>
      </c>
      <c r="AT1088" s="240" t="s">
        <v>196</v>
      </c>
      <c r="AU1088" s="240" t="s">
        <v>85</v>
      </c>
      <c r="AY1088" s="18" t="s">
        <v>194</v>
      </c>
      <c r="BE1088" s="241">
        <f>IF(N1088="základní",J1088,0)</f>
        <v>0</v>
      </c>
      <c r="BF1088" s="241">
        <f>IF(N1088="snížená",J1088,0)</f>
        <v>0</v>
      </c>
      <c r="BG1088" s="241">
        <f>IF(N1088="zákl. přenesená",J1088,0)</f>
        <v>0</v>
      </c>
      <c r="BH1088" s="241">
        <f>IF(N1088="sníž. přenesená",J1088,0)</f>
        <v>0</v>
      </c>
      <c r="BI1088" s="241">
        <f>IF(N1088="nulová",J1088,0)</f>
        <v>0</v>
      </c>
      <c r="BJ1088" s="18" t="s">
        <v>83</v>
      </c>
      <c r="BK1088" s="241">
        <f>ROUND(I1088*H1088,2)</f>
        <v>0</v>
      </c>
      <c r="BL1088" s="18" t="s">
        <v>517</v>
      </c>
      <c r="BM1088" s="240" t="s">
        <v>1611</v>
      </c>
    </row>
    <row r="1089" s="12" customFormat="1" ht="22.8" customHeight="1">
      <c r="A1089" s="12"/>
      <c r="B1089" s="213"/>
      <c r="C1089" s="214"/>
      <c r="D1089" s="215" t="s">
        <v>75</v>
      </c>
      <c r="E1089" s="227" t="s">
        <v>1612</v>
      </c>
      <c r="F1089" s="227" t="s">
        <v>1613</v>
      </c>
      <c r="G1089" s="214"/>
      <c r="H1089" s="214"/>
      <c r="I1089" s="217"/>
      <c r="J1089" s="228">
        <f>BK1089</f>
        <v>0</v>
      </c>
      <c r="K1089" s="214"/>
      <c r="L1089" s="219"/>
      <c r="M1089" s="220"/>
      <c r="N1089" s="221"/>
      <c r="O1089" s="221"/>
      <c r="P1089" s="222">
        <f>SUM(P1090:P1105)</f>
        <v>0</v>
      </c>
      <c r="Q1089" s="221"/>
      <c r="R1089" s="222">
        <f>SUM(R1090:R1105)</f>
        <v>0</v>
      </c>
      <c r="S1089" s="221"/>
      <c r="T1089" s="223">
        <f>SUM(T1090:T1105)</f>
        <v>0</v>
      </c>
      <c r="U1089" s="12"/>
      <c r="V1089" s="12"/>
      <c r="W1089" s="12"/>
      <c r="X1089" s="12"/>
      <c r="Y1089" s="12"/>
      <c r="Z1089" s="12"/>
      <c r="AA1089" s="12"/>
      <c r="AB1089" s="12"/>
      <c r="AC1089" s="12"/>
      <c r="AD1089" s="12"/>
      <c r="AE1089" s="12"/>
      <c r="AR1089" s="224" t="s">
        <v>93</v>
      </c>
      <c r="AT1089" s="225" t="s">
        <v>75</v>
      </c>
      <c r="AU1089" s="225" t="s">
        <v>83</v>
      </c>
      <c r="AY1089" s="224" t="s">
        <v>194</v>
      </c>
      <c r="BK1089" s="226">
        <f>SUM(BK1090:BK1105)</f>
        <v>0</v>
      </c>
    </row>
    <row r="1090" s="2" customFormat="1" ht="21.75" customHeight="1">
      <c r="A1090" s="39"/>
      <c r="B1090" s="40"/>
      <c r="C1090" s="229" t="s">
        <v>1614</v>
      </c>
      <c r="D1090" s="229" t="s">
        <v>196</v>
      </c>
      <c r="E1090" s="230" t="s">
        <v>1615</v>
      </c>
      <c r="F1090" s="231" t="s">
        <v>1616</v>
      </c>
      <c r="G1090" s="232" t="s">
        <v>1214</v>
      </c>
      <c r="H1090" s="233">
        <v>9</v>
      </c>
      <c r="I1090" s="234"/>
      <c r="J1090" s="235">
        <f>ROUND(I1090*H1090,2)</f>
        <v>0</v>
      </c>
      <c r="K1090" s="231" t="s">
        <v>232</v>
      </c>
      <c r="L1090" s="45"/>
      <c r="M1090" s="236" t="s">
        <v>1</v>
      </c>
      <c r="N1090" s="237" t="s">
        <v>41</v>
      </c>
      <c r="O1090" s="92"/>
      <c r="P1090" s="238">
        <f>O1090*H1090</f>
        <v>0</v>
      </c>
      <c r="Q1090" s="238">
        <v>0</v>
      </c>
      <c r="R1090" s="238">
        <f>Q1090*H1090</f>
        <v>0</v>
      </c>
      <c r="S1090" s="238">
        <v>0</v>
      </c>
      <c r="T1090" s="239">
        <f>S1090*H1090</f>
        <v>0</v>
      </c>
      <c r="U1090" s="39"/>
      <c r="V1090" s="39"/>
      <c r="W1090" s="39"/>
      <c r="X1090" s="39"/>
      <c r="Y1090" s="39"/>
      <c r="Z1090" s="39"/>
      <c r="AA1090" s="39"/>
      <c r="AB1090" s="39"/>
      <c r="AC1090" s="39"/>
      <c r="AD1090" s="39"/>
      <c r="AE1090" s="39"/>
      <c r="AR1090" s="240" t="s">
        <v>100</v>
      </c>
      <c r="AT1090" s="240" t="s">
        <v>196</v>
      </c>
      <c r="AU1090" s="240" t="s">
        <v>85</v>
      </c>
      <c r="AY1090" s="18" t="s">
        <v>194</v>
      </c>
      <c r="BE1090" s="241">
        <f>IF(N1090="základní",J1090,0)</f>
        <v>0</v>
      </c>
      <c r="BF1090" s="241">
        <f>IF(N1090="snížená",J1090,0)</f>
        <v>0</v>
      </c>
      <c r="BG1090" s="241">
        <f>IF(N1090="zákl. přenesená",J1090,0)</f>
        <v>0</v>
      </c>
      <c r="BH1090" s="241">
        <f>IF(N1090="sníž. přenesená",J1090,0)</f>
        <v>0</v>
      </c>
      <c r="BI1090" s="241">
        <f>IF(N1090="nulová",J1090,0)</f>
        <v>0</v>
      </c>
      <c r="BJ1090" s="18" t="s">
        <v>83</v>
      </c>
      <c r="BK1090" s="241">
        <f>ROUND(I1090*H1090,2)</f>
        <v>0</v>
      </c>
      <c r="BL1090" s="18" t="s">
        <v>100</v>
      </c>
      <c r="BM1090" s="240" t="s">
        <v>1617</v>
      </c>
    </row>
    <row r="1091" s="2" customFormat="1">
      <c r="A1091" s="39"/>
      <c r="B1091" s="40"/>
      <c r="C1091" s="41"/>
      <c r="D1091" s="242" t="s">
        <v>202</v>
      </c>
      <c r="E1091" s="41"/>
      <c r="F1091" s="243" t="s">
        <v>1618</v>
      </c>
      <c r="G1091" s="41"/>
      <c r="H1091" s="41"/>
      <c r="I1091" s="244"/>
      <c r="J1091" s="41"/>
      <c r="K1091" s="41"/>
      <c r="L1091" s="45"/>
      <c r="M1091" s="245"/>
      <c r="N1091" s="246"/>
      <c r="O1091" s="92"/>
      <c r="P1091" s="92"/>
      <c r="Q1091" s="92"/>
      <c r="R1091" s="92"/>
      <c r="S1091" s="92"/>
      <c r="T1091" s="93"/>
      <c r="U1091" s="39"/>
      <c r="V1091" s="39"/>
      <c r="W1091" s="39"/>
      <c r="X1091" s="39"/>
      <c r="Y1091" s="39"/>
      <c r="Z1091" s="39"/>
      <c r="AA1091" s="39"/>
      <c r="AB1091" s="39"/>
      <c r="AC1091" s="39"/>
      <c r="AD1091" s="39"/>
      <c r="AE1091" s="39"/>
      <c r="AT1091" s="18" t="s">
        <v>202</v>
      </c>
      <c r="AU1091" s="18" t="s">
        <v>85</v>
      </c>
    </row>
    <row r="1092" s="2" customFormat="1" ht="16.5" customHeight="1">
      <c r="A1092" s="39"/>
      <c r="B1092" s="40"/>
      <c r="C1092" s="229" t="s">
        <v>1619</v>
      </c>
      <c r="D1092" s="229" t="s">
        <v>196</v>
      </c>
      <c r="E1092" s="230" t="s">
        <v>1620</v>
      </c>
      <c r="F1092" s="231" t="s">
        <v>1621</v>
      </c>
      <c r="G1092" s="232" t="s">
        <v>1214</v>
      </c>
      <c r="H1092" s="233">
        <v>504</v>
      </c>
      <c r="I1092" s="234"/>
      <c r="J1092" s="235">
        <f>ROUND(I1092*H1092,2)</f>
        <v>0</v>
      </c>
      <c r="K1092" s="231" t="s">
        <v>232</v>
      </c>
      <c r="L1092" s="45"/>
      <c r="M1092" s="236" t="s">
        <v>1</v>
      </c>
      <c r="N1092" s="237" t="s">
        <v>41</v>
      </c>
      <c r="O1092" s="92"/>
      <c r="P1092" s="238">
        <f>O1092*H1092</f>
        <v>0</v>
      </c>
      <c r="Q1092" s="238">
        <v>0</v>
      </c>
      <c r="R1092" s="238">
        <f>Q1092*H1092</f>
        <v>0</v>
      </c>
      <c r="S1092" s="238">
        <v>0</v>
      </c>
      <c r="T1092" s="239">
        <f>S1092*H1092</f>
        <v>0</v>
      </c>
      <c r="U1092" s="39"/>
      <c r="V1092" s="39"/>
      <c r="W1092" s="39"/>
      <c r="X1092" s="39"/>
      <c r="Y1092" s="39"/>
      <c r="Z1092" s="39"/>
      <c r="AA1092" s="39"/>
      <c r="AB1092" s="39"/>
      <c r="AC1092" s="39"/>
      <c r="AD1092" s="39"/>
      <c r="AE1092" s="39"/>
      <c r="AR1092" s="240" t="s">
        <v>100</v>
      </c>
      <c r="AT1092" s="240" t="s">
        <v>196</v>
      </c>
      <c r="AU1092" s="240" t="s">
        <v>85</v>
      </c>
      <c r="AY1092" s="18" t="s">
        <v>194</v>
      </c>
      <c r="BE1092" s="241">
        <f>IF(N1092="základní",J1092,0)</f>
        <v>0</v>
      </c>
      <c r="BF1092" s="241">
        <f>IF(N1092="snížená",J1092,0)</f>
        <v>0</v>
      </c>
      <c r="BG1092" s="241">
        <f>IF(N1092="zákl. přenesená",J1092,0)</f>
        <v>0</v>
      </c>
      <c r="BH1092" s="241">
        <f>IF(N1092="sníž. přenesená",J1092,0)</f>
        <v>0</v>
      </c>
      <c r="BI1092" s="241">
        <f>IF(N1092="nulová",J1092,0)</f>
        <v>0</v>
      </c>
      <c r="BJ1092" s="18" t="s">
        <v>83</v>
      </c>
      <c r="BK1092" s="241">
        <f>ROUND(I1092*H1092,2)</f>
        <v>0</v>
      </c>
      <c r="BL1092" s="18" t="s">
        <v>100</v>
      </c>
      <c r="BM1092" s="240" t="s">
        <v>1622</v>
      </c>
    </row>
    <row r="1093" s="2" customFormat="1">
      <c r="A1093" s="39"/>
      <c r="B1093" s="40"/>
      <c r="C1093" s="41"/>
      <c r="D1093" s="242" t="s">
        <v>202</v>
      </c>
      <c r="E1093" s="41"/>
      <c r="F1093" s="243" t="s">
        <v>1618</v>
      </c>
      <c r="G1093" s="41"/>
      <c r="H1093" s="41"/>
      <c r="I1093" s="244"/>
      <c r="J1093" s="41"/>
      <c r="K1093" s="41"/>
      <c r="L1093" s="45"/>
      <c r="M1093" s="245"/>
      <c r="N1093" s="246"/>
      <c r="O1093" s="92"/>
      <c r="P1093" s="92"/>
      <c r="Q1093" s="92"/>
      <c r="R1093" s="92"/>
      <c r="S1093" s="92"/>
      <c r="T1093" s="93"/>
      <c r="U1093" s="39"/>
      <c r="V1093" s="39"/>
      <c r="W1093" s="39"/>
      <c r="X1093" s="39"/>
      <c r="Y1093" s="39"/>
      <c r="Z1093" s="39"/>
      <c r="AA1093" s="39"/>
      <c r="AB1093" s="39"/>
      <c r="AC1093" s="39"/>
      <c r="AD1093" s="39"/>
      <c r="AE1093" s="39"/>
      <c r="AT1093" s="18" t="s">
        <v>202</v>
      </c>
      <c r="AU1093" s="18" t="s">
        <v>85</v>
      </c>
    </row>
    <row r="1094" s="2" customFormat="1" ht="16.5" customHeight="1">
      <c r="A1094" s="39"/>
      <c r="B1094" s="40"/>
      <c r="C1094" s="229" t="s">
        <v>1623</v>
      </c>
      <c r="D1094" s="229" t="s">
        <v>196</v>
      </c>
      <c r="E1094" s="230" t="s">
        <v>1624</v>
      </c>
      <c r="F1094" s="231" t="s">
        <v>1625</v>
      </c>
      <c r="G1094" s="232" t="s">
        <v>1214</v>
      </c>
      <c r="H1094" s="233">
        <v>3.1000000000000001</v>
      </c>
      <c r="I1094" s="234"/>
      <c r="J1094" s="235">
        <f>ROUND(I1094*H1094,2)</f>
        <v>0</v>
      </c>
      <c r="K1094" s="231" t="s">
        <v>232</v>
      </c>
      <c r="L1094" s="45"/>
      <c r="M1094" s="236" t="s">
        <v>1</v>
      </c>
      <c r="N1094" s="237" t="s">
        <v>41</v>
      </c>
      <c r="O1094" s="92"/>
      <c r="P1094" s="238">
        <f>O1094*H1094</f>
        <v>0</v>
      </c>
      <c r="Q1094" s="238">
        <v>0</v>
      </c>
      <c r="R1094" s="238">
        <f>Q1094*H1094</f>
        <v>0</v>
      </c>
      <c r="S1094" s="238">
        <v>0</v>
      </c>
      <c r="T1094" s="239">
        <f>S1094*H1094</f>
        <v>0</v>
      </c>
      <c r="U1094" s="39"/>
      <c r="V1094" s="39"/>
      <c r="W1094" s="39"/>
      <c r="X1094" s="39"/>
      <c r="Y1094" s="39"/>
      <c r="Z1094" s="39"/>
      <c r="AA1094" s="39"/>
      <c r="AB1094" s="39"/>
      <c r="AC1094" s="39"/>
      <c r="AD1094" s="39"/>
      <c r="AE1094" s="39"/>
      <c r="AR1094" s="240" t="s">
        <v>100</v>
      </c>
      <c r="AT1094" s="240" t="s">
        <v>196</v>
      </c>
      <c r="AU1094" s="240" t="s">
        <v>85</v>
      </c>
      <c r="AY1094" s="18" t="s">
        <v>194</v>
      </c>
      <c r="BE1094" s="241">
        <f>IF(N1094="základní",J1094,0)</f>
        <v>0</v>
      </c>
      <c r="BF1094" s="241">
        <f>IF(N1094="snížená",J1094,0)</f>
        <v>0</v>
      </c>
      <c r="BG1094" s="241">
        <f>IF(N1094="zákl. přenesená",J1094,0)</f>
        <v>0</v>
      </c>
      <c r="BH1094" s="241">
        <f>IF(N1094="sníž. přenesená",J1094,0)</f>
        <v>0</v>
      </c>
      <c r="BI1094" s="241">
        <f>IF(N1094="nulová",J1094,0)</f>
        <v>0</v>
      </c>
      <c r="BJ1094" s="18" t="s">
        <v>83</v>
      </c>
      <c r="BK1094" s="241">
        <f>ROUND(I1094*H1094,2)</f>
        <v>0</v>
      </c>
      <c r="BL1094" s="18" t="s">
        <v>100</v>
      </c>
      <c r="BM1094" s="240" t="s">
        <v>1626</v>
      </c>
    </row>
    <row r="1095" s="2" customFormat="1">
      <c r="A1095" s="39"/>
      <c r="B1095" s="40"/>
      <c r="C1095" s="41"/>
      <c r="D1095" s="242" t="s">
        <v>202</v>
      </c>
      <c r="E1095" s="41"/>
      <c r="F1095" s="243" t="s">
        <v>1618</v>
      </c>
      <c r="G1095" s="41"/>
      <c r="H1095" s="41"/>
      <c r="I1095" s="244"/>
      <c r="J1095" s="41"/>
      <c r="K1095" s="41"/>
      <c r="L1095" s="45"/>
      <c r="M1095" s="245"/>
      <c r="N1095" s="246"/>
      <c r="O1095" s="92"/>
      <c r="P1095" s="92"/>
      <c r="Q1095" s="92"/>
      <c r="R1095" s="92"/>
      <c r="S1095" s="92"/>
      <c r="T1095" s="93"/>
      <c r="U1095" s="39"/>
      <c r="V1095" s="39"/>
      <c r="W1095" s="39"/>
      <c r="X1095" s="39"/>
      <c r="Y1095" s="39"/>
      <c r="Z1095" s="39"/>
      <c r="AA1095" s="39"/>
      <c r="AB1095" s="39"/>
      <c r="AC1095" s="39"/>
      <c r="AD1095" s="39"/>
      <c r="AE1095" s="39"/>
      <c r="AT1095" s="18" t="s">
        <v>202</v>
      </c>
      <c r="AU1095" s="18" t="s">
        <v>85</v>
      </c>
    </row>
    <row r="1096" s="2" customFormat="1" ht="16.5" customHeight="1">
      <c r="A1096" s="39"/>
      <c r="B1096" s="40"/>
      <c r="C1096" s="229" t="s">
        <v>1627</v>
      </c>
      <c r="D1096" s="229" t="s">
        <v>196</v>
      </c>
      <c r="E1096" s="230" t="s">
        <v>1628</v>
      </c>
      <c r="F1096" s="231" t="s">
        <v>1629</v>
      </c>
      <c r="G1096" s="232" t="s">
        <v>1214</v>
      </c>
      <c r="H1096" s="233">
        <v>3.1000000000000001</v>
      </c>
      <c r="I1096" s="234"/>
      <c r="J1096" s="235">
        <f>ROUND(I1096*H1096,2)</f>
        <v>0</v>
      </c>
      <c r="K1096" s="231" t="s">
        <v>232</v>
      </c>
      <c r="L1096" s="45"/>
      <c r="M1096" s="236" t="s">
        <v>1</v>
      </c>
      <c r="N1096" s="237" t="s">
        <v>41</v>
      </c>
      <c r="O1096" s="92"/>
      <c r="P1096" s="238">
        <f>O1096*H1096</f>
        <v>0</v>
      </c>
      <c r="Q1096" s="238">
        <v>0</v>
      </c>
      <c r="R1096" s="238">
        <f>Q1096*H1096</f>
        <v>0</v>
      </c>
      <c r="S1096" s="238">
        <v>0</v>
      </c>
      <c r="T1096" s="239">
        <f>S1096*H1096</f>
        <v>0</v>
      </c>
      <c r="U1096" s="39"/>
      <c r="V1096" s="39"/>
      <c r="W1096" s="39"/>
      <c r="X1096" s="39"/>
      <c r="Y1096" s="39"/>
      <c r="Z1096" s="39"/>
      <c r="AA1096" s="39"/>
      <c r="AB1096" s="39"/>
      <c r="AC1096" s="39"/>
      <c r="AD1096" s="39"/>
      <c r="AE1096" s="39"/>
      <c r="AR1096" s="240" t="s">
        <v>100</v>
      </c>
      <c r="AT1096" s="240" t="s">
        <v>196</v>
      </c>
      <c r="AU1096" s="240" t="s">
        <v>85</v>
      </c>
      <c r="AY1096" s="18" t="s">
        <v>194</v>
      </c>
      <c r="BE1096" s="241">
        <f>IF(N1096="základní",J1096,0)</f>
        <v>0</v>
      </c>
      <c r="BF1096" s="241">
        <f>IF(N1096="snížená",J1096,0)</f>
        <v>0</v>
      </c>
      <c r="BG1096" s="241">
        <f>IF(N1096="zákl. přenesená",J1096,0)</f>
        <v>0</v>
      </c>
      <c r="BH1096" s="241">
        <f>IF(N1096="sníž. přenesená",J1096,0)</f>
        <v>0</v>
      </c>
      <c r="BI1096" s="241">
        <f>IF(N1096="nulová",J1096,0)</f>
        <v>0</v>
      </c>
      <c r="BJ1096" s="18" t="s">
        <v>83</v>
      </c>
      <c r="BK1096" s="241">
        <f>ROUND(I1096*H1096,2)</f>
        <v>0</v>
      </c>
      <c r="BL1096" s="18" t="s">
        <v>100</v>
      </c>
      <c r="BM1096" s="240" t="s">
        <v>1630</v>
      </c>
    </row>
    <row r="1097" s="2" customFormat="1">
      <c r="A1097" s="39"/>
      <c r="B1097" s="40"/>
      <c r="C1097" s="41"/>
      <c r="D1097" s="242" t="s">
        <v>202</v>
      </c>
      <c r="E1097" s="41"/>
      <c r="F1097" s="243" t="s">
        <v>1618</v>
      </c>
      <c r="G1097" s="41"/>
      <c r="H1097" s="41"/>
      <c r="I1097" s="244"/>
      <c r="J1097" s="41"/>
      <c r="K1097" s="41"/>
      <c r="L1097" s="45"/>
      <c r="M1097" s="245"/>
      <c r="N1097" s="246"/>
      <c r="O1097" s="92"/>
      <c r="P1097" s="92"/>
      <c r="Q1097" s="92"/>
      <c r="R1097" s="92"/>
      <c r="S1097" s="92"/>
      <c r="T1097" s="93"/>
      <c r="U1097" s="39"/>
      <c r="V1097" s="39"/>
      <c r="W1097" s="39"/>
      <c r="X1097" s="39"/>
      <c r="Y1097" s="39"/>
      <c r="Z1097" s="39"/>
      <c r="AA1097" s="39"/>
      <c r="AB1097" s="39"/>
      <c r="AC1097" s="39"/>
      <c r="AD1097" s="39"/>
      <c r="AE1097" s="39"/>
      <c r="AT1097" s="18" t="s">
        <v>202</v>
      </c>
      <c r="AU1097" s="18" t="s">
        <v>85</v>
      </c>
    </row>
    <row r="1098" s="2" customFormat="1" ht="16.5" customHeight="1">
      <c r="A1098" s="39"/>
      <c r="B1098" s="40"/>
      <c r="C1098" s="229" t="s">
        <v>1631</v>
      </c>
      <c r="D1098" s="229" t="s">
        <v>196</v>
      </c>
      <c r="E1098" s="230" t="s">
        <v>1632</v>
      </c>
      <c r="F1098" s="231" t="s">
        <v>1633</v>
      </c>
      <c r="G1098" s="232" t="s">
        <v>1214</v>
      </c>
      <c r="H1098" s="233">
        <v>5.2000000000000002</v>
      </c>
      <c r="I1098" s="234"/>
      <c r="J1098" s="235">
        <f>ROUND(I1098*H1098,2)</f>
        <v>0</v>
      </c>
      <c r="K1098" s="231" t="s">
        <v>232</v>
      </c>
      <c r="L1098" s="45"/>
      <c r="M1098" s="236" t="s">
        <v>1</v>
      </c>
      <c r="N1098" s="237" t="s">
        <v>41</v>
      </c>
      <c r="O1098" s="92"/>
      <c r="P1098" s="238">
        <f>O1098*H1098</f>
        <v>0</v>
      </c>
      <c r="Q1098" s="238">
        <v>0</v>
      </c>
      <c r="R1098" s="238">
        <f>Q1098*H1098</f>
        <v>0</v>
      </c>
      <c r="S1098" s="238">
        <v>0</v>
      </c>
      <c r="T1098" s="239">
        <f>S1098*H1098</f>
        <v>0</v>
      </c>
      <c r="U1098" s="39"/>
      <c r="V1098" s="39"/>
      <c r="W1098" s="39"/>
      <c r="X1098" s="39"/>
      <c r="Y1098" s="39"/>
      <c r="Z1098" s="39"/>
      <c r="AA1098" s="39"/>
      <c r="AB1098" s="39"/>
      <c r="AC1098" s="39"/>
      <c r="AD1098" s="39"/>
      <c r="AE1098" s="39"/>
      <c r="AR1098" s="240" t="s">
        <v>100</v>
      </c>
      <c r="AT1098" s="240" t="s">
        <v>196</v>
      </c>
      <c r="AU1098" s="240" t="s">
        <v>85</v>
      </c>
      <c r="AY1098" s="18" t="s">
        <v>194</v>
      </c>
      <c r="BE1098" s="241">
        <f>IF(N1098="základní",J1098,0)</f>
        <v>0</v>
      </c>
      <c r="BF1098" s="241">
        <f>IF(N1098="snížená",J1098,0)</f>
        <v>0</v>
      </c>
      <c r="BG1098" s="241">
        <f>IF(N1098="zákl. přenesená",J1098,0)</f>
        <v>0</v>
      </c>
      <c r="BH1098" s="241">
        <f>IF(N1098="sníž. přenesená",J1098,0)</f>
        <v>0</v>
      </c>
      <c r="BI1098" s="241">
        <f>IF(N1098="nulová",J1098,0)</f>
        <v>0</v>
      </c>
      <c r="BJ1098" s="18" t="s">
        <v>83</v>
      </c>
      <c r="BK1098" s="241">
        <f>ROUND(I1098*H1098,2)</f>
        <v>0</v>
      </c>
      <c r="BL1098" s="18" t="s">
        <v>100</v>
      </c>
      <c r="BM1098" s="240" t="s">
        <v>1634</v>
      </c>
    </row>
    <row r="1099" s="2" customFormat="1">
      <c r="A1099" s="39"/>
      <c r="B1099" s="40"/>
      <c r="C1099" s="41"/>
      <c r="D1099" s="242" t="s">
        <v>202</v>
      </c>
      <c r="E1099" s="41"/>
      <c r="F1099" s="243" t="s">
        <v>1618</v>
      </c>
      <c r="G1099" s="41"/>
      <c r="H1099" s="41"/>
      <c r="I1099" s="244"/>
      <c r="J1099" s="41"/>
      <c r="K1099" s="41"/>
      <c r="L1099" s="45"/>
      <c r="M1099" s="245"/>
      <c r="N1099" s="246"/>
      <c r="O1099" s="92"/>
      <c r="P1099" s="92"/>
      <c r="Q1099" s="92"/>
      <c r="R1099" s="92"/>
      <c r="S1099" s="92"/>
      <c r="T1099" s="93"/>
      <c r="U1099" s="39"/>
      <c r="V1099" s="39"/>
      <c r="W1099" s="39"/>
      <c r="X1099" s="39"/>
      <c r="Y1099" s="39"/>
      <c r="Z1099" s="39"/>
      <c r="AA1099" s="39"/>
      <c r="AB1099" s="39"/>
      <c r="AC1099" s="39"/>
      <c r="AD1099" s="39"/>
      <c r="AE1099" s="39"/>
      <c r="AT1099" s="18" t="s">
        <v>202</v>
      </c>
      <c r="AU1099" s="18" t="s">
        <v>85</v>
      </c>
    </row>
    <row r="1100" s="2" customFormat="1" ht="16.5" customHeight="1">
      <c r="A1100" s="39"/>
      <c r="B1100" s="40"/>
      <c r="C1100" s="229" t="s">
        <v>1635</v>
      </c>
      <c r="D1100" s="229" t="s">
        <v>196</v>
      </c>
      <c r="E1100" s="230" t="s">
        <v>1636</v>
      </c>
      <c r="F1100" s="231" t="s">
        <v>1637</v>
      </c>
      <c r="G1100" s="232" t="s">
        <v>1343</v>
      </c>
      <c r="H1100" s="233">
        <v>4</v>
      </c>
      <c r="I1100" s="234"/>
      <c r="J1100" s="235">
        <f>ROUND(I1100*H1100,2)</f>
        <v>0</v>
      </c>
      <c r="K1100" s="231" t="s">
        <v>232</v>
      </c>
      <c r="L1100" s="45"/>
      <c r="M1100" s="236" t="s">
        <v>1</v>
      </c>
      <c r="N1100" s="237" t="s">
        <v>41</v>
      </c>
      <c r="O1100" s="92"/>
      <c r="P1100" s="238">
        <f>O1100*H1100</f>
        <v>0</v>
      </c>
      <c r="Q1100" s="238">
        <v>0</v>
      </c>
      <c r="R1100" s="238">
        <f>Q1100*H1100</f>
        <v>0</v>
      </c>
      <c r="S1100" s="238">
        <v>0</v>
      </c>
      <c r="T1100" s="239">
        <f>S1100*H1100</f>
        <v>0</v>
      </c>
      <c r="U1100" s="39"/>
      <c r="V1100" s="39"/>
      <c r="W1100" s="39"/>
      <c r="X1100" s="39"/>
      <c r="Y1100" s="39"/>
      <c r="Z1100" s="39"/>
      <c r="AA1100" s="39"/>
      <c r="AB1100" s="39"/>
      <c r="AC1100" s="39"/>
      <c r="AD1100" s="39"/>
      <c r="AE1100" s="39"/>
      <c r="AR1100" s="240" t="s">
        <v>100</v>
      </c>
      <c r="AT1100" s="240" t="s">
        <v>196</v>
      </c>
      <c r="AU1100" s="240" t="s">
        <v>85</v>
      </c>
      <c r="AY1100" s="18" t="s">
        <v>194</v>
      </c>
      <c r="BE1100" s="241">
        <f>IF(N1100="základní",J1100,0)</f>
        <v>0</v>
      </c>
      <c r="BF1100" s="241">
        <f>IF(N1100="snížená",J1100,0)</f>
        <v>0</v>
      </c>
      <c r="BG1100" s="241">
        <f>IF(N1100="zákl. přenesená",J1100,0)</f>
        <v>0</v>
      </c>
      <c r="BH1100" s="241">
        <f>IF(N1100="sníž. přenesená",J1100,0)</f>
        <v>0</v>
      </c>
      <c r="BI1100" s="241">
        <f>IF(N1100="nulová",J1100,0)</f>
        <v>0</v>
      </c>
      <c r="BJ1100" s="18" t="s">
        <v>83</v>
      </c>
      <c r="BK1100" s="241">
        <f>ROUND(I1100*H1100,2)</f>
        <v>0</v>
      </c>
      <c r="BL1100" s="18" t="s">
        <v>100</v>
      </c>
      <c r="BM1100" s="240" t="s">
        <v>1638</v>
      </c>
    </row>
    <row r="1101" s="2" customFormat="1">
      <c r="A1101" s="39"/>
      <c r="B1101" s="40"/>
      <c r="C1101" s="41"/>
      <c r="D1101" s="242" t="s">
        <v>202</v>
      </c>
      <c r="E1101" s="41"/>
      <c r="F1101" s="243" t="s">
        <v>1618</v>
      </c>
      <c r="G1101" s="41"/>
      <c r="H1101" s="41"/>
      <c r="I1101" s="244"/>
      <c r="J1101" s="41"/>
      <c r="K1101" s="41"/>
      <c r="L1101" s="45"/>
      <c r="M1101" s="245"/>
      <c r="N1101" s="246"/>
      <c r="O1101" s="92"/>
      <c r="P1101" s="92"/>
      <c r="Q1101" s="92"/>
      <c r="R1101" s="92"/>
      <c r="S1101" s="92"/>
      <c r="T1101" s="93"/>
      <c r="U1101" s="39"/>
      <c r="V1101" s="39"/>
      <c r="W1101" s="39"/>
      <c r="X1101" s="39"/>
      <c r="Y1101" s="39"/>
      <c r="Z1101" s="39"/>
      <c r="AA1101" s="39"/>
      <c r="AB1101" s="39"/>
      <c r="AC1101" s="39"/>
      <c r="AD1101" s="39"/>
      <c r="AE1101" s="39"/>
      <c r="AT1101" s="18" t="s">
        <v>202</v>
      </c>
      <c r="AU1101" s="18" t="s">
        <v>85</v>
      </c>
    </row>
    <row r="1102" s="2" customFormat="1" ht="16.5" customHeight="1">
      <c r="A1102" s="39"/>
      <c r="B1102" s="40"/>
      <c r="C1102" s="229" t="s">
        <v>1639</v>
      </c>
      <c r="D1102" s="229" t="s">
        <v>196</v>
      </c>
      <c r="E1102" s="230" t="s">
        <v>1640</v>
      </c>
      <c r="F1102" s="231" t="s">
        <v>1641</v>
      </c>
      <c r="G1102" s="232" t="s">
        <v>1214</v>
      </c>
      <c r="H1102" s="233">
        <v>14.1</v>
      </c>
      <c r="I1102" s="234"/>
      <c r="J1102" s="235">
        <f>ROUND(I1102*H1102,2)</f>
        <v>0</v>
      </c>
      <c r="K1102" s="231" t="s">
        <v>232</v>
      </c>
      <c r="L1102" s="45"/>
      <c r="M1102" s="236" t="s">
        <v>1</v>
      </c>
      <c r="N1102" s="237" t="s">
        <v>41</v>
      </c>
      <c r="O1102" s="92"/>
      <c r="P1102" s="238">
        <f>O1102*H1102</f>
        <v>0</v>
      </c>
      <c r="Q1102" s="238">
        <v>0</v>
      </c>
      <c r="R1102" s="238">
        <f>Q1102*H1102</f>
        <v>0</v>
      </c>
      <c r="S1102" s="238">
        <v>0</v>
      </c>
      <c r="T1102" s="239">
        <f>S1102*H1102</f>
        <v>0</v>
      </c>
      <c r="U1102" s="39"/>
      <c r="V1102" s="39"/>
      <c r="W1102" s="39"/>
      <c r="X1102" s="39"/>
      <c r="Y1102" s="39"/>
      <c r="Z1102" s="39"/>
      <c r="AA1102" s="39"/>
      <c r="AB1102" s="39"/>
      <c r="AC1102" s="39"/>
      <c r="AD1102" s="39"/>
      <c r="AE1102" s="39"/>
      <c r="AR1102" s="240" t="s">
        <v>100</v>
      </c>
      <c r="AT1102" s="240" t="s">
        <v>196</v>
      </c>
      <c r="AU1102" s="240" t="s">
        <v>85</v>
      </c>
      <c r="AY1102" s="18" t="s">
        <v>194</v>
      </c>
      <c r="BE1102" s="241">
        <f>IF(N1102="základní",J1102,0)</f>
        <v>0</v>
      </c>
      <c r="BF1102" s="241">
        <f>IF(N1102="snížená",J1102,0)</f>
        <v>0</v>
      </c>
      <c r="BG1102" s="241">
        <f>IF(N1102="zákl. přenesená",J1102,0)</f>
        <v>0</v>
      </c>
      <c r="BH1102" s="241">
        <f>IF(N1102="sníž. přenesená",J1102,0)</f>
        <v>0</v>
      </c>
      <c r="BI1102" s="241">
        <f>IF(N1102="nulová",J1102,0)</f>
        <v>0</v>
      </c>
      <c r="BJ1102" s="18" t="s">
        <v>83</v>
      </c>
      <c r="BK1102" s="241">
        <f>ROUND(I1102*H1102,2)</f>
        <v>0</v>
      </c>
      <c r="BL1102" s="18" t="s">
        <v>100</v>
      </c>
      <c r="BM1102" s="240" t="s">
        <v>1642</v>
      </c>
    </row>
    <row r="1103" s="2" customFormat="1">
      <c r="A1103" s="39"/>
      <c r="B1103" s="40"/>
      <c r="C1103" s="41"/>
      <c r="D1103" s="242" t="s">
        <v>202</v>
      </c>
      <c r="E1103" s="41"/>
      <c r="F1103" s="243" t="s">
        <v>1618</v>
      </c>
      <c r="G1103" s="41"/>
      <c r="H1103" s="41"/>
      <c r="I1103" s="244"/>
      <c r="J1103" s="41"/>
      <c r="K1103" s="41"/>
      <c r="L1103" s="45"/>
      <c r="M1103" s="245"/>
      <c r="N1103" s="246"/>
      <c r="O1103" s="92"/>
      <c r="P1103" s="92"/>
      <c r="Q1103" s="92"/>
      <c r="R1103" s="92"/>
      <c r="S1103" s="92"/>
      <c r="T1103" s="93"/>
      <c r="U1103" s="39"/>
      <c r="V1103" s="39"/>
      <c r="W1103" s="39"/>
      <c r="X1103" s="39"/>
      <c r="Y1103" s="39"/>
      <c r="Z1103" s="39"/>
      <c r="AA1103" s="39"/>
      <c r="AB1103" s="39"/>
      <c r="AC1103" s="39"/>
      <c r="AD1103" s="39"/>
      <c r="AE1103" s="39"/>
      <c r="AT1103" s="18" t="s">
        <v>202</v>
      </c>
      <c r="AU1103" s="18" t="s">
        <v>85</v>
      </c>
    </row>
    <row r="1104" s="2" customFormat="1" ht="16.5" customHeight="1">
      <c r="A1104" s="39"/>
      <c r="B1104" s="40"/>
      <c r="C1104" s="229" t="s">
        <v>1643</v>
      </c>
      <c r="D1104" s="229" t="s">
        <v>196</v>
      </c>
      <c r="E1104" s="230" t="s">
        <v>1644</v>
      </c>
      <c r="F1104" s="231" t="s">
        <v>1645</v>
      </c>
      <c r="G1104" s="232" t="s">
        <v>1214</v>
      </c>
      <c r="H1104" s="233">
        <v>155</v>
      </c>
      <c r="I1104" s="234"/>
      <c r="J1104" s="235">
        <f>ROUND(I1104*H1104,2)</f>
        <v>0</v>
      </c>
      <c r="K1104" s="231" t="s">
        <v>232</v>
      </c>
      <c r="L1104" s="45"/>
      <c r="M1104" s="236" t="s">
        <v>1</v>
      </c>
      <c r="N1104" s="237" t="s">
        <v>41</v>
      </c>
      <c r="O1104" s="92"/>
      <c r="P1104" s="238">
        <f>O1104*H1104</f>
        <v>0</v>
      </c>
      <c r="Q1104" s="238">
        <v>0</v>
      </c>
      <c r="R1104" s="238">
        <f>Q1104*H1104</f>
        <v>0</v>
      </c>
      <c r="S1104" s="238">
        <v>0</v>
      </c>
      <c r="T1104" s="239">
        <f>S1104*H1104</f>
        <v>0</v>
      </c>
      <c r="U1104" s="39"/>
      <c r="V1104" s="39"/>
      <c r="W1104" s="39"/>
      <c r="X1104" s="39"/>
      <c r="Y1104" s="39"/>
      <c r="Z1104" s="39"/>
      <c r="AA1104" s="39"/>
      <c r="AB1104" s="39"/>
      <c r="AC1104" s="39"/>
      <c r="AD1104" s="39"/>
      <c r="AE1104" s="39"/>
      <c r="AR1104" s="240" t="s">
        <v>100</v>
      </c>
      <c r="AT1104" s="240" t="s">
        <v>196</v>
      </c>
      <c r="AU1104" s="240" t="s">
        <v>85</v>
      </c>
      <c r="AY1104" s="18" t="s">
        <v>194</v>
      </c>
      <c r="BE1104" s="241">
        <f>IF(N1104="základní",J1104,0)</f>
        <v>0</v>
      </c>
      <c r="BF1104" s="241">
        <f>IF(N1104="snížená",J1104,0)</f>
        <v>0</v>
      </c>
      <c r="BG1104" s="241">
        <f>IF(N1104="zákl. přenesená",J1104,0)</f>
        <v>0</v>
      </c>
      <c r="BH1104" s="241">
        <f>IF(N1104="sníž. přenesená",J1104,0)</f>
        <v>0</v>
      </c>
      <c r="BI1104" s="241">
        <f>IF(N1104="nulová",J1104,0)</f>
        <v>0</v>
      </c>
      <c r="BJ1104" s="18" t="s">
        <v>83</v>
      </c>
      <c r="BK1104" s="241">
        <f>ROUND(I1104*H1104,2)</f>
        <v>0</v>
      </c>
      <c r="BL1104" s="18" t="s">
        <v>100</v>
      </c>
      <c r="BM1104" s="240" t="s">
        <v>1646</v>
      </c>
    </row>
    <row r="1105" s="2" customFormat="1">
      <c r="A1105" s="39"/>
      <c r="B1105" s="40"/>
      <c r="C1105" s="41"/>
      <c r="D1105" s="242" t="s">
        <v>202</v>
      </c>
      <c r="E1105" s="41"/>
      <c r="F1105" s="243" t="s">
        <v>1618</v>
      </c>
      <c r="G1105" s="41"/>
      <c r="H1105" s="41"/>
      <c r="I1105" s="244"/>
      <c r="J1105" s="41"/>
      <c r="K1105" s="41"/>
      <c r="L1105" s="45"/>
      <c r="M1105" s="245"/>
      <c r="N1105" s="246"/>
      <c r="O1105" s="92"/>
      <c r="P1105" s="92"/>
      <c r="Q1105" s="92"/>
      <c r="R1105" s="92"/>
      <c r="S1105" s="92"/>
      <c r="T1105" s="93"/>
      <c r="U1105" s="39"/>
      <c r="V1105" s="39"/>
      <c r="W1105" s="39"/>
      <c r="X1105" s="39"/>
      <c r="Y1105" s="39"/>
      <c r="Z1105" s="39"/>
      <c r="AA1105" s="39"/>
      <c r="AB1105" s="39"/>
      <c r="AC1105" s="39"/>
      <c r="AD1105" s="39"/>
      <c r="AE1105" s="39"/>
      <c r="AT1105" s="18" t="s">
        <v>202</v>
      </c>
      <c r="AU1105" s="18" t="s">
        <v>85</v>
      </c>
    </row>
    <row r="1106" s="12" customFormat="1" ht="25.92" customHeight="1">
      <c r="A1106" s="12"/>
      <c r="B1106" s="213"/>
      <c r="C1106" s="214"/>
      <c r="D1106" s="215" t="s">
        <v>75</v>
      </c>
      <c r="E1106" s="216" t="s">
        <v>1647</v>
      </c>
      <c r="F1106" s="216" t="s">
        <v>1648</v>
      </c>
      <c r="G1106" s="214"/>
      <c r="H1106" s="214"/>
      <c r="I1106" s="217"/>
      <c r="J1106" s="218">
        <f>BK1106</f>
        <v>0</v>
      </c>
      <c r="K1106" s="214"/>
      <c r="L1106" s="219"/>
      <c r="M1106" s="220"/>
      <c r="N1106" s="221"/>
      <c r="O1106" s="221"/>
      <c r="P1106" s="222">
        <f>SUM(P1107:P1118)</f>
        <v>0</v>
      </c>
      <c r="Q1106" s="221"/>
      <c r="R1106" s="222">
        <f>SUM(R1107:R1118)</f>
        <v>0</v>
      </c>
      <c r="S1106" s="221"/>
      <c r="T1106" s="223">
        <f>SUM(T1107:T1118)</f>
        <v>0</v>
      </c>
      <c r="U1106" s="12"/>
      <c r="V1106" s="12"/>
      <c r="W1106" s="12"/>
      <c r="X1106" s="12"/>
      <c r="Y1106" s="12"/>
      <c r="Z1106" s="12"/>
      <c r="AA1106" s="12"/>
      <c r="AB1106" s="12"/>
      <c r="AC1106" s="12"/>
      <c r="AD1106" s="12"/>
      <c r="AE1106" s="12"/>
      <c r="AR1106" s="224" t="s">
        <v>100</v>
      </c>
      <c r="AT1106" s="225" t="s">
        <v>75</v>
      </c>
      <c r="AU1106" s="225" t="s">
        <v>76</v>
      </c>
      <c r="AY1106" s="224" t="s">
        <v>194</v>
      </c>
      <c r="BK1106" s="226">
        <f>SUM(BK1107:BK1118)</f>
        <v>0</v>
      </c>
    </row>
    <row r="1107" s="2" customFormat="1" ht="24.15" customHeight="1">
      <c r="A1107" s="39"/>
      <c r="B1107" s="40"/>
      <c r="C1107" s="229" t="s">
        <v>1649</v>
      </c>
      <c r="D1107" s="229" t="s">
        <v>196</v>
      </c>
      <c r="E1107" s="230" t="s">
        <v>1650</v>
      </c>
      <c r="F1107" s="231" t="s">
        <v>1651</v>
      </c>
      <c r="G1107" s="232" t="s">
        <v>210</v>
      </c>
      <c r="H1107" s="233">
        <v>94.549000000000007</v>
      </c>
      <c r="I1107" s="234"/>
      <c r="J1107" s="235">
        <f>ROUND(I1107*H1107,2)</f>
        <v>0</v>
      </c>
      <c r="K1107" s="231" t="s">
        <v>232</v>
      </c>
      <c r="L1107" s="45"/>
      <c r="M1107" s="236" t="s">
        <v>1</v>
      </c>
      <c r="N1107" s="237" t="s">
        <v>41</v>
      </c>
      <c r="O1107" s="92"/>
      <c r="P1107" s="238">
        <f>O1107*H1107</f>
        <v>0</v>
      </c>
      <c r="Q1107" s="238">
        <v>0</v>
      </c>
      <c r="R1107" s="238">
        <f>Q1107*H1107</f>
        <v>0</v>
      </c>
      <c r="S1107" s="238">
        <v>0</v>
      </c>
      <c r="T1107" s="239">
        <f>S1107*H1107</f>
        <v>0</v>
      </c>
      <c r="U1107" s="39"/>
      <c r="V1107" s="39"/>
      <c r="W1107" s="39"/>
      <c r="X1107" s="39"/>
      <c r="Y1107" s="39"/>
      <c r="Z1107" s="39"/>
      <c r="AA1107" s="39"/>
      <c r="AB1107" s="39"/>
      <c r="AC1107" s="39"/>
      <c r="AD1107" s="39"/>
      <c r="AE1107" s="39"/>
      <c r="AR1107" s="240" t="s">
        <v>1652</v>
      </c>
      <c r="AT1107" s="240" t="s">
        <v>196</v>
      </c>
      <c r="AU1107" s="240" t="s">
        <v>83</v>
      </c>
      <c r="AY1107" s="18" t="s">
        <v>194</v>
      </c>
      <c r="BE1107" s="241">
        <f>IF(N1107="základní",J1107,0)</f>
        <v>0</v>
      </c>
      <c r="BF1107" s="241">
        <f>IF(N1107="snížená",J1107,0)</f>
        <v>0</v>
      </c>
      <c r="BG1107" s="241">
        <f>IF(N1107="zákl. přenesená",J1107,0)</f>
        <v>0</v>
      </c>
      <c r="BH1107" s="241">
        <f>IF(N1107="sníž. přenesená",J1107,0)</f>
        <v>0</v>
      </c>
      <c r="BI1107" s="241">
        <f>IF(N1107="nulová",J1107,0)</f>
        <v>0</v>
      </c>
      <c r="BJ1107" s="18" t="s">
        <v>83</v>
      </c>
      <c r="BK1107" s="241">
        <f>ROUND(I1107*H1107,2)</f>
        <v>0</v>
      </c>
      <c r="BL1107" s="18" t="s">
        <v>1652</v>
      </c>
      <c r="BM1107" s="240" t="s">
        <v>1653</v>
      </c>
    </row>
    <row r="1108" s="2" customFormat="1">
      <c r="A1108" s="39"/>
      <c r="B1108" s="40"/>
      <c r="C1108" s="41"/>
      <c r="D1108" s="242" t="s">
        <v>202</v>
      </c>
      <c r="E1108" s="41"/>
      <c r="F1108" s="243" t="s">
        <v>1654</v>
      </c>
      <c r="G1108" s="41"/>
      <c r="H1108" s="41"/>
      <c r="I1108" s="244"/>
      <c r="J1108" s="41"/>
      <c r="K1108" s="41"/>
      <c r="L1108" s="45"/>
      <c r="M1108" s="245"/>
      <c r="N1108" s="246"/>
      <c r="O1108" s="92"/>
      <c r="P1108" s="92"/>
      <c r="Q1108" s="92"/>
      <c r="R1108" s="92"/>
      <c r="S1108" s="92"/>
      <c r="T1108" s="93"/>
      <c r="U1108" s="39"/>
      <c r="V1108" s="39"/>
      <c r="W1108" s="39"/>
      <c r="X1108" s="39"/>
      <c r="Y1108" s="39"/>
      <c r="Z1108" s="39"/>
      <c r="AA1108" s="39"/>
      <c r="AB1108" s="39"/>
      <c r="AC1108" s="39"/>
      <c r="AD1108" s="39"/>
      <c r="AE1108" s="39"/>
      <c r="AT1108" s="18" t="s">
        <v>202</v>
      </c>
      <c r="AU1108" s="18" t="s">
        <v>83</v>
      </c>
    </row>
    <row r="1109" s="14" customFormat="1">
      <c r="A1109" s="14"/>
      <c r="B1109" s="258"/>
      <c r="C1109" s="259"/>
      <c r="D1109" s="242" t="s">
        <v>204</v>
      </c>
      <c r="E1109" s="260" t="s">
        <v>1</v>
      </c>
      <c r="F1109" s="261" t="s">
        <v>350</v>
      </c>
      <c r="G1109" s="259"/>
      <c r="H1109" s="260" t="s">
        <v>1</v>
      </c>
      <c r="I1109" s="262"/>
      <c r="J1109" s="259"/>
      <c r="K1109" s="259"/>
      <c r="L1109" s="263"/>
      <c r="M1109" s="264"/>
      <c r="N1109" s="265"/>
      <c r="O1109" s="265"/>
      <c r="P1109" s="265"/>
      <c r="Q1109" s="265"/>
      <c r="R1109" s="265"/>
      <c r="S1109" s="265"/>
      <c r="T1109" s="266"/>
      <c r="U1109" s="14"/>
      <c r="V1109" s="14"/>
      <c r="W1109" s="14"/>
      <c r="X1109" s="14"/>
      <c r="Y1109" s="14"/>
      <c r="Z1109" s="14"/>
      <c r="AA1109" s="14"/>
      <c r="AB1109" s="14"/>
      <c r="AC1109" s="14"/>
      <c r="AD1109" s="14"/>
      <c r="AE1109" s="14"/>
      <c r="AT1109" s="267" t="s">
        <v>204</v>
      </c>
      <c r="AU1109" s="267" t="s">
        <v>83</v>
      </c>
      <c r="AV1109" s="14" t="s">
        <v>83</v>
      </c>
      <c r="AW1109" s="14" t="s">
        <v>32</v>
      </c>
      <c r="AX1109" s="14" t="s">
        <v>76</v>
      </c>
      <c r="AY1109" s="267" t="s">
        <v>194</v>
      </c>
    </row>
    <row r="1110" s="13" customFormat="1">
      <c r="A1110" s="13"/>
      <c r="B1110" s="247"/>
      <c r="C1110" s="248"/>
      <c r="D1110" s="242" t="s">
        <v>204</v>
      </c>
      <c r="E1110" s="249" t="s">
        <v>1</v>
      </c>
      <c r="F1110" s="250" t="s">
        <v>884</v>
      </c>
      <c r="G1110" s="248"/>
      <c r="H1110" s="251">
        <v>67.052999999999997</v>
      </c>
      <c r="I1110" s="252"/>
      <c r="J1110" s="248"/>
      <c r="K1110" s="248"/>
      <c r="L1110" s="253"/>
      <c r="M1110" s="254"/>
      <c r="N1110" s="255"/>
      <c r="O1110" s="255"/>
      <c r="P1110" s="255"/>
      <c r="Q1110" s="255"/>
      <c r="R1110" s="255"/>
      <c r="S1110" s="255"/>
      <c r="T1110" s="256"/>
      <c r="U1110" s="13"/>
      <c r="V1110" s="13"/>
      <c r="W1110" s="13"/>
      <c r="X1110" s="13"/>
      <c r="Y1110" s="13"/>
      <c r="Z1110" s="13"/>
      <c r="AA1110" s="13"/>
      <c r="AB1110" s="13"/>
      <c r="AC1110" s="13"/>
      <c r="AD1110" s="13"/>
      <c r="AE1110" s="13"/>
      <c r="AT1110" s="257" t="s">
        <v>204</v>
      </c>
      <c r="AU1110" s="257" t="s">
        <v>83</v>
      </c>
      <c r="AV1110" s="13" t="s">
        <v>85</v>
      </c>
      <c r="AW1110" s="13" t="s">
        <v>32</v>
      </c>
      <c r="AX1110" s="13" t="s">
        <v>76</v>
      </c>
      <c r="AY1110" s="257" t="s">
        <v>194</v>
      </c>
    </row>
    <row r="1111" s="13" customFormat="1">
      <c r="A1111" s="13"/>
      <c r="B1111" s="247"/>
      <c r="C1111" s="248"/>
      <c r="D1111" s="242" t="s">
        <v>204</v>
      </c>
      <c r="E1111" s="249" t="s">
        <v>1</v>
      </c>
      <c r="F1111" s="250" t="s">
        <v>918</v>
      </c>
      <c r="G1111" s="248"/>
      <c r="H1111" s="251">
        <v>19.616</v>
      </c>
      <c r="I1111" s="252"/>
      <c r="J1111" s="248"/>
      <c r="K1111" s="248"/>
      <c r="L1111" s="253"/>
      <c r="M1111" s="254"/>
      <c r="N1111" s="255"/>
      <c r="O1111" s="255"/>
      <c r="P1111" s="255"/>
      <c r="Q1111" s="255"/>
      <c r="R1111" s="255"/>
      <c r="S1111" s="255"/>
      <c r="T1111" s="256"/>
      <c r="U1111" s="13"/>
      <c r="V1111" s="13"/>
      <c r="W1111" s="13"/>
      <c r="X1111" s="13"/>
      <c r="Y1111" s="13"/>
      <c r="Z1111" s="13"/>
      <c r="AA1111" s="13"/>
      <c r="AB1111" s="13"/>
      <c r="AC1111" s="13"/>
      <c r="AD1111" s="13"/>
      <c r="AE1111" s="13"/>
      <c r="AT1111" s="257" t="s">
        <v>204</v>
      </c>
      <c r="AU1111" s="257" t="s">
        <v>83</v>
      </c>
      <c r="AV1111" s="13" t="s">
        <v>85</v>
      </c>
      <c r="AW1111" s="13" t="s">
        <v>32</v>
      </c>
      <c r="AX1111" s="13" t="s">
        <v>76</v>
      </c>
      <c r="AY1111" s="257" t="s">
        <v>194</v>
      </c>
    </row>
    <row r="1112" s="13" customFormat="1">
      <c r="A1112" s="13"/>
      <c r="B1112" s="247"/>
      <c r="C1112" s="248"/>
      <c r="D1112" s="242" t="s">
        <v>204</v>
      </c>
      <c r="E1112" s="249" t="s">
        <v>1</v>
      </c>
      <c r="F1112" s="250" t="s">
        <v>919</v>
      </c>
      <c r="G1112" s="248"/>
      <c r="H1112" s="251">
        <v>7.8799999999999999</v>
      </c>
      <c r="I1112" s="252"/>
      <c r="J1112" s="248"/>
      <c r="K1112" s="248"/>
      <c r="L1112" s="253"/>
      <c r="M1112" s="254"/>
      <c r="N1112" s="255"/>
      <c r="O1112" s="255"/>
      <c r="P1112" s="255"/>
      <c r="Q1112" s="255"/>
      <c r="R1112" s="255"/>
      <c r="S1112" s="255"/>
      <c r="T1112" s="256"/>
      <c r="U1112" s="13"/>
      <c r="V1112" s="13"/>
      <c r="W1112" s="13"/>
      <c r="X1112" s="13"/>
      <c r="Y1112" s="13"/>
      <c r="Z1112" s="13"/>
      <c r="AA1112" s="13"/>
      <c r="AB1112" s="13"/>
      <c r="AC1112" s="13"/>
      <c r="AD1112" s="13"/>
      <c r="AE1112" s="13"/>
      <c r="AT1112" s="257" t="s">
        <v>204</v>
      </c>
      <c r="AU1112" s="257" t="s">
        <v>83</v>
      </c>
      <c r="AV1112" s="13" t="s">
        <v>85</v>
      </c>
      <c r="AW1112" s="13" t="s">
        <v>32</v>
      </c>
      <c r="AX1112" s="13" t="s">
        <v>76</v>
      </c>
      <c r="AY1112" s="257" t="s">
        <v>194</v>
      </c>
    </row>
    <row r="1113" s="15" customFormat="1">
      <c r="A1113" s="15"/>
      <c r="B1113" s="268"/>
      <c r="C1113" s="269"/>
      <c r="D1113" s="242" t="s">
        <v>204</v>
      </c>
      <c r="E1113" s="270" t="s">
        <v>1</v>
      </c>
      <c r="F1113" s="271" t="s">
        <v>207</v>
      </c>
      <c r="G1113" s="269"/>
      <c r="H1113" s="272">
        <v>94.549000000000007</v>
      </c>
      <c r="I1113" s="273"/>
      <c r="J1113" s="269"/>
      <c r="K1113" s="269"/>
      <c r="L1113" s="274"/>
      <c r="M1113" s="275"/>
      <c r="N1113" s="276"/>
      <c r="O1113" s="276"/>
      <c r="P1113" s="276"/>
      <c r="Q1113" s="276"/>
      <c r="R1113" s="276"/>
      <c r="S1113" s="276"/>
      <c r="T1113" s="277"/>
      <c r="U1113" s="15"/>
      <c r="V1113" s="15"/>
      <c r="W1113" s="15"/>
      <c r="X1113" s="15"/>
      <c r="Y1113" s="15"/>
      <c r="Z1113" s="15"/>
      <c r="AA1113" s="15"/>
      <c r="AB1113" s="15"/>
      <c r="AC1113" s="15"/>
      <c r="AD1113" s="15"/>
      <c r="AE1113" s="15"/>
      <c r="AT1113" s="278" t="s">
        <v>204</v>
      </c>
      <c r="AU1113" s="278" t="s">
        <v>83</v>
      </c>
      <c r="AV1113" s="15" t="s">
        <v>100</v>
      </c>
      <c r="AW1113" s="15" t="s">
        <v>32</v>
      </c>
      <c r="AX1113" s="15" t="s">
        <v>83</v>
      </c>
      <c r="AY1113" s="278" t="s">
        <v>194</v>
      </c>
    </row>
    <row r="1114" s="2" customFormat="1" ht="24.15" customHeight="1">
      <c r="A1114" s="39"/>
      <c r="B1114" s="40"/>
      <c r="C1114" s="229" t="s">
        <v>1655</v>
      </c>
      <c r="D1114" s="229" t="s">
        <v>196</v>
      </c>
      <c r="E1114" s="230" t="s">
        <v>1650</v>
      </c>
      <c r="F1114" s="231" t="s">
        <v>1651</v>
      </c>
      <c r="G1114" s="232" t="s">
        <v>210</v>
      </c>
      <c r="H1114" s="233">
        <v>285.584</v>
      </c>
      <c r="I1114" s="234"/>
      <c r="J1114" s="235">
        <f>ROUND(I1114*H1114,2)</f>
        <v>0</v>
      </c>
      <c r="K1114" s="231" t="s">
        <v>232</v>
      </c>
      <c r="L1114" s="45"/>
      <c r="M1114" s="236" t="s">
        <v>1</v>
      </c>
      <c r="N1114" s="237" t="s">
        <v>41</v>
      </c>
      <c r="O1114" s="92"/>
      <c r="P1114" s="238">
        <f>O1114*H1114</f>
        <v>0</v>
      </c>
      <c r="Q1114" s="238">
        <v>0</v>
      </c>
      <c r="R1114" s="238">
        <f>Q1114*H1114</f>
        <v>0</v>
      </c>
      <c r="S1114" s="238">
        <v>0</v>
      </c>
      <c r="T1114" s="239">
        <f>S1114*H1114</f>
        <v>0</v>
      </c>
      <c r="U1114" s="39"/>
      <c r="V1114" s="39"/>
      <c r="W1114" s="39"/>
      <c r="X1114" s="39"/>
      <c r="Y1114" s="39"/>
      <c r="Z1114" s="39"/>
      <c r="AA1114" s="39"/>
      <c r="AB1114" s="39"/>
      <c r="AC1114" s="39"/>
      <c r="AD1114" s="39"/>
      <c r="AE1114" s="39"/>
      <c r="AR1114" s="240" t="s">
        <v>1652</v>
      </c>
      <c r="AT1114" s="240" t="s">
        <v>196</v>
      </c>
      <c r="AU1114" s="240" t="s">
        <v>83</v>
      </c>
      <c r="AY1114" s="18" t="s">
        <v>194</v>
      </c>
      <c r="BE1114" s="241">
        <f>IF(N1114="základní",J1114,0)</f>
        <v>0</v>
      </c>
      <c r="BF1114" s="241">
        <f>IF(N1114="snížená",J1114,0)</f>
        <v>0</v>
      </c>
      <c r="BG1114" s="241">
        <f>IF(N1114="zákl. přenesená",J1114,0)</f>
        <v>0</v>
      </c>
      <c r="BH1114" s="241">
        <f>IF(N1114="sníž. přenesená",J1114,0)</f>
        <v>0</v>
      </c>
      <c r="BI1114" s="241">
        <f>IF(N1114="nulová",J1114,0)</f>
        <v>0</v>
      </c>
      <c r="BJ1114" s="18" t="s">
        <v>83</v>
      </c>
      <c r="BK1114" s="241">
        <f>ROUND(I1114*H1114,2)</f>
        <v>0</v>
      </c>
      <c r="BL1114" s="18" t="s">
        <v>1652</v>
      </c>
      <c r="BM1114" s="240" t="s">
        <v>1656</v>
      </c>
    </row>
    <row r="1115" s="2" customFormat="1">
      <c r="A1115" s="39"/>
      <c r="B1115" s="40"/>
      <c r="C1115" s="41"/>
      <c r="D1115" s="242" t="s">
        <v>202</v>
      </c>
      <c r="E1115" s="41"/>
      <c r="F1115" s="243" t="s">
        <v>1654</v>
      </c>
      <c r="G1115" s="41"/>
      <c r="H1115" s="41"/>
      <c r="I1115" s="244"/>
      <c r="J1115" s="41"/>
      <c r="K1115" s="41"/>
      <c r="L1115" s="45"/>
      <c r="M1115" s="245"/>
      <c r="N1115" s="246"/>
      <c r="O1115" s="92"/>
      <c r="P1115" s="92"/>
      <c r="Q1115" s="92"/>
      <c r="R1115" s="92"/>
      <c r="S1115" s="92"/>
      <c r="T1115" s="93"/>
      <c r="U1115" s="39"/>
      <c r="V1115" s="39"/>
      <c r="W1115" s="39"/>
      <c r="X1115" s="39"/>
      <c r="Y1115" s="39"/>
      <c r="Z1115" s="39"/>
      <c r="AA1115" s="39"/>
      <c r="AB1115" s="39"/>
      <c r="AC1115" s="39"/>
      <c r="AD1115" s="39"/>
      <c r="AE1115" s="39"/>
      <c r="AT1115" s="18" t="s">
        <v>202</v>
      </c>
      <c r="AU1115" s="18" t="s">
        <v>83</v>
      </c>
    </row>
    <row r="1116" s="14" customFormat="1">
      <c r="A1116" s="14"/>
      <c r="B1116" s="258"/>
      <c r="C1116" s="259"/>
      <c r="D1116" s="242" t="s">
        <v>204</v>
      </c>
      <c r="E1116" s="260" t="s">
        <v>1</v>
      </c>
      <c r="F1116" s="261" t="s">
        <v>218</v>
      </c>
      <c r="G1116" s="259"/>
      <c r="H1116" s="260" t="s">
        <v>1</v>
      </c>
      <c r="I1116" s="262"/>
      <c r="J1116" s="259"/>
      <c r="K1116" s="259"/>
      <c r="L1116" s="263"/>
      <c r="M1116" s="264"/>
      <c r="N1116" s="265"/>
      <c r="O1116" s="265"/>
      <c r="P1116" s="265"/>
      <c r="Q1116" s="265"/>
      <c r="R1116" s="265"/>
      <c r="S1116" s="265"/>
      <c r="T1116" s="266"/>
      <c r="U1116" s="14"/>
      <c r="V1116" s="14"/>
      <c r="W1116" s="14"/>
      <c r="X1116" s="14"/>
      <c r="Y1116" s="14"/>
      <c r="Z1116" s="14"/>
      <c r="AA1116" s="14"/>
      <c r="AB1116" s="14"/>
      <c r="AC1116" s="14"/>
      <c r="AD1116" s="14"/>
      <c r="AE1116" s="14"/>
      <c r="AT1116" s="267" t="s">
        <v>204</v>
      </c>
      <c r="AU1116" s="267" t="s">
        <v>83</v>
      </c>
      <c r="AV1116" s="14" t="s">
        <v>83</v>
      </c>
      <c r="AW1116" s="14" t="s">
        <v>32</v>
      </c>
      <c r="AX1116" s="14" t="s">
        <v>76</v>
      </c>
      <c r="AY1116" s="267" t="s">
        <v>194</v>
      </c>
    </row>
    <row r="1117" s="13" customFormat="1">
      <c r="A1117" s="13"/>
      <c r="B1117" s="247"/>
      <c r="C1117" s="248"/>
      <c r="D1117" s="242" t="s">
        <v>204</v>
      </c>
      <c r="E1117" s="249" t="s">
        <v>1</v>
      </c>
      <c r="F1117" s="250" t="s">
        <v>453</v>
      </c>
      <c r="G1117" s="248"/>
      <c r="H1117" s="251">
        <v>285.584</v>
      </c>
      <c r="I1117" s="252"/>
      <c r="J1117" s="248"/>
      <c r="K1117" s="248"/>
      <c r="L1117" s="253"/>
      <c r="M1117" s="254"/>
      <c r="N1117" s="255"/>
      <c r="O1117" s="255"/>
      <c r="P1117" s="255"/>
      <c r="Q1117" s="255"/>
      <c r="R1117" s="255"/>
      <c r="S1117" s="255"/>
      <c r="T1117" s="256"/>
      <c r="U1117" s="13"/>
      <c r="V1117" s="13"/>
      <c r="W1117" s="13"/>
      <c r="X1117" s="13"/>
      <c r="Y1117" s="13"/>
      <c r="Z1117" s="13"/>
      <c r="AA1117" s="13"/>
      <c r="AB1117" s="13"/>
      <c r="AC1117" s="13"/>
      <c r="AD1117" s="13"/>
      <c r="AE1117" s="13"/>
      <c r="AT1117" s="257" t="s">
        <v>204</v>
      </c>
      <c r="AU1117" s="257" t="s">
        <v>83</v>
      </c>
      <c r="AV1117" s="13" t="s">
        <v>85</v>
      </c>
      <c r="AW1117" s="13" t="s">
        <v>32</v>
      </c>
      <c r="AX1117" s="13" t="s">
        <v>76</v>
      </c>
      <c r="AY1117" s="257" t="s">
        <v>194</v>
      </c>
    </row>
    <row r="1118" s="15" customFormat="1">
      <c r="A1118" s="15"/>
      <c r="B1118" s="268"/>
      <c r="C1118" s="269"/>
      <c r="D1118" s="242" t="s">
        <v>204</v>
      </c>
      <c r="E1118" s="270" t="s">
        <v>1</v>
      </c>
      <c r="F1118" s="271" t="s">
        <v>207</v>
      </c>
      <c r="G1118" s="269"/>
      <c r="H1118" s="272">
        <v>285.584</v>
      </c>
      <c r="I1118" s="273"/>
      <c r="J1118" s="269"/>
      <c r="K1118" s="269"/>
      <c r="L1118" s="274"/>
      <c r="M1118" s="275"/>
      <c r="N1118" s="276"/>
      <c r="O1118" s="276"/>
      <c r="P1118" s="276"/>
      <c r="Q1118" s="276"/>
      <c r="R1118" s="276"/>
      <c r="S1118" s="276"/>
      <c r="T1118" s="277"/>
      <c r="U1118" s="15"/>
      <c r="V1118" s="15"/>
      <c r="W1118" s="15"/>
      <c r="X1118" s="15"/>
      <c r="Y1118" s="15"/>
      <c r="Z1118" s="15"/>
      <c r="AA1118" s="15"/>
      <c r="AB1118" s="15"/>
      <c r="AC1118" s="15"/>
      <c r="AD1118" s="15"/>
      <c r="AE1118" s="15"/>
      <c r="AT1118" s="278" t="s">
        <v>204</v>
      </c>
      <c r="AU1118" s="278" t="s">
        <v>83</v>
      </c>
      <c r="AV1118" s="15" t="s">
        <v>100</v>
      </c>
      <c r="AW1118" s="15" t="s">
        <v>32</v>
      </c>
      <c r="AX1118" s="15" t="s">
        <v>83</v>
      </c>
      <c r="AY1118" s="278" t="s">
        <v>194</v>
      </c>
    </row>
    <row r="1119" s="12" customFormat="1" ht="25.92" customHeight="1">
      <c r="A1119" s="12"/>
      <c r="B1119" s="213"/>
      <c r="C1119" s="214"/>
      <c r="D1119" s="215" t="s">
        <v>75</v>
      </c>
      <c r="E1119" s="216" t="s">
        <v>1657</v>
      </c>
      <c r="F1119" s="216" t="s">
        <v>1658</v>
      </c>
      <c r="G1119" s="214"/>
      <c r="H1119" s="214"/>
      <c r="I1119" s="217"/>
      <c r="J1119" s="218">
        <f>BK1119</f>
        <v>0</v>
      </c>
      <c r="K1119" s="214"/>
      <c r="L1119" s="219"/>
      <c r="M1119" s="220"/>
      <c r="N1119" s="221"/>
      <c r="O1119" s="221"/>
      <c r="P1119" s="222">
        <f>SUM(P1120:P1125)</f>
        <v>0</v>
      </c>
      <c r="Q1119" s="221"/>
      <c r="R1119" s="222">
        <f>SUM(R1120:R1125)</f>
        <v>0</v>
      </c>
      <c r="S1119" s="221"/>
      <c r="T1119" s="223">
        <f>SUM(T1120:T1125)</f>
        <v>0</v>
      </c>
      <c r="U1119" s="12"/>
      <c r="V1119" s="12"/>
      <c r="W1119" s="12"/>
      <c r="X1119" s="12"/>
      <c r="Y1119" s="12"/>
      <c r="Z1119" s="12"/>
      <c r="AA1119" s="12"/>
      <c r="AB1119" s="12"/>
      <c r="AC1119" s="12"/>
      <c r="AD1119" s="12"/>
      <c r="AE1119" s="12"/>
      <c r="AR1119" s="224" t="s">
        <v>100</v>
      </c>
      <c r="AT1119" s="225" t="s">
        <v>75</v>
      </c>
      <c r="AU1119" s="225" t="s">
        <v>76</v>
      </c>
      <c r="AY1119" s="224" t="s">
        <v>194</v>
      </c>
      <c r="BK1119" s="226">
        <f>SUM(BK1120:BK1125)</f>
        <v>0</v>
      </c>
    </row>
    <row r="1120" s="2" customFormat="1" ht="21.75" customHeight="1">
      <c r="A1120" s="39"/>
      <c r="B1120" s="40"/>
      <c r="C1120" s="229" t="s">
        <v>1659</v>
      </c>
      <c r="D1120" s="229" t="s">
        <v>196</v>
      </c>
      <c r="E1120" s="230" t="s">
        <v>1660</v>
      </c>
      <c r="F1120" s="231" t="s">
        <v>1661</v>
      </c>
      <c r="G1120" s="232" t="s">
        <v>312</v>
      </c>
      <c r="H1120" s="233">
        <v>28.449999999999999</v>
      </c>
      <c r="I1120" s="234"/>
      <c r="J1120" s="235">
        <f>ROUND(I1120*H1120,2)</f>
        <v>0</v>
      </c>
      <c r="K1120" s="231" t="s">
        <v>200</v>
      </c>
      <c r="L1120" s="45"/>
      <c r="M1120" s="236" t="s">
        <v>1</v>
      </c>
      <c r="N1120" s="237" t="s">
        <v>41</v>
      </c>
      <c r="O1120" s="92"/>
      <c r="P1120" s="238">
        <f>O1120*H1120</f>
        <v>0</v>
      </c>
      <c r="Q1120" s="238">
        <v>0</v>
      </c>
      <c r="R1120" s="238">
        <f>Q1120*H1120</f>
        <v>0</v>
      </c>
      <c r="S1120" s="238">
        <v>0</v>
      </c>
      <c r="T1120" s="239">
        <f>S1120*H1120</f>
        <v>0</v>
      </c>
      <c r="U1120" s="39"/>
      <c r="V1120" s="39"/>
      <c r="W1120" s="39"/>
      <c r="X1120" s="39"/>
      <c r="Y1120" s="39"/>
      <c r="Z1120" s="39"/>
      <c r="AA1120" s="39"/>
      <c r="AB1120" s="39"/>
      <c r="AC1120" s="39"/>
      <c r="AD1120" s="39"/>
      <c r="AE1120" s="39"/>
      <c r="AR1120" s="240" t="s">
        <v>100</v>
      </c>
      <c r="AT1120" s="240" t="s">
        <v>196</v>
      </c>
      <c r="AU1120" s="240" t="s">
        <v>83</v>
      </c>
      <c r="AY1120" s="18" t="s">
        <v>194</v>
      </c>
      <c r="BE1120" s="241">
        <f>IF(N1120="základní",J1120,0)</f>
        <v>0</v>
      </c>
      <c r="BF1120" s="241">
        <f>IF(N1120="snížená",J1120,0)</f>
        <v>0</v>
      </c>
      <c r="BG1120" s="241">
        <f>IF(N1120="zákl. přenesená",J1120,0)</f>
        <v>0</v>
      </c>
      <c r="BH1120" s="241">
        <f>IF(N1120="sníž. přenesená",J1120,0)</f>
        <v>0</v>
      </c>
      <c r="BI1120" s="241">
        <f>IF(N1120="nulová",J1120,0)</f>
        <v>0</v>
      </c>
      <c r="BJ1120" s="18" t="s">
        <v>83</v>
      </c>
      <c r="BK1120" s="241">
        <f>ROUND(I1120*H1120,2)</f>
        <v>0</v>
      </c>
      <c r="BL1120" s="18" t="s">
        <v>100</v>
      </c>
      <c r="BM1120" s="240" t="s">
        <v>1662</v>
      </c>
    </row>
    <row r="1121" s="2" customFormat="1" ht="21.75" customHeight="1">
      <c r="A1121" s="39"/>
      <c r="B1121" s="40"/>
      <c r="C1121" s="229" t="s">
        <v>1663</v>
      </c>
      <c r="D1121" s="229" t="s">
        <v>196</v>
      </c>
      <c r="E1121" s="230" t="s">
        <v>1664</v>
      </c>
      <c r="F1121" s="231" t="s">
        <v>1665</v>
      </c>
      <c r="G1121" s="232" t="s">
        <v>312</v>
      </c>
      <c r="H1121" s="233">
        <v>26.248999999999999</v>
      </c>
      <c r="I1121" s="234"/>
      <c r="J1121" s="235">
        <f>ROUND(I1121*H1121,2)</f>
        <v>0</v>
      </c>
      <c r="K1121" s="231" t="s">
        <v>200</v>
      </c>
      <c r="L1121" s="45"/>
      <c r="M1121" s="236" t="s">
        <v>1</v>
      </c>
      <c r="N1121" s="237" t="s">
        <v>41</v>
      </c>
      <c r="O1121" s="92"/>
      <c r="P1121" s="238">
        <f>O1121*H1121</f>
        <v>0</v>
      </c>
      <c r="Q1121" s="238">
        <v>0</v>
      </c>
      <c r="R1121" s="238">
        <f>Q1121*H1121</f>
        <v>0</v>
      </c>
      <c r="S1121" s="238">
        <v>0</v>
      </c>
      <c r="T1121" s="239">
        <f>S1121*H1121</f>
        <v>0</v>
      </c>
      <c r="U1121" s="39"/>
      <c r="V1121" s="39"/>
      <c r="W1121" s="39"/>
      <c r="X1121" s="39"/>
      <c r="Y1121" s="39"/>
      <c r="Z1121" s="39"/>
      <c r="AA1121" s="39"/>
      <c r="AB1121" s="39"/>
      <c r="AC1121" s="39"/>
      <c r="AD1121" s="39"/>
      <c r="AE1121" s="39"/>
      <c r="AR1121" s="240" t="s">
        <v>100</v>
      </c>
      <c r="AT1121" s="240" t="s">
        <v>196</v>
      </c>
      <c r="AU1121" s="240" t="s">
        <v>83</v>
      </c>
      <c r="AY1121" s="18" t="s">
        <v>194</v>
      </c>
      <c r="BE1121" s="241">
        <f>IF(N1121="základní",J1121,0)</f>
        <v>0</v>
      </c>
      <c r="BF1121" s="241">
        <f>IF(N1121="snížená",J1121,0)</f>
        <v>0</v>
      </c>
      <c r="BG1121" s="241">
        <f>IF(N1121="zákl. přenesená",J1121,0)</f>
        <v>0</v>
      </c>
      <c r="BH1121" s="241">
        <f>IF(N1121="sníž. přenesená",J1121,0)</f>
        <v>0</v>
      </c>
      <c r="BI1121" s="241">
        <f>IF(N1121="nulová",J1121,0)</f>
        <v>0</v>
      </c>
      <c r="BJ1121" s="18" t="s">
        <v>83</v>
      </c>
      <c r="BK1121" s="241">
        <f>ROUND(I1121*H1121,2)</f>
        <v>0</v>
      </c>
      <c r="BL1121" s="18" t="s">
        <v>100</v>
      </c>
      <c r="BM1121" s="240" t="s">
        <v>1666</v>
      </c>
    </row>
    <row r="1122" s="2" customFormat="1" ht="16.5" customHeight="1">
      <c r="A1122" s="39"/>
      <c r="B1122" s="40"/>
      <c r="C1122" s="229" t="s">
        <v>1667</v>
      </c>
      <c r="D1122" s="229" t="s">
        <v>196</v>
      </c>
      <c r="E1122" s="230" t="s">
        <v>1668</v>
      </c>
      <c r="F1122" s="231" t="s">
        <v>1669</v>
      </c>
      <c r="G1122" s="232" t="s">
        <v>312</v>
      </c>
      <c r="H1122" s="233">
        <v>13.613</v>
      </c>
      <c r="I1122" s="234"/>
      <c r="J1122" s="235">
        <f>ROUND(I1122*H1122,2)</f>
        <v>0</v>
      </c>
      <c r="K1122" s="231" t="s">
        <v>200</v>
      </c>
      <c r="L1122" s="45"/>
      <c r="M1122" s="236" t="s">
        <v>1</v>
      </c>
      <c r="N1122" s="237" t="s">
        <v>41</v>
      </c>
      <c r="O1122" s="92"/>
      <c r="P1122" s="238">
        <f>O1122*H1122</f>
        <v>0</v>
      </c>
      <c r="Q1122" s="238">
        <v>0</v>
      </c>
      <c r="R1122" s="238">
        <f>Q1122*H1122</f>
        <v>0</v>
      </c>
      <c r="S1122" s="238">
        <v>0</v>
      </c>
      <c r="T1122" s="239">
        <f>S1122*H1122</f>
        <v>0</v>
      </c>
      <c r="U1122" s="39"/>
      <c r="V1122" s="39"/>
      <c r="W1122" s="39"/>
      <c r="X1122" s="39"/>
      <c r="Y1122" s="39"/>
      <c r="Z1122" s="39"/>
      <c r="AA1122" s="39"/>
      <c r="AB1122" s="39"/>
      <c r="AC1122" s="39"/>
      <c r="AD1122" s="39"/>
      <c r="AE1122" s="39"/>
      <c r="AR1122" s="240" t="s">
        <v>100</v>
      </c>
      <c r="AT1122" s="240" t="s">
        <v>196</v>
      </c>
      <c r="AU1122" s="240" t="s">
        <v>83</v>
      </c>
      <c r="AY1122" s="18" t="s">
        <v>194</v>
      </c>
      <c r="BE1122" s="241">
        <f>IF(N1122="základní",J1122,0)</f>
        <v>0</v>
      </c>
      <c r="BF1122" s="241">
        <f>IF(N1122="snížená",J1122,0)</f>
        <v>0</v>
      </c>
      <c r="BG1122" s="241">
        <f>IF(N1122="zákl. přenesená",J1122,0)</f>
        <v>0</v>
      </c>
      <c r="BH1122" s="241">
        <f>IF(N1122="sníž. přenesená",J1122,0)</f>
        <v>0</v>
      </c>
      <c r="BI1122" s="241">
        <f>IF(N1122="nulová",J1122,0)</f>
        <v>0</v>
      </c>
      <c r="BJ1122" s="18" t="s">
        <v>83</v>
      </c>
      <c r="BK1122" s="241">
        <f>ROUND(I1122*H1122,2)</f>
        <v>0</v>
      </c>
      <c r="BL1122" s="18" t="s">
        <v>100</v>
      </c>
      <c r="BM1122" s="240" t="s">
        <v>1670</v>
      </c>
    </row>
    <row r="1123" s="2" customFormat="1" ht="21.75" customHeight="1">
      <c r="A1123" s="39"/>
      <c r="B1123" s="40"/>
      <c r="C1123" s="229" t="s">
        <v>1671</v>
      </c>
      <c r="D1123" s="229" t="s">
        <v>196</v>
      </c>
      <c r="E1123" s="230" t="s">
        <v>1672</v>
      </c>
      <c r="F1123" s="231" t="s">
        <v>1673</v>
      </c>
      <c r="G1123" s="232" t="s">
        <v>312</v>
      </c>
      <c r="H1123" s="233">
        <v>24.356999999999999</v>
      </c>
      <c r="I1123" s="234"/>
      <c r="J1123" s="235">
        <f>ROUND(I1123*H1123,2)</f>
        <v>0</v>
      </c>
      <c r="K1123" s="231" t="s">
        <v>200</v>
      </c>
      <c r="L1123" s="45"/>
      <c r="M1123" s="236" t="s">
        <v>1</v>
      </c>
      <c r="N1123" s="237" t="s">
        <v>41</v>
      </c>
      <c r="O1123" s="92"/>
      <c r="P1123" s="238">
        <f>O1123*H1123</f>
        <v>0</v>
      </c>
      <c r="Q1123" s="238">
        <v>0</v>
      </c>
      <c r="R1123" s="238">
        <f>Q1123*H1123</f>
        <v>0</v>
      </c>
      <c r="S1123" s="238">
        <v>0</v>
      </c>
      <c r="T1123" s="239">
        <f>S1123*H1123</f>
        <v>0</v>
      </c>
      <c r="U1123" s="39"/>
      <c r="V1123" s="39"/>
      <c r="W1123" s="39"/>
      <c r="X1123" s="39"/>
      <c r="Y1123" s="39"/>
      <c r="Z1123" s="39"/>
      <c r="AA1123" s="39"/>
      <c r="AB1123" s="39"/>
      <c r="AC1123" s="39"/>
      <c r="AD1123" s="39"/>
      <c r="AE1123" s="39"/>
      <c r="AR1123" s="240" t="s">
        <v>100</v>
      </c>
      <c r="AT1123" s="240" t="s">
        <v>196</v>
      </c>
      <c r="AU1123" s="240" t="s">
        <v>83</v>
      </c>
      <c r="AY1123" s="18" t="s">
        <v>194</v>
      </c>
      <c r="BE1123" s="241">
        <f>IF(N1123="základní",J1123,0)</f>
        <v>0</v>
      </c>
      <c r="BF1123" s="241">
        <f>IF(N1123="snížená",J1123,0)</f>
        <v>0</v>
      </c>
      <c r="BG1123" s="241">
        <f>IF(N1123="zákl. přenesená",J1123,0)</f>
        <v>0</v>
      </c>
      <c r="BH1123" s="241">
        <f>IF(N1123="sníž. přenesená",J1123,0)</f>
        <v>0</v>
      </c>
      <c r="BI1123" s="241">
        <f>IF(N1123="nulová",J1123,0)</f>
        <v>0</v>
      </c>
      <c r="BJ1123" s="18" t="s">
        <v>83</v>
      </c>
      <c r="BK1123" s="241">
        <f>ROUND(I1123*H1123,2)</f>
        <v>0</v>
      </c>
      <c r="BL1123" s="18" t="s">
        <v>100</v>
      </c>
      <c r="BM1123" s="240" t="s">
        <v>1674</v>
      </c>
    </row>
    <row r="1124" s="2" customFormat="1" ht="21.75" customHeight="1">
      <c r="A1124" s="39"/>
      <c r="B1124" s="40"/>
      <c r="C1124" s="229" t="s">
        <v>1675</v>
      </c>
      <c r="D1124" s="229" t="s">
        <v>196</v>
      </c>
      <c r="E1124" s="230" t="s">
        <v>1676</v>
      </c>
      <c r="F1124" s="231" t="s">
        <v>1677</v>
      </c>
      <c r="G1124" s="232" t="s">
        <v>312</v>
      </c>
      <c r="H1124" s="233">
        <v>68.995999999999995</v>
      </c>
      <c r="I1124" s="234"/>
      <c r="J1124" s="235">
        <f>ROUND(I1124*H1124,2)</f>
        <v>0</v>
      </c>
      <c r="K1124" s="231" t="s">
        <v>200</v>
      </c>
      <c r="L1124" s="45"/>
      <c r="M1124" s="236" t="s">
        <v>1</v>
      </c>
      <c r="N1124" s="237" t="s">
        <v>41</v>
      </c>
      <c r="O1124" s="92"/>
      <c r="P1124" s="238">
        <f>O1124*H1124</f>
        <v>0</v>
      </c>
      <c r="Q1124" s="238">
        <v>0</v>
      </c>
      <c r="R1124" s="238">
        <f>Q1124*H1124</f>
        <v>0</v>
      </c>
      <c r="S1124" s="238">
        <v>0</v>
      </c>
      <c r="T1124" s="239">
        <f>S1124*H1124</f>
        <v>0</v>
      </c>
      <c r="U1124" s="39"/>
      <c r="V1124" s="39"/>
      <c r="W1124" s="39"/>
      <c r="X1124" s="39"/>
      <c r="Y1124" s="39"/>
      <c r="Z1124" s="39"/>
      <c r="AA1124" s="39"/>
      <c r="AB1124" s="39"/>
      <c r="AC1124" s="39"/>
      <c r="AD1124" s="39"/>
      <c r="AE1124" s="39"/>
      <c r="AR1124" s="240" t="s">
        <v>100</v>
      </c>
      <c r="AT1124" s="240" t="s">
        <v>196</v>
      </c>
      <c r="AU1124" s="240" t="s">
        <v>83</v>
      </c>
      <c r="AY1124" s="18" t="s">
        <v>194</v>
      </c>
      <c r="BE1124" s="241">
        <f>IF(N1124="základní",J1124,0)</f>
        <v>0</v>
      </c>
      <c r="BF1124" s="241">
        <f>IF(N1124="snížená",J1124,0)</f>
        <v>0</v>
      </c>
      <c r="BG1124" s="241">
        <f>IF(N1124="zákl. přenesená",J1124,0)</f>
        <v>0</v>
      </c>
      <c r="BH1124" s="241">
        <f>IF(N1124="sníž. přenesená",J1124,0)</f>
        <v>0</v>
      </c>
      <c r="BI1124" s="241">
        <f>IF(N1124="nulová",J1124,0)</f>
        <v>0</v>
      </c>
      <c r="BJ1124" s="18" t="s">
        <v>83</v>
      </c>
      <c r="BK1124" s="241">
        <f>ROUND(I1124*H1124,2)</f>
        <v>0</v>
      </c>
      <c r="BL1124" s="18" t="s">
        <v>100</v>
      </c>
      <c r="BM1124" s="240" t="s">
        <v>1678</v>
      </c>
    </row>
    <row r="1125" s="2" customFormat="1" ht="21.75" customHeight="1">
      <c r="A1125" s="39"/>
      <c r="B1125" s="40"/>
      <c r="C1125" s="229" t="s">
        <v>1679</v>
      </c>
      <c r="D1125" s="229" t="s">
        <v>196</v>
      </c>
      <c r="E1125" s="230" t="s">
        <v>1680</v>
      </c>
      <c r="F1125" s="231" t="s">
        <v>1681</v>
      </c>
      <c r="G1125" s="232" t="s">
        <v>312</v>
      </c>
      <c r="H1125" s="233">
        <v>8.5090000000000003</v>
      </c>
      <c r="I1125" s="234"/>
      <c r="J1125" s="235">
        <f>ROUND(I1125*H1125,2)</f>
        <v>0</v>
      </c>
      <c r="K1125" s="231" t="s">
        <v>200</v>
      </c>
      <c r="L1125" s="45"/>
      <c r="M1125" s="301" t="s">
        <v>1</v>
      </c>
      <c r="N1125" s="302" t="s">
        <v>41</v>
      </c>
      <c r="O1125" s="303"/>
      <c r="P1125" s="304">
        <f>O1125*H1125</f>
        <v>0</v>
      </c>
      <c r="Q1125" s="304">
        <v>0</v>
      </c>
      <c r="R1125" s="304">
        <f>Q1125*H1125</f>
        <v>0</v>
      </c>
      <c r="S1125" s="304">
        <v>0</v>
      </c>
      <c r="T1125" s="305">
        <f>S1125*H1125</f>
        <v>0</v>
      </c>
      <c r="U1125" s="39"/>
      <c r="V1125" s="39"/>
      <c r="W1125" s="39"/>
      <c r="X1125" s="39"/>
      <c r="Y1125" s="39"/>
      <c r="Z1125" s="39"/>
      <c r="AA1125" s="39"/>
      <c r="AB1125" s="39"/>
      <c r="AC1125" s="39"/>
      <c r="AD1125" s="39"/>
      <c r="AE1125" s="39"/>
      <c r="AR1125" s="240" t="s">
        <v>100</v>
      </c>
      <c r="AT1125" s="240" t="s">
        <v>196</v>
      </c>
      <c r="AU1125" s="240" t="s">
        <v>83</v>
      </c>
      <c r="AY1125" s="18" t="s">
        <v>194</v>
      </c>
      <c r="BE1125" s="241">
        <f>IF(N1125="základní",J1125,0)</f>
        <v>0</v>
      </c>
      <c r="BF1125" s="241">
        <f>IF(N1125="snížená",J1125,0)</f>
        <v>0</v>
      </c>
      <c r="BG1125" s="241">
        <f>IF(N1125="zákl. přenesená",J1125,0)</f>
        <v>0</v>
      </c>
      <c r="BH1125" s="241">
        <f>IF(N1125="sníž. přenesená",J1125,0)</f>
        <v>0</v>
      </c>
      <c r="BI1125" s="241">
        <f>IF(N1125="nulová",J1125,0)</f>
        <v>0</v>
      </c>
      <c r="BJ1125" s="18" t="s">
        <v>83</v>
      </c>
      <c r="BK1125" s="241">
        <f>ROUND(I1125*H1125,2)</f>
        <v>0</v>
      </c>
      <c r="BL1125" s="18" t="s">
        <v>100</v>
      </c>
      <c r="BM1125" s="240" t="s">
        <v>1682</v>
      </c>
    </row>
    <row r="1126" s="2" customFormat="1" ht="6.96" customHeight="1">
      <c r="A1126" s="39"/>
      <c r="B1126" s="67"/>
      <c r="C1126" s="68"/>
      <c r="D1126" s="68"/>
      <c r="E1126" s="68"/>
      <c r="F1126" s="68"/>
      <c r="G1126" s="68"/>
      <c r="H1126" s="68"/>
      <c r="I1126" s="68"/>
      <c r="J1126" s="68"/>
      <c r="K1126" s="68"/>
      <c r="L1126" s="45"/>
      <c r="M1126" s="39"/>
      <c r="O1126" s="39"/>
      <c r="P1126" s="39"/>
      <c r="Q1126" s="39"/>
      <c r="R1126" s="39"/>
      <c r="S1126" s="39"/>
      <c r="T1126" s="39"/>
      <c r="U1126" s="39"/>
      <c r="V1126" s="39"/>
      <c r="W1126" s="39"/>
      <c r="X1126" s="39"/>
      <c r="Y1126" s="39"/>
      <c r="Z1126" s="39"/>
      <c r="AA1126" s="39"/>
      <c r="AB1126" s="39"/>
      <c r="AC1126" s="39"/>
      <c r="AD1126" s="39"/>
      <c r="AE1126" s="39"/>
    </row>
  </sheetData>
  <sheetProtection sheet="1" autoFilter="0" formatColumns="0" formatRows="0" objects="1" scenarios="1" spinCount="100000" saltValue="M4K/rvTV/U5YPOzlin9xGozReXFYnXXt4c6CDqUtTXVlw4eQTA04MUlElMi5b2+jFU57fhnWnpCtTGBGyzMFjQ==" hashValue="5CyrhlauBqif3W4RqNqXPlBEJp3TNqyzQ7KJhJcFSlFy1Hn23JRiiOISWkqFDVRTBfQWjX4eysMNDXUC46O34g==" algorithmName="SHA-512" password="E785"/>
  <autoFilter ref="C151:K1125"/>
  <mergeCells count="15">
    <mergeCell ref="E7:H7"/>
    <mergeCell ref="E11:H11"/>
    <mergeCell ref="E9:H9"/>
    <mergeCell ref="E13:H13"/>
    <mergeCell ref="E22:H22"/>
    <mergeCell ref="E31:H31"/>
    <mergeCell ref="E85:H85"/>
    <mergeCell ref="E89:H89"/>
    <mergeCell ref="E87:H87"/>
    <mergeCell ref="E91:H91"/>
    <mergeCell ref="E138:H138"/>
    <mergeCell ref="E142:H142"/>
    <mergeCell ref="E140:H140"/>
    <mergeCell ref="E144:H14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1684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1685</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1686</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1687</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ROUND((SUM(BE129:BE194)),  2)</f>
        <v>0</v>
      </c>
      <c r="G37" s="39"/>
      <c r="H37" s="39"/>
      <c r="I37" s="166">
        <v>0.20999999999999999</v>
      </c>
      <c r="J37" s="165">
        <f>ROUND(((SUM(BE129:BE194))*I37),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ROUND((SUM(BF129:BF194)),  2)</f>
        <v>0</v>
      </c>
      <c r="G38" s="39"/>
      <c r="H38" s="39"/>
      <c r="I38" s="166">
        <v>0.12</v>
      </c>
      <c r="J38" s="165">
        <f>ROUND(((SUM(BF129:BF194))*I38),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ROUND((SUM(BG129:BG194)),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ROUND((SUM(BH129:BH194)),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ROUND((SUM(BI129:BI194)),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D1.01.41 -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Pardubice</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Pardubický kraj</v>
      </c>
      <c r="G95" s="41"/>
      <c r="H95" s="41"/>
      <c r="I95" s="33" t="s">
        <v>30</v>
      </c>
      <c r="J95" s="37" t="str">
        <f>E25</f>
        <v>Ing.Petr Kudlík</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Lenka Jugová</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162</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165</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1688</v>
      </c>
      <c r="E103" s="199"/>
      <c r="F103" s="199"/>
      <c r="G103" s="199"/>
      <c r="H103" s="199"/>
      <c r="I103" s="199"/>
      <c r="J103" s="200">
        <f>J147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1689</v>
      </c>
      <c r="E104" s="199"/>
      <c r="F104" s="199"/>
      <c r="G104" s="199"/>
      <c r="H104" s="199"/>
      <c r="I104" s="199"/>
      <c r="J104" s="200">
        <f>J184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1690</v>
      </c>
      <c r="E105" s="199"/>
      <c r="F105" s="199"/>
      <c r="G105" s="199"/>
      <c r="H105" s="199"/>
      <c r="I105" s="199"/>
      <c r="J105" s="200">
        <f>J190</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140</v>
      </c>
      <c r="D116" s="23"/>
      <c r="E116" s="23"/>
      <c r="F116" s="23"/>
      <c r="G116" s="23"/>
      <c r="H116" s="23"/>
      <c r="I116" s="23"/>
      <c r="J116" s="23"/>
      <c r="K116" s="23"/>
      <c r="L116" s="21"/>
    </row>
    <row r="117" s="1" customFormat="1" ht="16.5" customHeight="1">
      <c r="B117" s="22"/>
      <c r="C117" s="23"/>
      <c r="D117" s="23"/>
      <c r="E117" s="185" t="s">
        <v>141</v>
      </c>
      <c r="F117" s="23"/>
      <c r="G117" s="23"/>
      <c r="H117" s="23"/>
      <c r="I117" s="23"/>
      <c r="J117" s="23"/>
      <c r="K117" s="23"/>
      <c r="L117" s="21"/>
    </row>
    <row r="118" s="1" customFormat="1" ht="12" customHeight="1">
      <c r="B118" s="22"/>
      <c r="C118" s="33" t="s">
        <v>142</v>
      </c>
      <c r="D118" s="23"/>
      <c r="E118" s="23"/>
      <c r="F118" s="23"/>
      <c r="G118" s="23"/>
      <c r="H118" s="23"/>
      <c r="I118" s="23"/>
      <c r="J118" s="23"/>
      <c r="K118" s="23"/>
      <c r="L118" s="21"/>
    </row>
    <row r="119" s="2" customFormat="1" ht="16.5" customHeight="1">
      <c r="A119" s="39"/>
      <c r="B119" s="40"/>
      <c r="C119" s="41"/>
      <c r="D119" s="41"/>
      <c r="E119" s="186" t="s">
        <v>143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D1.01.41 - Zdravotně technické instalace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Pardubice</v>
      </c>
      <c r="G123" s="41"/>
      <c r="H123" s="41"/>
      <c r="I123" s="33" t="s">
        <v>22</v>
      </c>
      <c r="J123" s="80" t="str">
        <f>IF(J16="","",J16)</f>
        <v>10. 7. 2024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Pardubický kraj</v>
      </c>
      <c r="G125" s="41"/>
      <c r="H125" s="41"/>
      <c r="I125" s="33" t="s">
        <v>30</v>
      </c>
      <c r="J125" s="37" t="str">
        <f>E25</f>
        <v>Ing.Petr Kudlík</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Lenka Jugová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180</v>
      </c>
      <c r="D128" s="205" t="s">
        <v>61</v>
      </c>
      <c r="E128" s="205" t="s">
        <v>57</v>
      </c>
      <c r="F128" s="205" t="s">
        <v>58</v>
      </c>
      <c r="G128" s="205" t="s">
        <v>181</v>
      </c>
      <c r="H128" s="205" t="s">
        <v>182</v>
      </c>
      <c r="I128" s="205" t="s">
        <v>183</v>
      </c>
      <c r="J128" s="205" t="s">
        <v>148</v>
      </c>
      <c r="K128" s="206" t="s">
        <v>184</v>
      </c>
      <c r="L128" s="207"/>
      <c r="M128" s="101" t="s">
        <v>1</v>
      </c>
      <c r="N128" s="102" t="s">
        <v>40</v>
      </c>
      <c r="O128" s="102" t="s">
        <v>185</v>
      </c>
      <c r="P128" s="102" t="s">
        <v>186</v>
      </c>
      <c r="Q128" s="102" t="s">
        <v>187</v>
      </c>
      <c r="R128" s="102" t="s">
        <v>188</v>
      </c>
      <c r="S128" s="102" t="s">
        <v>189</v>
      </c>
      <c r="T128" s="103" t="s">
        <v>190</v>
      </c>
      <c r="U128" s="202"/>
      <c r="V128" s="202"/>
      <c r="W128" s="202"/>
      <c r="X128" s="202"/>
      <c r="Y128" s="202"/>
      <c r="Z128" s="202"/>
      <c r="AA128" s="202"/>
      <c r="AB128" s="202"/>
      <c r="AC128" s="202"/>
      <c r="AD128" s="202"/>
      <c r="AE128" s="202"/>
    </row>
    <row r="129" s="2" customFormat="1" ht="22.8" customHeight="1">
      <c r="A129" s="39"/>
      <c r="B129" s="40"/>
      <c r="C129" s="108" t="s">
        <v>191</v>
      </c>
      <c r="D129" s="41"/>
      <c r="E129" s="41"/>
      <c r="F129" s="41"/>
      <c r="G129" s="41"/>
      <c r="H129" s="41"/>
      <c r="I129" s="41"/>
      <c r="J129" s="208">
        <f>BK129</f>
        <v>0</v>
      </c>
      <c r="K129" s="41"/>
      <c r="L129" s="45"/>
      <c r="M129" s="104"/>
      <c r="N129" s="209"/>
      <c r="O129" s="105"/>
      <c r="P129" s="210">
        <f>P130</f>
        <v>0</v>
      </c>
      <c r="Q129" s="105"/>
      <c r="R129" s="210">
        <f>R130</f>
        <v>0.098186099999999998</v>
      </c>
      <c r="S129" s="105"/>
      <c r="T129" s="211">
        <f>T130</f>
        <v>0</v>
      </c>
      <c r="U129" s="39"/>
      <c r="V129" s="39"/>
      <c r="W129" s="39"/>
      <c r="X129" s="39"/>
      <c r="Y129" s="39"/>
      <c r="Z129" s="39"/>
      <c r="AA129" s="39"/>
      <c r="AB129" s="39"/>
      <c r="AC129" s="39"/>
      <c r="AD129" s="39"/>
      <c r="AE129" s="39"/>
      <c r="AT129" s="18" t="s">
        <v>75</v>
      </c>
      <c r="AU129" s="18" t="s">
        <v>150</v>
      </c>
      <c r="BK129" s="212">
        <f>BK130</f>
        <v>0</v>
      </c>
    </row>
    <row r="130" s="12" customFormat="1" ht="25.92" customHeight="1">
      <c r="A130" s="12"/>
      <c r="B130" s="213"/>
      <c r="C130" s="214"/>
      <c r="D130" s="215" t="s">
        <v>75</v>
      </c>
      <c r="E130" s="216" t="s">
        <v>860</v>
      </c>
      <c r="F130" s="216" t="s">
        <v>861</v>
      </c>
      <c r="G130" s="214"/>
      <c r="H130" s="214"/>
      <c r="I130" s="217"/>
      <c r="J130" s="218">
        <f>BK130</f>
        <v>0</v>
      </c>
      <c r="K130" s="214"/>
      <c r="L130" s="219"/>
      <c r="M130" s="220"/>
      <c r="N130" s="221"/>
      <c r="O130" s="221"/>
      <c r="P130" s="222">
        <f>P131+P147+P184+P190</f>
        <v>0</v>
      </c>
      <c r="Q130" s="221"/>
      <c r="R130" s="222">
        <f>R131+R147+R184+R190</f>
        <v>0.098186099999999998</v>
      </c>
      <c r="S130" s="221"/>
      <c r="T130" s="223">
        <f>T131+T147+T184+T190</f>
        <v>0</v>
      </c>
      <c r="U130" s="12"/>
      <c r="V130" s="12"/>
      <c r="W130" s="12"/>
      <c r="X130" s="12"/>
      <c r="Y130" s="12"/>
      <c r="Z130" s="12"/>
      <c r="AA130" s="12"/>
      <c r="AB130" s="12"/>
      <c r="AC130" s="12"/>
      <c r="AD130" s="12"/>
      <c r="AE130" s="12"/>
      <c r="AR130" s="224" t="s">
        <v>85</v>
      </c>
      <c r="AT130" s="225" t="s">
        <v>75</v>
      </c>
      <c r="AU130" s="225" t="s">
        <v>76</v>
      </c>
      <c r="AY130" s="224" t="s">
        <v>194</v>
      </c>
      <c r="BK130" s="226">
        <f>BK131+BK147+BK184+BK190</f>
        <v>0</v>
      </c>
    </row>
    <row r="131" s="12" customFormat="1" ht="22.8" customHeight="1">
      <c r="A131" s="12"/>
      <c r="B131" s="213"/>
      <c r="C131" s="214"/>
      <c r="D131" s="215" t="s">
        <v>75</v>
      </c>
      <c r="E131" s="227" t="s">
        <v>940</v>
      </c>
      <c r="F131" s="227" t="s">
        <v>941</v>
      </c>
      <c r="G131" s="214"/>
      <c r="H131" s="214"/>
      <c r="I131" s="217"/>
      <c r="J131" s="228">
        <f>BK131</f>
        <v>0</v>
      </c>
      <c r="K131" s="214"/>
      <c r="L131" s="219"/>
      <c r="M131" s="220"/>
      <c r="N131" s="221"/>
      <c r="O131" s="221"/>
      <c r="P131" s="222">
        <f>SUM(P132:P146)</f>
        <v>0</v>
      </c>
      <c r="Q131" s="221"/>
      <c r="R131" s="222">
        <f>SUM(R132:R146)</f>
        <v>0.024300000000000002</v>
      </c>
      <c r="S131" s="221"/>
      <c r="T131" s="223">
        <f>SUM(T132:T146)</f>
        <v>0</v>
      </c>
      <c r="U131" s="12"/>
      <c r="V131" s="12"/>
      <c r="W131" s="12"/>
      <c r="X131" s="12"/>
      <c r="Y131" s="12"/>
      <c r="Z131" s="12"/>
      <c r="AA131" s="12"/>
      <c r="AB131" s="12"/>
      <c r="AC131" s="12"/>
      <c r="AD131" s="12"/>
      <c r="AE131" s="12"/>
      <c r="AR131" s="224" t="s">
        <v>85</v>
      </c>
      <c r="AT131" s="225" t="s">
        <v>75</v>
      </c>
      <c r="AU131" s="225" t="s">
        <v>83</v>
      </c>
      <c r="AY131" s="224" t="s">
        <v>194</v>
      </c>
      <c r="BK131" s="226">
        <f>SUM(BK132:BK146)</f>
        <v>0</v>
      </c>
    </row>
    <row r="132" s="2" customFormat="1" ht="16.5" customHeight="1">
      <c r="A132" s="39"/>
      <c r="B132" s="40"/>
      <c r="C132" s="229" t="s">
        <v>83</v>
      </c>
      <c r="D132" s="229" t="s">
        <v>196</v>
      </c>
      <c r="E132" s="230" t="s">
        <v>1691</v>
      </c>
      <c r="F132" s="231" t="s">
        <v>1692</v>
      </c>
      <c r="G132" s="232" t="s">
        <v>280</v>
      </c>
      <c r="H132" s="233">
        <v>35</v>
      </c>
      <c r="I132" s="234"/>
      <c r="J132" s="235">
        <f>ROUND(I132*H132,2)</f>
        <v>0</v>
      </c>
      <c r="K132" s="231" t="s">
        <v>1693</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285</v>
      </c>
      <c r="AT132" s="240" t="s">
        <v>196</v>
      </c>
      <c r="AU132" s="240" t="s">
        <v>85</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285</v>
      </c>
      <c r="BM132" s="240" t="s">
        <v>1694</v>
      </c>
    </row>
    <row r="133" s="2" customFormat="1" ht="16.5" customHeight="1">
      <c r="A133" s="39"/>
      <c r="B133" s="40"/>
      <c r="C133" s="290" t="s">
        <v>85</v>
      </c>
      <c r="D133" s="290" t="s">
        <v>244</v>
      </c>
      <c r="E133" s="291" t="s">
        <v>1695</v>
      </c>
      <c r="F133" s="292" t="s">
        <v>1696</v>
      </c>
      <c r="G133" s="293" t="s">
        <v>280</v>
      </c>
      <c r="H133" s="294">
        <v>35</v>
      </c>
      <c r="I133" s="295"/>
      <c r="J133" s="296">
        <f>ROUND(I133*H133,2)</f>
        <v>0</v>
      </c>
      <c r="K133" s="292" t="s">
        <v>1693</v>
      </c>
      <c r="L133" s="297"/>
      <c r="M133" s="298" t="s">
        <v>1</v>
      </c>
      <c r="N133" s="299"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366</v>
      </c>
      <c r="AT133" s="240" t="s">
        <v>244</v>
      </c>
      <c r="AU133" s="240" t="s">
        <v>85</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285</v>
      </c>
      <c r="BM133" s="240" t="s">
        <v>1697</v>
      </c>
    </row>
    <row r="134" s="13" customFormat="1">
      <c r="A134" s="13"/>
      <c r="B134" s="247"/>
      <c r="C134" s="248"/>
      <c r="D134" s="242" t="s">
        <v>204</v>
      </c>
      <c r="E134" s="249" t="s">
        <v>1</v>
      </c>
      <c r="F134" s="250" t="s">
        <v>1698</v>
      </c>
      <c r="G134" s="248"/>
      <c r="H134" s="251">
        <v>35</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204</v>
      </c>
      <c r="AU134" s="257" t="s">
        <v>85</v>
      </c>
      <c r="AV134" s="13" t="s">
        <v>85</v>
      </c>
      <c r="AW134" s="13" t="s">
        <v>32</v>
      </c>
      <c r="AX134" s="13" t="s">
        <v>83</v>
      </c>
      <c r="AY134" s="257" t="s">
        <v>194</v>
      </c>
    </row>
    <row r="135" s="2" customFormat="1" ht="16.5" customHeight="1">
      <c r="A135" s="39"/>
      <c r="B135" s="40"/>
      <c r="C135" s="290" t="s">
        <v>93</v>
      </c>
      <c r="D135" s="290" t="s">
        <v>244</v>
      </c>
      <c r="E135" s="291" t="s">
        <v>1699</v>
      </c>
      <c r="F135" s="292" t="s">
        <v>1700</v>
      </c>
      <c r="G135" s="293" t="s">
        <v>280</v>
      </c>
      <c r="H135" s="294">
        <v>11.5</v>
      </c>
      <c r="I135" s="295"/>
      <c r="J135" s="296">
        <f>ROUND(I135*H135,2)</f>
        <v>0</v>
      </c>
      <c r="K135" s="292" t="s">
        <v>1693</v>
      </c>
      <c r="L135" s="297"/>
      <c r="M135" s="298" t="s">
        <v>1</v>
      </c>
      <c r="N135" s="299" t="s">
        <v>41</v>
      </c>
      <c r="O135" s="92"/>
      <c r="P135" s="238">
        <f>O135*H135</f>
        <v>0</v>
      </c>
      <c r="Q135" s="238">
        <v>0.00055999999999999995</v>
      </c>
      <c r="R135" s="238">
        <f>Q135*H135</f>
        <v>0.0064399999999999995</v>
      </c>
      <c r="S135" s="238">
        <v>0</v>
      </c>
      <c r="T135" s="239">
        <f>S135*H135</f>
        <v>0</v>
      </c>
      <c r="U135" s="39"/>
      <c r="V135" s="39"/>
      <c r="W135" s="39"/>
      <c r="X135" s="39"/>
      <c r="Y135" s="39"/>
      <c r="Z135" s="39"/>
      <c r="AA135" s="39"/>
      <c r="AB135" s="39"/>
      <c r="AC135" s="39"/>
      <c r="AD135" s="39"/>
      <c r="AE135" s="39"/>
      <c r="AR135" s="240" t="s">
        <v>366</v>
      </c>
      <c r="AT135" s="240" t="s">
        <v>244</v>
      </c>
      <c r="AU135" s="240" t="s">
        <v>85</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285</v>
      </c>
      <c r="BM135" s="240" t="s">
        <v>1701</v>
      </c>
    </row>
    <row r="136" s="13" customFormat="1">
      <c r="A136" s="13"/>
      <c r="B136" s="247"/>
      <c r="C136" s="248"/>
      <c r="D136" s="242" t="s">
        <v>204</v>
      </c>
      <c r="E136" s="249" t="s">
        <v>1</v>
      </c>
      <c r="F136" s="250" t="s">
        <v>1702</v>
      </c>
      <c r="G136" s="248"/>
      <c r="H136" s="251">
        <v>11.039999999999999</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204</v>
      </c>
      <c r="AU136" s="257" t="s">
        <v>85</v>
      </c>
      <c r="AV136" s="13" t="s">
        <v>85</v>
      </c>
      <c r="AW136" s="13" t="s">
        <v>32</v>
      </c>
      <c r="AX136" s="13" t="s">
        <v>76</v>
      </c>
      <c r="AY136" s="257" t="s">
        <v>194</v>
      </c>
    </row>
    <row r="137" s="15" customFormat="1">
      <c r="A137" s="15"/>
      <c r="B137" s="268"/>
      <c r="C137" s="269"/>
      <c r="D137" s="242" t="s">
        <v>204</v>
      </c>
      <c r="E137" s="270" t="s">
        <v>1</v>
      </c>
      <c r="F137" s="271" t="s">
        <v>207</v>
      </c>
      <c r="G137" s="269"/>
      <c r="H137" s="272">
        <v>11.039999999999999</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204</v>
      </c>
      <c r="AU137" s="278" t="s">
        <v>85</v>
      </c>
      <c r="AV137" s="15" t="s">
        <v>100</v>
      </c>
      <c r="AW137" s="15" t="s">
        <v>32</v>
      </c>
      <c r="AX137" s="15" t="s">
        <v>76</v>
      </c>
      <c r="AY137" s="278" t="s">
        <v>194</v>
      </c>
    </row>
    <row r="138" s="13" customFormat="1">
      <c r="A138" s="13"/>
      <c r="B138" s="247"/>
      <c r="C138" s="248"/>
      <c r="D138" s="242" t="s">
        <v>204</v>
      </c>
      <c r="E138" s="249" t="s">
        <v>1</v>
      </c>
      <c r="F138" s="250" t="s">
        <v>1703</v>
      </c>
      <c r="G138" s="248"/>
      <c r="H138" s="251">
        <v>11.5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204</v>
      </c>
      <c r="AU138" s="257" t="s">
        <v>85</v>
      </c>
      <c r="AV138" s="13" t="s">
        <v>85</v>
      </c>
      <c r="AW138" s="13" t="s">
        <v>32</v>
      </c>
      <c r="AX138" s="13" t="s">
        <v>76</v>
      </c>
      <c r="AY138" s="257" t="s">
        <v>194</v>
      </c>
    </row>
    <row r="139" s="15" customFormat="1">
      <c r="A139" s="15"/>
      <c r="B139" s="268"/>
      <c r="C139" s="269"/>
      <c r="D139" s="242" t="s">
        <v>204</v>
      </c>
      <c r="E139" s="270" t="s">
        <v>1</v>
      </c>
      <c r="F139" s="271" t="s">
        <v>207</v>
      </c>
      <c r="G139" s="269"/>
      <c r="H139" s="272">
        <v>11.5</v>
      </c>
      <c r="I139" s="273"/>
      <c r="J139" s="269"/>
      <c r="K139" s="269"/>
      <c r="L139" s="274"/>
      <c r="M139" s="275"/>
      <c r="N139" s="276"/>
      <c r="O139" s="276"/>
      <c r="P139" s="276"/>
      <c r="Q139" s="276"/>
      <c r="R139" s="276"/>
      <c r="S139" s="276"/>
      <c r="T139" s="277"/>
      <c r="U139" s="15"/>
      <c r="V139" s="15"/>
      <c r="W139" s="15"/>
      <c r="X139" s="15"/>
      <c r="Y139" s="15"/>
      <c r="Z139" s="15"/>
      <c r="AA139" s="15"/>
      <c r="AB139" s="15"/>
      <c r="AC139" s="15"/>
      <c r="AD139" s="15"/>
      <c r="AE139" s="15"/>
      <c r="AT139" s="278" t="s">
        <v>204</v>
      </c>
      <c r="AU139" s="278" t="s">
        <v>85</v>
      </c>
      <c r="AV139" s="15" t="s">
        <v>100</v>
      </c>
      <c r="AW139" s="15" t="s">
        <v>32</v>
      </c>
      <c r="AX139" s="15" t="s">
        <v>83</v>
      </c>
      <c r="AY139" s="278" t="s">
        <v>194</v>
      </c>
    </row>
    <row r="140" s="2" customFormat="1" ht="16.5" customHeight="1">
      <c r="A140" s="39"/>
      <c r="B140" s="40"/>
      <c r="C140" s="290" t="s">
        <v>100</v>
      </c>
      <c r="D140" s="290" t="s">
        <v>244</v>
      </c>
      <c r="E140" s="291" t="s">
        <v>1704</v>
      </c>
      <c r="F140" s="292" t="s">
        <v>1705</v>
      </c>
      <c r="G140" s="293" t="s">
        <v>280</v>
      </c>
      <c r="H140" s="294">
        <v>23.5</v>
      </c>
      <c r="I140" s="295"/>
      <c r="J140" s="296">
        <f>ROUND(I140*H140,2)</f>
        <v>0</v>
      </c>
      <c r="K140" s="292" t="s">
        <v>1693</v>
      </c>
      <c r="L140" s="297"/>
      <c r="M140" s="298" t="s">
        <v>1</v>
      </c>
      <c r="N140" s="299" t="s">
        <v>41</v>
      </c>
      <c r="O140" s="92"/>
      <c r="P140" s="238">
        <f>O140*H140</f>
        <v>0</v>
      </c>
      <c r="Q140" s="238">
        <v>0.00076000000000000004</v>
      </c>
      <c r="R140" s="238">
        <f>Q140*H140</f>
        <v>0.017860000000000001</v>
      </c>
      <c r="S140" s="238">
        <v>0</v>
      </c>
      <c r="T140" s="239">
        <f>S140*H140</f>
        <v>0</v>
      </c>
      <c r="U140" s="39"/>
      <c r="V140" s="39"/>
      <c r="W140" s="39"/>
      <c r="X140" s="39"/>
      <c r="Y140" s="39"/>
      <c r="Z140" s="39"/>
      <c r="AA140" s="39"/>
      <c r="AB140" s="39"/>
      <c r="AC140" s="39"/>
      <c r="AD140" s="39"/>
      <c r="AE140" s="39"/>
      <c r="AR140" s="240" t="s">
        <v>366</v>
      </c>
      <c r="AT140" s="240" t="s">
        <v>244</v>
      </c>
      <c r="AU140" s="240" t="s">
        <v>85</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285</v>
      </c>
      <c r="BM140" s="240" t="s">
        <v>1706</v>
      </c>
    </row>
    <row r="141" s="13" customFormat="1">
      <c r="A141" s="13"/>
      <c r="B141" s="247"/>
      <c r="C141" s="248"/>
      <c r="D141" s="242" t="s">
        <v>204</v>
      </c>
      <c r="E141" s="249" t="s">
        <v>1</v>
      </c>
      <c r="F141" s="250" t="s">
        <v>1707</v>
      </c>
      <c r="G141" s="248"/>
      <c r="H141" s="251">
        <v>23.399999999999999</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204</v>
      </c>
      <c r="AU141" s="257" t="s">
        <v>85</v>
      </c>
      <c r="AV141" s="13" t="s">
        <v>85</v>
      </c>
      <c r="AW141" s="13" t="s">
        <v>32</v>
      </c>
      <c r="AX141" s="13" t="s">
        <v>76</v>
      </c>
      <c r="AY141" s="257" t="s">
        <v>194</v>
      </c>
    </row>
    <row r="142" s="15" customFormat="1">
      <c r="A142" s="15"/>
      <c r="B142" s="268"/>
      <c r="C142" s="269"/>
      <c r="D142" s="242" t="s">
        <v>204</v>
      </c>
      <c r="E142" s="270" t="s">
        <v>1</v>
      </c>
      <c r="F142" s="271" t="s">
        <v>207</v>
      </c>
      <c r="G142" s="269"/>
      <c r="H142" s="272">
        <v>23.399999999999999</v>
      </c>
      <c r="I142" s="273"/>
      <c r="J142" s="269"/>
      <c r="K142" s="269"/>
      <c r="L142" s="274"/>
      <c r="M142" s="275"/>
      <c r="N142" s="276"/>
      <c r="O142" s="276"/>
      <c r="P142" s="276"/>
      <c r="Q142" s="276"/>
      <c r="R142" s="276"/>
      <c r="S142" s="276"/>
      <c r="T142" s="277"/>
      <c r="U142" s="15"/>
      <c r="V142" s="15"/>
      <c r="W142" s="15"/>
      <c r="X142" s="15"/>
      <c r="Y142" s="15"/>
      <c r="Z142" s="15"/>
      <c r="AA142" s="15"/>
      <c r="AB142" s="15"/>
      <c r="AC142" s="15"/>
      <c r="AD142" s="15"/>
      <c r="AE142" s="15"/>
      <c r="AT142" s="278" t="s">
        <v>204</v>
      </c>
      <c r="AU142" s="278" t="s">
        <v>85</v>
      </c>
      <c r="AV142" s="15" t="s">
        <v>100</v>
      </c>
      <c r="AW142" s="15" t="s">
        <v>32</v>
      </c>
      <c r="AX142" s="15" t="s">
        <v>76</v>
      </c>
      <c r="AY142" s="278" t="s">
        <v>194</v>
      </c>
    </row>
    <row r="143" s="13" customFormat="1">
      <c r="A143" s="13"/>
      <c r="B143" s="247"/>
      <c r="C143" s="248"/>
      <c r="D143" s="242" t="s">
        <v>204</v>
      </c>
      <c r="E143" s="249" t="s">
        <v>1</v>
      </c>
      <c r="F143" s="250" t="s">
        <v>1708</v>
      </c>
      <c r="G143" s="248"/>
      <c r="H143" s="251">
        <v>23.5</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204</v>
      </c>
      <c r="AU143" s="257" t="s">
        <v>85</v>
      </c>
      <c r="AV143" s="13" t="s">
        <v>85</v>
      </c>
      <c r="AW143" s="13" t="s">
        <v>32</v>
      </c>
      <c r="AX143" s="13" t="s">
        <v>76</v>
      </c>
      <c r="AY143" s="257" t="s">
        <v>194</v>
      </c>
    </row>
    <row r="144" s="15" customFormat="1">
      <c r="A144" s="15"/>
      <c r="B144" s="268"/>
      <c r="C144" s="269"/>
      <c r="D144" s="242" t="s">
        <v>204</v>
      </c>
      <c r="E144" s="270" t="s">
        <v>1</v>
      </c>
      <c r="F144" s="271" t="s">
        <v>207</v>
      </c>
      <c r="G144" s="269"/>
      <c r="H144" s="272">
        <v>23.5</v>
      </c>
      <c r="I144" s="273"/>
      <c r="J144" s="269"/>
      <c r="K144" s="269"/>
      <c r="L144" s="274"/>
      <c r="M144" s="275"/>
      <c r="N144" s="276"/>
      <c r="O144" s="276"/>
      <c r="P144" s="276"/>
      <c r="Q144" s="276"/>
      <c r="R144" s="276"/>
      <c r="S144" s="276"/>
      <c r="T144" s="277"/>
      <c r="U144" s="15"/>
      <c r="V144" s="15"/>
      <c r="W144" s="15"/>
      <c r="X144" s="15"/>
      <c r="Y144" s="15"/>
      <c r="Z144" s="15"/>
      <c r="AA144" s="15"/>
      <c r="AB144" s="15"/>
      <c r="AC144" s="15"/>
      <c r="AD144" s="15"/>
      <c r="AE144" s="15"/>
      <c r="AT144" s="278" t="s">
        <v>204</v>
      </c>
      <c r="AU144" s="278" t="s">
        <v>85</v>
      </c>
      <c r="AV144" s="15" t="s">
        <v>100</v>
      </c>
      <c r="AW144" s="15" t="s">
        <v>32</v>
      </c>
      <c r="AX144" s="15" t="s">
        <v>83</v>
      </c>
      <c r="AY144" s="278" t="s">
        <v>194</v>
      </c>
    </row>
    <row r="145" s="2" customFormat="1" ht="16.5" customHeight="1">
      <c r="A145" s="39"/>
      <c r="B145" s="40"/>
      <c r="C145" s="229" t="s">
        <v>109</v>
      </c>
      <c r="D145" s="229" t="s">
        <v>196</v>
      </c>
      <c r="E145" s="230" t="s">
        <v>1709</v>
      </c>
      <c r="F145" s="231" t="s">
        <v>1710</v>
      </c>
      <c r="G145" s="232" t="s">
        <v>312</v>
      </c>
      <c r="H145" s="233">
        <v>0.024</v>
      </c>
      <c r="I145" s="234"/>
      <c r="J145" s="235">
        <f>ROUND(I145*H145,2)</f>
        <v>0</v>
      </c>
      <c r="K145" s="231" t="s">
        <v>1693</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285</v>
      </c>
      <c r="AT145" s="240" t="s">
        <v>196</v>
      </c>
      <c r="AU145" s="240" t="s">
        <v>85</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285</v>
      </c>
      <c r="BM145" s="240" t="s">
        <v>1711</v>
      </c>
    </row>
    <row r="146" s="2" customFormat="1" ht="16.5" customHeight="1">
      <c r="A146" s="39"/>
      <c r="B146" s="40"/>
      <c r="C146" s="229" t="s">
        <v>229</v>
      </c>
      <c r="D146" s="229" t="s">
        <v>196</v>
      </c>
      <c r="E146" s="230" t="s">
        <v>1712</v>
      </c>
      <c r="F146" s="231" t="s">
        <v>1713</v>
      </c>
      <c r="G146" s="232" t="s">
        <v>312</v>
      </c>
      <c r="H146" s="233">
        <v>0.024</v>
      </c>
      <c r="I146" s="234"/>
      <c r="J146" s="235">
        <f>ROUND(I146*H146,2)</f>
        <v>0</v>
      </c>
      <c r="K146" s="231" t="s">
        <v>1693</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285</v>
      </c>
      <c r="AT146" s="240" t="s">
        <v>196</v>
      </c>
      <c r="AU146" s="240" t="s">
        <v>85</v>
      </c>
      <c r="AY146" s="18" t="s">
        <v>194</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285</v>
      </c>
      <c r="BM146" s="240" t="s">
        <v>1714</v>
      </c>
    </row>
    <row r="147" s="12" customFormat="1" ht="22.8" customHeight="1">
      <c r="A147" s="12"/>
      <c r="B147" s="213"/>
      <c r="C147" s="214"/>
      <c r="D147" s="215" t="s">
        <v>75</v>
      </c>
      <c r="E147" s="227" t="s">
        <v>1715</v>
      </c>
      <c r="F147" s="227" t="s">
        <v>1716</v>
      </c>
      <c r="G147" s="214"/>
      <c r="H147" s="214"/>
      <c r="I147" s="217"/>
      <c r="J147" s="228">
        <f>BK147</f>
        <v>0</v>
      </c>
      <c r="K147" s="214"/>
      <c r="L147" s="219"/>
      <c r="M147" s="220"/>
      <c r="N147" s="221"/>
      <c r="O147" s="221"/>
      <c r="P147" s="222">
        <f>SUM(P148:P183)</f>
        <v>0</v>
      </c>
      <c r="Q147" s="221"/>
      <c r="R147" s="222">
        <f>SUM(R148:R183)</f>
        <v>0.07236034999999999</v>
      </c>
      <c r="S147" s="221"/>
      <c r="T147" s="223">
        <f>SUM(T148:T183)</f>
        <v>0</v>
      </c>
      <c r="U147" s="12"/>
      <c r="V147" s="12"/>
      <c r="W147" s="12"/>
      <c r="X147" s="12"/>
      <c r="Y147" s="12"/>
      <c r="Z147" s="12"/>
      <c r="AA147" s="12"/>
      <c r="AB147" s="12"/>
      <c r="AC147" s="12"/>
      <c r="AD147" s="12"/>
      <c r="AE147" s="12"/>
      <c r="AR147" s="224" t="s">
        <v>85</v>
      </c>
      <c r="AT147" s="225" t="s">
        <v>75</v>
      </c>
      <c r="AU147" s="225" t="s">
        <v>83</v>
      </c>
      <c r="AY147" s="224" t="s">
        <v>194</v>
      </c>
      <c r="BK147" s="226">
        <f>SUM(BK148:BK183)</f>
        <v>0</v>
      </c>
    </row>
    <row r="148" s="2" customFormat="1" ht="16.5" customHeight="1">
      <c r="A148" s="39"/>
      <c r="B148" s="40"/>
      <c r="C148" s="229" t="s">
        <v>234</v>
      </c>
      <c r="D148" s="229" t="s">
        <v>196</v>
      </c>
      <c r="E148" s="230" t="s">
        <v>1717</v>
      </c>
      <c r="F148" s="231" t="s">
        <v>1718</v>
      </c>
      <c r="G148" s="232" t="s">
        <v>355</v>
      </c>
      <c r="H148" s="233">
        <v>1</v>
      </c>
      <c r="I148" s="234"/>
      <c r="J148" s="235">
        <f>ROUND(I148*H148,2)</f>
        <v>0</v>
      </c>
      <c r="K148" s="231" t="s">
        <v>1693</v>
      </c>
      <c r="L148" s="45"/>
      <c r="M148" s="236" t="s">
        <v>1</v>
      </c>
      <c r="N148" s="237" t="s">
        <v>41</v>
      </c>
      <c r="O148" s="92"/>
      <c r="P148" s="238">
        <f>O148*H148</f>
        <v>0</v>
      </c>
      <c r="Q148" s="238">
        <v>0.0020200000000000001</v>
      </c>
      <c r="R148" s="238">
        <f>Q148*H148</f>
        <v>0.0020200000000000001</v>
      </c>
      <c r="S148" s="238">
        <v>0</v>
      </c>
      <c r="T148" s="239">
        <f>S148*H148</f>
        <v>0</v>
      </c>
      <c r="U148" s="39"/>
      <c r="V148" s="39"/>
      <c r="W148" s="39"/>
      <c r="X148" s="39"/>
      <c r="Y148" s="39"/>
      <c r="Z148" s="39"/>
      <c r="AA148" s="39"/>
      <c r="AB148" s="39"/>
      <c r="AC148" s="39"/>
      <c r="AD148" s="39"/>
      <c r="AE148" s="39"/>
      <c r="AR148" s="240" t="s">
        <v>285</v>
      </c>
      <c r="AT148" s="240" t="s">
        <v>196</v>
      </c>
      <c r="AU148" s="240" t="s">
        <v>85</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285</v>
      </c>
      <c r="BM148" s="240" t="s">
        <v>1719</v>
      </c>
    </row>
    <row r="149" s="2" customFormat="1" ht="16.5" customHeight="1">
      <c r="A149" s="39"/>
      <c r="B149" s="40"/>
      <c r="C149" s="229" t="s">
        <v>238</v>
      </c>
      <c r="D149" s="229" t="s">
        <v>196</v>
      </c>
      <c r="E149" s="230" t="s">
        <v>1720</v>
      </c>
      <c r="F149" s="231" t="s">
        <v>1721</v>
      </c>
      <c r="G149" s="232" t="s">
        <v>355</v>
      </c>
      <c r="H149" s="233">
        <v>1</v>
      </c>
      <c r="I149" s="234"/>
      <c r="J149" s="235">
        <f>ROUND(I149*H149,2)</f>
        <v>0</v>
      </c>
      <c r="K149" s="231" t="s">
        <v>1693</v>
      </c>
      <c r="L149" s="45"/>
      <c r="M149" s="236" t="s">
        <v>1</v>
      </c>
      <c r="N149" s="237" t="s">
        <v>41</v>
      </c>
      <c r="O149" s="92"/>
      <c r="P149" s="238">
        <f>O149*H149</f>
        <v>0</v>
      </c>
      <c r="Q149" s="238">
        <v>0.0010005999999999999</v>
      </c>
      <c r="R149" s="238">
        <f>Q149*H149</f>
        <v>0.0010005999999999999</v>
      </c>
      <c r="S149" s="238">
        <v>0</v>
      </c>
      <c r="T149" s="239">
        <f>S149*H149</f>
        <v>0</v>
      </c>
      <c r="U149" s="39"/>
      <c r="V149" s="39"/>
      <c r="W149" s="39"/>
      <c r="X149" s="39"/>
      <c r="Y149" s="39"/>
      <c r="Z149" s="39"/>
      <c r="AA149" s="39"/>
      <c r="AB149" s="39"/>
      <c r="AC149" s="39"/>
      <c r="AD149" s="39"/>
      <c r="AE149" s="39"/>
      <c r="AR149" s="240" t="s">
        <v>285</v>
      </c>
      <c r="AT149" s="240" t="s">
        <v>196</v>
      </c>
      <c r="AU149" s="240" t="s">
        <v>85</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285</v>
      </c>
      <c r="BM149" s="240" t="s">
        <v>1722</v>
      </c>
    </row>
    <row r="150" s="2" customFormat="1" ht="16.5" customHeight="1">
      <c r="A150" s="39"/>
      <c r="B150" s="40"/>
      <c r="C150" s="229" t="s">
        <v>243</v>
      </c>
      <c r="D150" s="229" t="s">
        <v>196</v>
      </c>
      <c r="E150" s="230" t="s">
        <v>1723</v>
      </c>
      <c r="F150" s="231" t="s">
        <v>1724</v>
      </c>
      <c r="G150" s="232" t="s">
        <v>280</v>
      </c>
      <c r="H150" s="233">
        <v>6</v>
      </c>
      <c r="I150" s="234"/>
      <c r="J150" s="235">
        <f>ROUND(I150*H150,2)</f>
        <v>0</v>
      </c>
      <c r="K150" s="231" t="s">
        <v>1693</v>
      </c>
      <c r="L150" s="45"/>
      <c r="M150" s="236" t="s">
        <v>1</v>
      </c>
      <c r="N150" s="237" t="s">
        <v>41</v>
      </c>
      <c r="O150" s="92"/>
      <c r="P150" s="238">
        <f>O150*H150</f>
        <v>0</v>
      </c>
      <c r="Q150" s="238">
        <v>0.0014215499999999999</v>
      </c>
      <c r="R150" s="238">
        <f>Q150*H150</f>
        <v>0.0085293000000000001</v>
      </c>
      <c r="S150" s="238">
        <v>0</v>
      </c>
      <c r="T150" s="239">
        <f>S150*H150</f>
        <v>0</v>
      </c>
      <c r="U150" s="39"/>
      <c r="V150" s="39"/>
      <c r="W150" s="39"/>
      <c r="X150" s="39"/>
      <c r="Y150" s="39"/>
      <c r="Z150" s="39"/>
      <c r="AA150" s="39"/>
      <c r="AB150" s="39"/>
      <c r="AC150" s="39"/>
      <c r="AD150" s="39"/>
      <c r="AE150" s="39"/>
      <c r="AR150" s="240" t="s">
        <v>285</v>
      </c>
      <c r="AT150" s="240" t="s">
        <v>196</v>
      </c>
      <c r="AU150" s="240" t="s">
        <v>85</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285</v>
      </c>
      <c r="BM150" s="240" t="s">
        <v>1725</v>
      </c>
    </row>
    <row r="151" s="13" customFormat="1">
      <c r="A151" s="13"/>
      <c r="B151" s="247"/>
      <c r="C151" s="248"/>
      <c r="D151" s="242" t="s">
        <v>204</v>
      </c>
      <c r="E151" s="249" t="s">
        <v>1</v>
      </c>
      <c r="F151" s="250" t="s">
        <v>1726</v>
      </c>
      <c r="G151" s="248"/>
      <c r="H151" s="251">
        <v>6</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204</v>
      </c>
      <c r="AU151" s="257" t="s">
        <v>85</v>
      </c>
      <c r="AV151" s="13" t="s">
        <v>85</v>
      </c>
      <c r="AW151" s="13" t="s">
        <v>32</v>
      </c>
      <c r="AX151" s="13" t="s">
        <v>83</v>
      </c>
      <c r="AY151" s="257" t="s">
        <v>194</v>
      </c>
    </row>
    <row r="152" s="2" customFormat="1" ht="16.5" customHeight="1">
      <c r="A152" s="39"/>
      <c r="B152" s="40"/>
      <c r="C152" s="229" t="s">
        <v>249</v>
      </c>
      <c r="D152" s="229" t="s">
        <v>196</v>
      </c>
      <c r="E152" s="230" t="s">
        <v>1727</v>
      </c>
      <c r="F152" s="231" t="s">
        <v>1728</v>
      </c>
      <c r="G152" s="232" t="s">
        <v>280</v>
      </c>
      <c r="H152" s="233">
        <v>1</v>
      </c>
      <c r="I152" s="234"/>
      <c r="J152" s="235">
        <f>ROUND(I152*H152,2)</f>
        <v>0</v>
      </c>
      <c r="K152" s="231" t="s">
        <v>1693</v>
      </c>
      <c r="L152" s="45"/>
      <c r="M152" s="236" t="s">
        <v>1</v>
      </c>
      <c r="N152" s="237" t="s">
        <v>41</v>
      </c>
      <c r="O152" s="92"/>
      <c r="P152" s="238">
        <f>O152*H152</f>
        <v>0</v>
      </c>
      <c r="Q152" s="238">
        <v>0.00040000000000000002</v>
      </c>
      <c r="R152" s="238">
        <f>Q152*H152</f>
        <v>0.00040000000000000002</v>
      </c>
      <c r="S152" s="238">
        <v>0</v>
      </c>
      <c r="T152" s="239">
        <f>S152*H152</f>
        <v>0</v>
      </c>
      <c r="U152" s="39"/>
      <c r="V152" s="39"/>
      <c r="W152" s="39"/>
      <c r="X152" s="39"/>
      <c r="Y152" s="39"/>
      <c r="Z152" s="39"/>
      <c r="AA152" s="39"/>
      <c r="AB152" s="39"/>
      <c r="AC152" s="39"/>
      <c r="AD152" s="39"/>
      <c r="AE152" s="39"/>
      <c r="AR152" s="240" t="s">
        <v>285</v>
      </c>
      <c r="AT152" s="240" t="s">
        <v>196</v>
      </c>
      <c r="AU152" s="240" t="s">
        <v>85</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285</v>
      </c>
      <c r="BM152" s="240" t="s">
        <v>1729</v>
      </c>
    </row>
    <row r="153" s="13" customFormat="1">
      <c r="A153" s="13"/>
      <c r="B153" s="247"/>
      <c r="C153" s="248"/>
      <c r="D153" s="242" t="s">
        <v>204</v>
      </c>
      <c r="E153" s="249" t="s">
        <v>1</v>
      </c>
      <c r="F153" s="250" t="s">
        <v>1730</v>
      </c>
      <c r="G153" s="248"/>
      <c r="H153" s="251">
        <v>0.59999999999999998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204</v>
      </c>
      <c r="AU153" s="257" t="s">
        <v>85</v>
      </c>
      <c r="AV153" s="13" t="s">
        <v>85</v>
      </c>
      <c r="AW153" s="13" t="s">
        <v>32</v>
      </c>
      <c r="AX153" s="13" t="s">
        <v>76</v>
      </c>
      <c r="AY153" s="257" t="s">
        <v>194</v>
      </c>
    </row>
    <row r="154" s="15" customFormat="1">
      <c r="A154" s="15"/>
      <c r="B154" s="268"/>
      <c r="C154" s="269"/>
      <c r="D154" s="242" t="s">
        <v>204</v>
      </c>
      <c r="E154" s="270" t="s">
        <v>1</v>
      </c>
      <c r="F154" s="271" t="s">
        <v>207</v>
      </c>
      <c r="G154" s="269"/>
      <c r="H154" s="272">
        <v>0.59999999999999998</v>
      </c>
      <c r="I154" s="273"/>
      <c r="J154" s="269"/>
      <c r="K154" s="269"/>
      <c r="L154" s="274"/>
      <c r="M154" s="275"/>
      <c r="N154" s="276"/>
      <c r="O154" s="276"/>
      <c r="P154" s="276"/>
      <c r="Q154" s="276"/>
      <c r="R154" s="276"/>
      <c r="S154" s="276"/>
      <c r="T154" s="277"/>
      <c r="U154" s="15"/>
      <c r="V154" s="15"/>
      <c r="W154" s="15"/>
      <c r="X154" s="15"/>
      <c r="Y154" s="15"/>
      <c r="Z154" s="15"/>
      <c r="AA154" s="15"/>
      <c r="AB154" s="15"/>
      <c r="AC154" s="15"/>
      <c r="AD154" s="15"/>
      <c r="AE154" s="15"/>
      <c r="AT154" s="278" t="s">
        <v>204</v>
      </c>
      <c r="AU154" s="278" t="s">
        <v>85</v>
      </c>
      <c r="AV154" s="15" t="s">
        <v>100</v>
      </c>
      <c r="AW154" s="15" t="s">
        <v>32</v>
      </c>
      <c r="AX154" s="15" t="s">
        <v>76</v>
      </c>
      <c r="AY154" s="278" t="s">
        <v>194</v>
      </c>
    </row>
    <row r="155" s="13" customFormat="1">
      <c r="A155" s="13"/>
      <c r="B155" s="247"/>
      <c r="C155" s="248"/>
      <c r="D155" s="242" t="s">
        <v>204</v>
      </c>
      <c r="E155" s="249" t="s">
        <v>1</v>
      </c>
      <c r="F155" s="250" t="s">
        <v>83</v>
      </c>
      <c r="G155" s="248"/>
      <c r="H155" s="251">
        <v>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204</v>
      </c>
      <c r="AU155" s="257" t="s">
        <v>85</v>
      </c>
      <c r="AV155" s="13" t="s">
        <v>85</v>
      </c>
      <c r="AW155" s="13" t="s">
        <v>32</v>
      </c>
      <c r="AX155" s="13" t="s">
        <v>76</v>
      </c>
      <c r="AY155" s="257" t="s">
        <v>194</v>
      </c>
    </row>
    <row r="156" s="15" customFormat="1">
      <c r="A156" s="15"/>
      <c r="B156" s="268"/>
      <c r="C156" s="269"/>
      <c r="D156" s="242" t="s">
        <v>204</v>
      </c>
      <c r="E156" s="270" t="s">
        <v>1</v>
      </c>
      <c r="F156" s="271" t="s">
        <v>207</v>
      </c>
      <c r="G156" s="269"/>
      <c r="H156" s="272">
        <v>1</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204</v>
      </c>
      <c r="AU156" s="278" t="s">
        <v>85</v>
      </c>
      <c r="AV156" s="15" t="s">
        <v>100</v>
      </c>
      <c r="AW156" s="15" t="s">
        <v>32</v>
      </c>
      <c r="AX156" s="15" t="s">
        <v>83</v>
      </c>
      <c r="AY156" s="278" t="s">
        <v>194</v>
      </c>
    </row>
    <row r="157" s="2" customFormat="1" ht="16.5" customHeight="1">
      <c r="A157" s="39"/>
      <c r="B157" s="40"/>
      <c r="C157" s="229" t="s">
        <v>256</v>
      </c>
      <c r="D157" s="229" t="s">
        <v>196</v>
      </c>
      <c r="E157" s="230" t="s">
        <v>1731</v>
      </c>
      <c r="F157" s="231" t="s">
        <v>1732</v>
      </c>
      <c r="G157" s="232" t="s">
        <v>280</v>
      </c>
      <c r="H157" s="233">
        <v>1</v>
      </c>
      <c r="I157" s="234"/>
      <c r="J157" s="235">
        <f>ROUND(I157*H157,2)</f>
        <v>0</v>
      </c>
      <c r="K157" s="231" t="s">
        <v>1693</v>
      </c>
      <c r="L157" s="45"/>
      <c r="M157" s="236" t="s">
        <v>1</v>
      </c>
      <c r="N157" s="237" t="s">
        <v>41</v>
      </c>
      <c r="O157" s="92"/>
      <c r="P157" s="238">
        <f>O157*H157</f>
        <v>0</v>
      </c>
      <c r="Q157" s="238">
        <v>0.00040999999999999999</v>
      </c>
      <c r="R157" s="238">
        <f>Q157*H157</f>
        <v>0.00040999999999999999</v>
      </c>
      <c r="S157" s="238">
        <v>0</v>
      </c>
      <c r="T157" s="239">
        <f>S157*H157</f>
        <v>0</v>
      </c>
      <c r="U157" s="39"/>
      <c r="V157" s="39"/>
      <c r="W157" s="39"/>
      <c r="X157" s="39"/>
      <c r="Y157" s="39"/>
      <c r="Z157" s="39"/>
      <c r="AA157" s="39"/>
      <c r="AB157" s="39"/>
      <c r="AC157" s="39"/>
      <c r="AD157" s="39"/>
      <c r="AE157" s="39"/>
      <c r="AR157" s="240" t="s">
        <v>285</v>
      </c>
      <c r="AT157" s="240" t="s">
        <v>196</v>
      </c>
      <c r="AU157" s="240" t="s">
        <v>85</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285</v>
      </c>
      <c r="BM157" s="240" t="s">
        <v>1733</v>
      </c>
    </row>
    <row r="158" s="13" customFormat="1">
      <c r="A158" s="13"/>
      <c r="B158" s="247"/>
      <c r="C158" s="248"/>
      <c r="D158" s="242" t="s">
        <v>204</v>
      </c>
      <c r="E158" s="249" t="s">
        <v>1</v>
      </c>
      <c r="F158" s="250" t="s">
        <v>1730</v>
      </c>
      <c r="G158" s="248"/>
      <c r="H158" s="251">
        <v>0.59999999999999998</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204</v>
      </c>
      <c r="AU158" s="257" t="s">
        <v>85</v>
      </c>
      <c r="AV158" s="13" t="s">
        <v>85</v>
      </c>
      <c r="AW158" s="13" t="s">
        <v>32</v>
      </c>
      <c r="AX158" s="13" t="s">
        <v>76</v>
      </c>
      <c r="AY158" s="257" t="s">
        <v>194</v>
      </c>
    </row>
    <row r="159" s="15" customFormat="1">
      <c r="A159" s="15"/>
      <c r="B159" s="268"/>
      <c r="C159" s="269"/>
      <c r="D159" s="242" t="s">
        <v>204</v>
      </c>
      <c r="E159" s="270" t="s">
        <v>1</v>
      </c>
      <c r="F159" s="271" t="s">
        <v>207</v>
      </c>
      <c r="G159" s="269"/>
      <c r="H159" s="272">
        <v>0.59999999999999998</v>
      </c>
      <c r="I159" s="273"/>
      <c r="J159" s="269"/>
      <c r="K159" s="269"/>
      <c r="L159" s="274"/>
      <c r="M159" s="275"/>
      <c r="N159" s="276"/>
      <c r="O159" s="276"/>
      <c r="P159" s="276"/>
      <c r="Q159" s="276"/>
      <c r="R159" s="276"/>
      <c r="S159" s="276"/>
      <c r="T159" s="277"/>
      <c r="U159" s="15"/>
      <c r="V159" s="15"/>
      <c r="W159" s="15"/>
      <c r="X159" s="15"/>
      <c r="Y159" s="15"/>
      <c r="Z159" s="15"/>
      <c r="AA159" s="15"/>
      <c r="AB159" s="15"/>
      <c r="AC159" s="15"/>
      <c r="AD159" s="15"/>
      <c r="AE159" s="15"/>
      <c r="AT159" s="278" t="s">
        <v>204</v>
      </c>
      <c r="AU159" s="278" t="s">
        <v>85</v>
      </c>
      <c r="AV159" s="15" t="s">
        <v>100</v>
      </c>
      <c r="AW159" s="15" t="s">
        <v>32</v>
      </c>
      <c r="AX159" s="15" t="s">
        <v>76</v>
      </c>
      <c r="AY159" s="278" t="s">
        <v>194</v>
      </c>
    </row>
    <row r="160" s="13" customFormat="1">
      <c r="A160" s="13"/>
      <c r="B160" s="247"/>
      <c r="C160" s="248"/>
      <c r="D160" s="242" t="s">
        <v>204</v>
      </c>
      <c r="E160" s="249" t="s">
        <v>1</v>
      </c>
      <c r="F160" s="250" t="s">
        <v>83</v>
      </c>
      <c r="G160" s="248"/>
      <c r="H160" s="251">
        <v>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204</v>
      </c>
      <c r="AU160" s="257" t="s">
        <v>85</v>
      </c>
      <c r="AV160" s="13" t="s">
        <v>85</v>
      </c>
      <c r="AW160" s="13" t="s">
        <v>32</v>
      </c>
      <c r="AX160" s="13" t="s">
        <v>76</v>
      </c>
      <c r="AY160" s="257" t="s">
        <v>194</v>
      </c>
    </row>
    <row r="161" s="15" customFormat="1">
      <c r="A161" s="15"/>
      <c r="B161" s="268"/>
      <c r="C161" s="269"/>
      <c r="D161" s="242" t="s">
        <v>204</v>
      </c>
      <c r="E161" s="270" t="s">
        <v>1</v>
      </c>
      <c r="F161" s="271" t="s">
        <v>207</v>
      </c>
      <c r="G161" s="269"/>
      <c r="H161" s="272">
        <v>1</v>
      </c>
      <c r="I161" s="273"/>
      <c r="J161" s="269"/>
      <c r="K161" s="269"/>
      <c r="L161" s="274"/>
      <c r="M161" s="275"/>
      <c r="N161" s="276"/>
      <c r="O161" s="276"/>
      <c r="P161" s="276"/>
      <c r="Q161" s="276"/>
      <c r="R161" s="276"/>
      <c r="S161" s="276"/>
      <c r="T161" s="277"/>
      <c r="U161" s="15"/>
      <c r="V161" s="15"/>
      <c r="W161" s="15"/>
      <c r="X161" s="15"/>
      <c r="Y161" s="15"/>
      <c r="Z161" s="15"/>
      <c r="AA161" s="15"/>
      <c r="AB161" s="15"/>
      <c r="AC161" s="15"/>
      <c r="AD161" s="15"/>
      <c r="AE161" s="15"/>
      <c r="AT161" s="278" t="s">
        <v>204</v>
      </c>
      <c r="AU161" s="278" t="s">
        <v>85</v>
      </c>
      <c r="AV161" s="15" t="s">
        <v>100</v>
      </c>
      <c r="AW161" s="15" t="s">
        <v>32</v>
      </c>
      <c r="AX161" s="15" t="s">
        <v>83</v>
      </c>
      <c r="AY161" s="278" t="s">
        <v>194</v>
      </c>
    </row>
    <row r="162" s="2" customFormat="1" ht="16.5" customHeight="1">
      <c r="A162" s="39"/>
      <c r="B162" s="40"/>
      <c r="C162" s="229" t="s">
        <v>8</v>
      </c>
      <c r="D162" s="229" t="s">
        <v>196</v>
      </c>
      <c r="E162" s="230" t="s">
        <v>1734</v>
      </c>
      <c r="F162" s="231" t="s">
        <v>1735</v>
      </c>
      <c r="G162" s="232" t="s">
        <v>280</v>
      </c>
      <c r="H162" s="233">
        <v>1</v>
      </c>
      <c r="I162" s="234"/>
      <c r="J162" s="235">
        <f>ROUND(I162*H162,2)</f>
        <v>0</v>
      </c>
      <c r="K162" s="231" t="s">
        <v>1693</v>
      </c>
      <c r="L162" s="45"/>
      <c r="M162" s="236" t="s">
        <v>1</v>
      </c>
      <c r="N162" s="237" t="s">
        <v>41</v>
      </c>
      <c r="O162" s="92"/>
      <c r="P162" s="238">
        <f>O162*H162</f>
        <v>0</v>
      </c>
      <c r="Q162" s="238">
        <v>0.00048000000000000001</v>
      </c>
      <c r="R162" s="238">
        <f>Q162*H162</f>
        <v>0.00048000000000000001</v>
      </c>
      <c r="S162" s="238">
        <v>0</v>
      </c>
      <c r="T162" s="239">
        <f>S162*H162</f>
        <v>0</v>
      </c>
      <c r="U162" s="39"/>
      <c r="V162" s="39"/>
      <c r="W162" s="39"/>
      <c r="X162" s="39"/>
      <c r="Y162" s="39"/>
      <c r="Z162" s="39"/>
      <c r="AA162" s="39"/>
      <c r="AB162" s="39"/>
      <c r="AC162" s="39"/>
      <c r="AD162" s="39"/>
      <c r="AE162" s="39"/>
      <c r="AR162" s="240" t="s">
        <v>285</v>
      </c>
      <c r="AT162" s="240" t="s">
        <v>196</v>
      </c>
      <c r="AU162" s="240" t="s">
        <v>85</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285</v>
      </c>
      <c r="BM162" s="240" t="s">
        <v>1736</v>
      </c>
    </row>
    <row r="163" s="13" customFormat="1">
      <c r="A163" s="13"/>
      <c r="B163" s="247"/>
      <c r="C163" s="248"/>
      <c r="D163" s="242" t="s">
        <v>204</v>
      </c>
      <c r="E163" s="249" t="s">
        <v>1</v>
      </c>
      <c r="F163" s="250" t="s">
        <v>1737</v>
      </c>
      <c r="G163" s="248"/>
      <c r="H163" s="251">
        <v>0.95999999999999996</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204</v>
      </c>
      <c r="AU163" s="257" t="s">
        <v>85</v>
      </c>
      <c r="AV163" s="13" t="s">
        <v>85</v>
      </c>
      <c r="AW163" s="13" t="s">
        <v>32</v>
      </c>
      <c r="AX163" s="13" t="s">
        <v>76</v>
      </c>
      <c r="AY163" s="257" t="s">
        <v>194</v>
      </c>
    </row>
    <row r="164" s="15" customFormat="1">
      <c r="A164" s="15"/>
      <c r="B164" s="268"/>
      <c r="C164" s="269"/>
      <c r="D164" s="242" t="s">
        <v>204</v>
      </c>
      <c r="E164" s="270" t="s">
        <v>1</v>
      </c>
      <c r="F164" s="271" t="s">
        <v>207</v>
      </c>
      <c r="G164" s="269"/>
      <c r="H164" s="272">
        <v>0.95999999999999996</v>
      </c>
      <c r="I164" s="273"/>
      <c r="J164" s="269"/>
      <c r="K164" s="269"/>
      <c r="L164" s="274"/>
      <c r="M164" s="275"/>
      <c r="N164" s="276"/>
      <c r="O164" s="276"/>
      <c r="P164" s="276"/>
      <c r="Q164" s="276"/>
      <c r="R164" s="276"/>
      <c r="S164" s="276"/>
      <c r="T164" s="277"/>
      <c r="U164" s="15"/>
      <c r="V164" s="15"/>
      <c r="W164" s="15"/>
      <c r="X164" s="15"/>
      <c r="Y164" s="15"/>
      <c r="Z164" s="15"/>
      <c r="AA164" s="15"/>
      <c r="AB164" s="15"/>
      <c r="AC164" s="15"/>
      <c r="AD164" s="15"/>
      <c r="AE164" s="15"/>
      <c r="AT164" s="278" t="s">
        <v>204</v>
      </c>
      <c r="AU164" s="278" t="s">
        <v>85</v>
      </c>
      <c r="AV164" s="15" t="s">
        <v>100</v>
      </c>
      <c r="AW164" s="15" t="s">
        <v>32</v>
      </c>
      <c r="AX164" s="15" t="s">
        <v>76</v>
      </c>
      <c r="AY164" s="278" t="s">
        <v>194</v>
      </c>
    </row>
    <row r="165" s="13" customFormat="1">
      <c r="A165" s="13"/>
      <c r="B165" s="247"/>
      <c r="C165" s="248"/>
      <c r="D165" s="242" t="s">
        <v>204</v>
      </c>
      <c r="E165" s="249" t="s">
        <v>1</v>
      </c>
      <c r="F165" s="250" t="s">
        <v>83</v>
      </c>
      <c r="G165" s="248"/>
      <c r="H165" s="251">
        <v>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204</v>
      </c>
      <c r="AU165" s="257" t="s">
        <v>85</v>
      </c>
      <c r="AV165" s="13" t="s">
        <v>85</v>
      </c>
      <c r="AW165" s="13" t="s">
        <v>32</v>
      </c>
      <c r="AX165" s="13" t="s">
        <v>76</v>
      </c>
      <c r="AY165" s="257" t="s">
        <v>194</v>
      </c>
    </row>
    <row r="166" s="15" customFormat="1">
      <c r="A166" s="15"/>
      <c r="B166" s="268"/>
      <c r="C166" s="269"/>
      <c r="D166" s="242" t="s">
        <v>204</v>
      </c>
      <c r="E166" s="270" t="s">
        <v>1</v>
      </c>
      <c r="F166" s="271" t="s">
        <v>207</v>
      </c>
      <c r="G166" s="269"/>
      <c r="H166" s="272">
        <v>1</v>
      </c>
      <c r="I166" s="273"/>
      <c r="J166" s="269"/>
      <c r="K166" s="269"/>
      <c r="L166" s="274"/>
      <c r="M166" s="275"/>
      <c r="N166" s="276"/>
      <c r="O166" s="276"/>
      <c r="P166" s="276"/>
      <c r="Q166" s="276"/>
      <c r="R166" s="276"/>
      <c r="S166" s="276"/>
      <c r="T166" s="277"/>
      <c r="U166" s="15"/>
      <c r="V166" s="15"/>
      <c r="W166" s="15"/>
      <c r="X166" s="15"/>
      <c r="Y166" s="15"/>
      <c r="Z166" s="15"/>
      <c r="AA166" s="15"/>
      <c r="AB166" s="15"/>
      <c r="AC166" s="15"/>
      <c r="AD166" s="15"/>
      <c r="AE166" s="15"/>
      <c r="AT166" s="278" t="s">
        <v>204</v>
      </c>
      <c r="AU166" s="278" t="s">
        <v>85</v>
      </c>
      <c r="AV166" s="15" t="s">
        <v>100</v>
      </c>
      <c r="AW166" s="15" t="s">
        <v>32</v>
      </c>
      <c r="AX166" s="15" t="s">
        <v>83</v>
      </c>
      <c r="AY166" s="278" t="s">
        <v>194</v>
      </c>
    </row>
    <row r="167" s="2" customFormat="1" ht="16.5" customHeight="1">
      <c r="A167" s="39"/>
      <c r="B167" s="40"/>
      <c r="C167" s="229" t="s">
        <v>270</v>
      </c>
      <c r="D167" s="229" t="s">
        <v>196</v>
      </c>
      <c r="E167" s="230" t="s">
        <v>1738</v>
      </c>
      <c r="F167" s="231" t="s">
        <v>1739</v>
      </c>
      <c r="G167" s="232" t="s">
        <v>280</v>
      </c>
      <c r="H167" s="233">
        <v>11.5</v>
      </c>
      <c r="I167" s="234"/>
      <c r="J167" s="235">
        <f>ROUND(I167*H167,2)</f>
        <v>0</v>
      </c>
      <c r="K167" s="231" t="s">
        <v>1693</v>
      </c>
      <c r="L167" s="45"/>
      <c r="M167" s="236" t="s">
        <v>1</v>
      </c>
      <c r="N167" s="237" t="s">
        <v>41</v>
      </c>
      <c r="O167" s="92"/>
      <c r="P167" s="238">
        <f>O167*H167</f>
        <v>0</v>
      </c>
      <c r="Q167" s="238">
        <v>0.00082874999999999995</v>
      </c>
      <c r="R167" s="238">
        <f>Q167*H167</f>
        <v>0.0095306249999999992</v>
      </c>
      <c r="S167" s="238">
        <v>0</v>
      </c>
      <c r="T167" s="239">
        <f>S167*H167</f>
        <v>0</v>
      </c>
      <c r="U167" s="39"/>
      <c r="V167" s="39"/>
      <c r="W167" s="39"/>
      <c r="X167" s="39"/>
      <c r="Y167" s="39"/>
      <c r="Z167" s="39"/>
      <c r="AA167" s="39"/>
      <c r="AB167" s="39"/>
      <c r="AC167" s="39"/>
      <c r="AD167" s="39"/>
      <c r="AE167" s="39"/>
      <c r="AR167" s="240" t="s">
        <v>285</v>
      </c>
      <c r="AT167" s="240" t="s">
        <v>196</v>
      </c>
      <c r="AU167" s="240" t="s">
        <v>85</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285</v>
      </c>
      <c r="BM167" s="240" t="s">
        <v>1740</v>
      </c>
    </row>
    <row r="168" s="13" customFormat="1">
      <c r="A168" s="13"/>
      <c r="B168" s="247"/>
      <c r="C168" s="248"/>
      <c r="D168" s="242" t="s">
        <v>204</v>
      </c>
      <c r="E168" s="249" t="s">
        <v>1</v>
      </c>
      <c r="F168" s="250" t="s">
        <v>1702</v>
      </c>
      <c r="G168" s="248"/>
      <c r="H168" s="251">
        <v>11.039999999999999</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204</v>
      </c>
      <c r="AU168" s="257" t="s">
        <v>85</v>
      </c>
      <c r="AV168" s="13" t="s">
        <v>85</v>
      </c>
      <c r="AW168" s="13" t="s">
        <v>32</v>
      </c>
      <c r="AX168" s="13" t="s">
        <v>76</v>
      </c>
      <c r="AY168" s="257" t="s">
        <v>194</v>
      </c>
    </row>
    <row r="169" s="15" customFormat="1">
      <c r="A169" s="15"/>
      <c r="B169" s="268"/>
      <c r="C169" s="269"/>
      <c r="D169" s="242" t="s">
        <v>204</v>
      </c>
      <c r="E169" s="270" t="s">
        <v>1</v>
      </c>
      <c r="F169" s="271" t="s">
        <v>207</v>
      </c>
      <c r="G169" s="269"/>
      <c r="H169" s="272">
        <v>11.039999999999999</v>
      </c>
      <c r="I169" s="273"/>
      <c r="J169" s="269"/>
      <c r="K169" s="269"/>
      <c r="L169" s="274"/>
      <c r="M169" s="275"/>
      <c r="N169" s="276"/>
      <c r="O169" s="276"/>
      <c r="P169" s="276"/>
      <c r="Q169" s="276"/>
      <c r="R169" s="276"/>
      <c r="S169" s="276"/>
      <c r="T169" s="277"/>
      <c r="U169" s="15"/>
      <c r="V169" s="15"/>
      <c r="W169" s="15"/>
      <c r="X169" s="15"/>
      <c r="Y169" s="15"/>
      <c r="Z169" s="15"/>
      <c r="AA169" s="15"/>
      <c r="AB169" s="15"/>
      <c r="AC169" s="15"/>
      <c r="AD169" s="15"/>
      <c r="AE169" s="15"/>
      <c r="AT169" s="278" t="s">
        <v>204</v>
      </c>
      <c r="AU169" s="278" t="s">
        <v>85</v>
      </c>
      <c r="AV169" s="15" t="s">
        <v>100</v>
      </c>
      <c r="AW169" s="15" t="s">
        <v>32</v>
      </c>
      <c r="AX169" s="15" t="s">
        <v>76</v>
      </c>
      <c r="AY169" s="278" t="s">
        <v>194</v>
      </c>
    </row>
    <row r="170" s="13" customFormat="1">
      <c r="A170" s="13"/>
      <c r="B170" s="247"/>
      <c r="C170" s="248"/>
      <c r="D170" s="242" t="s">
        <v>204</v>
      </c>
      <c r="E170" s="249" t="s">
        <v>1</v>
      </c>
      <c r="F170" s="250" t="s">
        <v>1703</v>
      </c>
      <c r="G170" s="248"/>
      <c r="H170" s="251">
        <v>11.5</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204</v>
      </c>
      <c r="AU170" s="257" t="s">
        <v>85</v>
      </c>
      <c r="AV170" s="13" t="s">
        <v>85</v>
      </c>
      <c r="AW170" s="13" t="s">
        <v>32</v>
      </c>
      <c r="AX170" s="13" t="s">
        <v>76</v>
      </c>
      <c r="AY170" s="257" t="s">
        <v>194</v>
      </c>
    </row>
    <row r="171" s="15" customFormat="1">
      <c r="A171" s="15"/>
      <c r="B171" s="268"/>
      <c r="C171" s="269"/>
      <c r="D171" s="242" t="s">
        <v>204</v>
      </c>
      <c r="E171" s="270" t="s">
        <v>1</v>
      </c>
      <c r="F171" s="271" t="s">
        <v>207</v>
      </c>
      <c r="G171" s="269"/>
      <c r="H171" s="272">
        <v>11.5</v>
      </c>
      <c r="I171" s="273"/>
      <c r="J171" s="269"/>
      <c r="K171" s="269"/>
      <c r="L171" s="274"/>
      <c r="M171" s="275"/>
      <c r="N171" s="276"/>
      <c r="O171" s="276"/>
      <c r="P171" s="276"/>
      <c r="Q171" s="276"/>
      <c r="R171" s="276"/>
      <c r="S171" s="276"/>
      <c r="T171" s="277"/>
      <c r="U171" s="15"/>
      <c r="V171" s="15"/>
      <c r="W171" s="15"/>
      <c r="X171" s="15"/>
      <c r="Y171" s="15"/>
      <c r="Z171" s="15"/>
      <c r="AA171" s="15"/>
      <c r="AB171" s="15"/>
      <c r="AC171" s="15"/>
      <c r="AD171" s="15"/>
      <c r="AE171" s="15"/>
      <c r="AT171" s="278" t="s">
        <v>204</v>
      </c>
      <c r="AU171" s="278" t="s">
        <v>85</v>
      </c>
      <c r="AV171" s="15" t="s">
        <v>100</v>
      </c>
      <c r="AW171" s="15" t="s">
        <v>32</v>
      </c>
      <c r="AX171" s="15" t="s">
        <v>83</v>
      </c>
      <c r="AY171" s="278" t="s">
        <v>194</v>
      </c>
    </row>
    <row r="172" s="2" customFormat="1" ht="16.5" customHeight="1">
      <c r="A172" s="39"/>
      <c r="B172" s="40"/>
      <c r="C172" s="229" t="s">
        <v>274</v>
      </c>
      <c r="D172" s="229" t="s">
        <v>196</v>
      </c>
      <c r="E172" s="230" t="s">
        <v>1741</v>
      </c>
      <c r="F172" s="231" t="s">
        <v>1742</v>
      </c>
      <c r="G172" s="232" t="s">
        <v>280</v>
      </c>
      <c r="H172" s="233">
        <v>23.5</v>
      </c>
      <c r="I172" s="234"/>
      <c r="J172" s="235">
        <f>ROUND(I172*H172,2)</f>
        <v>0</v>
      </c>
      <c r="K172" s="231" t="s">
        <v>1693</v>
      </c>
      <c r="L172" s="45"/>
      <c r="M172" s="236" t="s">
        <v>1</v>
      </c>
      <c r="N172" s="237" t="s">
        <v>41</v>
      </c>
      <c r="O172" s="92"/>
      <c r="P172" s="238">
        <f>O172*H172</f>
        <v>0</v>
      </c>
      <c r="Q172" s="238">
        <v>0.00158595</v>
      </c>
      <c r="R172" s="238">
        <f>Q172*H172</f>
        <v>0.037269824999999999</v>
      </c>
      <c r="S172" s="238">
        <v>0</v>
      </c>
      <c r="T172" s="239">
        <f>S172*H172</f>
        <v>0</v>
      </c>
      <c r="U172" s="39"/>
      <c r="V172" s="39"/>
      <c r="W172" s="39"/>
      <c r="X172" s="39"/>
      <c r="Y172" s="39"/>
      <c r="Z172" s="39"/>
      <c r="AA172" s="39"/>
      <c r="AB172" s="39"/>
      <c r="AC172" s="39"/>
      <c r="AD172" s="39"/>
      <c r="AE172" s="39"/>
      <c r="AR172" s="240" t="s">
        <v>285</v>
      </c>
      <c r="AT172" s="240" t="s">
        <v>196</v>
      </c>
      <c r="AU172" s="240" t="s">
        <v>85</v>
      </c>
      <c r="AY172" s="18" t="s">
        <v>194</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285</v>
      </c>
      <c r="BM172" s="240" t="s">
        <v>1743</v>
      </c>
    </row>
    <row r="173" s="13" customFormat="1">
      <c r="A173" s="13"/>
      <c r="B173" s="247"/>
      <c r="C173" s="248"/>
      <c r="D173" s="242" t="s">
        <v>204</v>
      </c>
      <c r="E173" s="249" t="s">
        <v>1</v>
      </c>
      <c r="F173" s="250" t="s">
        <v>1707</v>
      </c>
      <c r="G173" s="248"/>
      <c r="H173" s="251">
        <v>23.399999999999999</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204</v>
      </c>
      <c r="AU173" s="257" t="s">
        <v>85</v>
      </c>
      <c r="AV173" s="13" t="s">
        <v>85</v>
      </c>
      <c r="AW173" s="13" t="s">
        <v>32</v>
      </c>
      <c r="AX173" s="13" t="s">
        <v>76</v>
      </c>
      <c r="AY173" s="257" t="s">
        <v>194</v>
      </c>
    </row>
    <row r="174" s="15" customFormat="1">
      <c r="A174" s="15"/>
      <c r="B174" s="268"/>
      <c r="C174" s="269"/>
      <c r="D174" s="242" t="s">
        <v>204</v>
      </c>
      <c r="E174" s="270" t="s">
        <v>1</v>
      </c>
      <c r="F174" s="271" t="s">
        <v>207</v>
      </c>
      <c r="G174" s="269"/>
      <c r="H174" s="272">
        <v>23.399999999999999</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204</v>
      </c>
      <c r="AU174" s="278" t="s">
        <v>85</v>
      </c>
      <c r="AV174" s="15" t="s">
        <v>100</v>
      </c>
      <c r="AW174" s="15" t="s">
        <v>32</v>
      </c>
      <c r="AX174" s="15" t="s">
        <v>76</v>
      </c>
      <c r="AY174" s="278" t="s">
        <v>194</v>
      </c>
    </row>
    <row r="175" s="13" customFormat="1">
      <c r="A175" s="13"/>
      <c r="B175" s="247"/>
      <c r="C175" s="248"/>
      <c r="D175" s="242" t="s">
        <v>204</v>
      </c>
      <c r="E175" s="249" t="s">
        <v>1</v>
      </c>
      <c r="F175" s="250" t="s">
        <v>1708</v>
      </c>
      <c r="G175" s="248"/>
      <c r="H175" s="251">
        <v>23.5</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204</v>
      </c>
      <c r="AU175" s="257" t="s">
        <v>85</v>
      </c>
      <c r="AV175" s="13" t="s">
        <v>85</v>
      </c>
      <c r="AW175" s="13" t="s">
        <v>32</v>
      </c>
      <c r="AX175" s="13" t="s">
        <v>76</v>
      </c>
      <c r="AY175" s="257" t="s">
        <v>194</v>
      </c>
    </row>
    <row r="176" s="15" customFormat="1">
      <c r="A176" s="15"/>
      <c r="B176" s="268"/>
      <c r="C176" s="269"/>
      <c r="D176" s="242" t="s">
        <v>204</v>
      </c>
      <c r="E176" s="270" t="s">
        <v>1</v>
      </c>
      <c r="F176" s="271" t="s">
        <v>207</v>
      </c>
      <c r="G176" s="269"/>
      <c r="H176" s="272">
        <v>23.5</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204</v>
      </c>
      <c r="AU176" s="278" t="s">
        <v>85</v>
      </c>
      <c r="AV176" s="15" t="s">
        <v>100</v>
      </c>
      <c r="AW176" s="15" t="s">
        <v>32</v>
      </c>
      <c r="AX176" s="15" t="s">
        <v>83</v>
      </c>
      <c r="AY176" s="278" t="s">
        <v>194</v>
      </c>
    </row>
    <row r="177" s="2" customFormat="1" ht="16.5" customHeight="1">
      <c r="A177" s="39"/>
      <c r="B177" s="40"/>
      <c r="C177" s="229" t="s">
        <v>254</v>
      </c>
      <c r="D177" s="229" t="s">
        <v>196</v>
      </c>
      <c r="E177" s="230" t="s">
        <v>1744</v>
      </c>
      <c r="F177" s="231" t="s">
        <v>1745</v>
      </c>
      <c r="G177" s="232" t="s">
        <v>355</v>
      </c>
      <c r="H177" s="233">
        <v>1</v>
      </c>
      <c r="I177" s="234"/>
      <c r="J177" s="235">
        <f>ROUND(I177*H177,2)</f>
        <v>0</v>
      </c>
      <c r="K177" s="231" t="s">
        <v>1693</v>
      </c>
      <c r="L177" s="45"/>
      <c r="M177" s="236" t="s">
        <v>1</v>
      </c>
      <c r="N177" s="237" t="s">
        <v>41</v>
      </c>
      <c r="O177" s="92"/>
      <c r="P177" s="238">
        <f>O177*H177</f>
        <v>0</v>
      </c>
      <c r="Q177" s="238">
        <v>6.0000000000000002E-05</v>
      </c>
      <c r="R177" s="238">
        <f>Q177*H177</f>
        <v>6.0000000000000002E-05</v>
      </c>
      <c r="S177" s="238">
        <v>0</v>
      </c>
      <c r="T177" s="239">
        <f>S177*H177</f>
        <v>0</v>
      </c>
      <c r="U177" s="39"/>
      <c r="V177" s="39"/>
      <c r="W177" s="39"/>
      <c r="X177" s="39"/>
      <c r="Y177" s="39"/>
      <c r="Z177" s="39"/>
      <c r="AA177" s="39"/>
      <c r="AB177" s="39"/>
      <c r="AC177" s="39"/>
      <c r="AD177" s="39"/>
      <c r="AE177" s="39"/>
      <c r="AR177" s="240" t="s">
        <v>285</v>
      </c>
      <c r="AT177" s="240" t="s">
        <v>196</v>
      </c>
      <c r="AU177" s="240" t="s">
        <v>85</v>
      </c>
      <c r="AY177" s="18" t="s">
        <v>194</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285</v>
      </c>
      <c r="BM177" s="240" t="s">
        <v>1746</v>
      </c>
    </row>
    <row r="178" s="2" customFormat="1" ht="24.15" customHeight="1">
      <c r="A178" s="39"/>
      <c r="B178" s="40"/>
      <c r="C178" s="290" t="s">
        <v>285</v>
      </c>
      <c r="D178" s="290" t="s">
        <v>244</v>
      </c>
      <c r="E178" s="291" t="s">
        <v>1747</v>
      </c>
      <c r="F178" s="292" t="s">
        <v>1748</v>
      </c>
      <c r="G178" s="293" t="s">
        <v>355</v>
      </c>
      <c r="H178" s="294">
        <v>1</v>
      </c>
      <c r="I178" s="295"/>
      <c r="J178" s="296">
        <f>ROUND(I178*H178,2)</f>
        <v>0</v>
      </c>
      <c r="K178" s="292" t="s">
        <v>1</v>
      </c>
      <c r="L178" s="297"/>
      <c r="M178" s="298" t="s">
        <v>1</v>
      </c>
      <c r="N178" s="299" t="s">
        <v>41</v>
      </c>
      <c r="O178" s="92"/>
      <c r="P178" s="238">
        <f>O178*H178</f>
        <v>0</v>
      </c>
      <c r="Q178" s="238">
        <v>0.00023000000000000001</v>
      </c>
      <c r="R178" s="238">
        <f>Q178*H178</f>
        <v>0.00023000000000000001</v>
      </c>
      <c r="S178" s="238">
        <v>0</v>
      </c>
      <c r="T178" s="239">
        <f>S178*H178</f>
        <v>0</v>
      </c>
      <c r="U178" s="39"/>
      <c r="V178" s="39"/>
      <c r="W178" s="39"/>
      <c r="X178" s="39"/>
      <c r="Y178" s="39"/>
      <c r="Z178" s="39"/>
      <c r="AA178" s="39"/>
      <c r="AB178" s="39"/>
      <c r="AC178" s="39"/>
      <c r="AD178" s="39"/>
      <c r="AE178" s="39"/>
      <c r="AR178" s="240" t="s">
        <v>366</v>
      </c>
      <c r="AT178" s="240" t="s">
        <v>244</v>
      </c>
      <c r="AU178" s="240" t="s">
        <v>85</v>
      </c>
      <c r="AY178" s="18" t="s">
        <v>194</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285</v>
      </c>
      <c r="BM178" s="240" t="s">
        <v>1749</v>
      </c>
    </row>
    <row r="179" s="2" customFormat="1" ht="16.5" customHeight="1">
      <c r="A179" s="39"/>
      <c r="B179" s="40"/>
      <c r="C179" s="229" t="s">
        <v>292</v>
      </c>
      <c r="D179" s="229" t="s">
        <v>196</v>
      </c>
      <c r="E179" s="230" t="s">
        <v>1750</v>
      </c>
      <c r="F179" s="231" t="s">
        <v>1751</v>
      </c>
      <c r="G179" s="232" t="s">
        <v>355</v>
      </c>
      <c r="H179" s="233">
        <v>2</v>
      </c>
      <c r="I179" s="234"/>
      <c r="J179" s="235">
        <f>ROUND(I179*H179,2)</f>
        <v>0</v>
      </c>
      <c r="K179" s="231" t="s">
        <v>1693</v>
      </c>
      <c r="L179" s="45"/>
      <c r="M179" s="236" t="s">
        <v>1</v>
      </c>
      <c r="N179" s="237" t="s">
        <v>41</v>
      </c>
      <c r="O179" s="92"/>
      <c r="P179" s="238">
        <f>O179*H179</f>
        <v>0</v>
      </c>
      <c r="Q179" s="238">
        <v>2.5000000000000001E-05</v>
      </c>
      <c r="R179" s="238">
        <f>Q179*H179</f>
        <v>5.0000000000000002E-05</v>
      </c>
      <c r="S179" s="238">
        <v>0</v>
      </c>
      <c r="T179" s="239">
        <f>S179*H179</f>
        <v>0</v>
      </c>
      <c r="U179" s="39"/>
      <c r="V179" s="39"/>
      <c r="W179" s="39"/>
      <c r="X179" s="39"/>
      <c r="Y179" s="39"/>
      <c r="Z179" s="39"/>
      <c r="AA179" s="39"/>
      <c r="AB179" s="39"/>
      <c r="AC179" s="39"/>
      <c r="AD179" s="39"/>
      <c r="AE179" s="39"/>
      <c r="AR179" s="240" t="s">
        <v>285</v>
      </c>
      <c r="AT179" s="240" t="s">
        <v>196</v>
      </c>
      <c r="AU179" s="240" t="s">
        <v>85</v>
      </c>
      <c r="AY179" s="18" t="s">
        <v>194</v>
      </c>
      <c r="BE179" s="241">
        <f>IF(N179="základní",J179,0)</f>
        <v>0</v>
      </c>
      <c r="BF179" s="241">
        <f>IF(N179="snížená",J179,0)</f>
        <v>0</v>
      </c>
      <c r="BG179" s="241">
        <f>IF(N179="zákl. přenesená",J179,0)</f>
        <v>0</v>
      </c>
      <c r="BH179" s="241">
        <f>IF(N179="sníž. přenesená",J179,0)</f>
        <v>0</v>
      </c>
      <c r="BI179" s="241">
        <f>IF(N179="nulová",J179,0)</f>
        <v>0</v>
      </c>
      <c r="BJ179" s="18" t="s">
        <v>83</v>
      </c>
      <c r="BK179" s="241">
        <f>ROUND(I179*H179,2)</f>
        <v>0</v>
      </c>
      <c r="BL179" s="18" t="s">
        <v>285</v>
      </c>
      <c r="BM179" s="240" t="s">
        <v>1752</v>
      </c>
    </row>
    <row r="180" s="2" customFormat="1" ht="24.15" customHeight="1">
      <c r="A180" s="39"/>
      <c r="B180" s="40"/>
      <c r="C180" s="290" t="s">
        <v>296</v>
      </c>
      <c r="D180" s="290" t="s">
        <v>244</v>
      </c>
      <c r="E180" s="291" t="s">
        <v>1753</v>
      </c>
      <c r="F180" s="292" t="s">
        <v>1754</v>
      </c>
      <c r="G180" s="293" t="s">
        <v>355</v>
      </c>
      <c r="H180" s="294">
        <v>2</v>
      </c>
      <c r="I180" s="295"/>
      <c r="J180" s="296">
        <f>ROUND(I180*H180,2)</f>
        <v>0</v>
      </c>
      <c r="K180" s="292" t="s">
        <v>1</v>
      </c>
      <c r="L180" s="297"/>
      <c r="M180" s="298" t="s">
        <v>1</v>
      </c>
      <c r="N180" s="299" t="s">
        <v>41</v>
      </c>
      <c r="O180" s="92"/>
      <c r="P180" s="238">
        <f>O180*H180</f>
        <v>0</v>
      </c>
      <c r="Q180" s="238">
        <v>0.0024399999999999999</v>
      </c>
      <c r="R180" s="238">
        <f>Q180*H180</f>
        <v>0.0048799999999999998</v>
      </c>
      <c r="S180" s="238">
        <v>0</v>
      </c>
      <c r="T180" s="239">
        <f>S180*H180</f>
        <v>0</v>
      </c>
      <c r="U180" s="39"/>
      <c r="V180" s="39"/>
      <c r="W180" s="39"/>
      <c r="X180" s="39"/>
      <c r="Y180" s="39"/>
      <c r="Z180" s="39"/>
      <c r="AA180" s="39"/>
      <c r="AB180" s="39"/>
      <c r="AC180" s="39"/>
      <c r="AD180" s="39"/>
      <c r="AE180" s="39"/>
      <c r="AR180" s="240" t="s">
        <v>366</v>
      </c>
      <c r="AT180" s="240" t="s">
        <v>244</v>
      </c>
      <c r="AU180" s="240" t="s">
        <v>85</v>
      </c>
      <c r="AY180" s="18" t="s">
        <v>194</v>
      </c>
      <c r="BE180" s="241">
        <f>IF(N180="základní",J180,0)</f>
        <v>0</v>
      </c>
      <c r="BF180" s="241">
        <f>IF(N180="snížená",J180,0)</f>
        <v>0</v>
      </c>
      <c r="BG180" s="241">
        <f>IF(N180="zákl. přenesená",J180,0)</f>
        <v>0</v>
      </c>
      <c r="BH180" s="241">
        <f>IF(N180="sníž. přenesená",J180,0)</f>
        <v>0</v>
      </c>
      <c r="BI180" s="241">
        <f>IF(N180="nulová",J180,0)</f>
        <v>0</v>
      </c>
      <c r="BJ180" s="18" t="s">
        <v>83</v>
      </c>
      <c r="BK180" s="241">
        <f>ROUND(I180*H180,2)</f>
        <v>0</v>
      </c>
      <c r="BL180" s="18" t="s">
        <v>285</v>
      </c>
      <c r="BM180" s="240" t="s">
        <v>1755</v>
      </c>
    </row>
    <row r="181" s="2" customFormat="1" ht="16.5" customHeight="1">
      <c r="A181" s="39"/>
      <c r="B181" s="40"/>
      <c r="C181" s="229" t="s">
        <v>301</v>
      </c>
      <c r="D181" s="229" t="s">
        <v>196</v>
      </c>
      <c r="E181" s="230" t="s">
        <v>1756</v>
      </c>
      <c r="F181" s="231" t="s">
        <v>1757</v>
      </c>
      <c r="G181" s="232" t="s">
        <v>355</v>
      </c>
      <c r="H181" s="233">
        <v>5</v>
      </c>
      <c r="I181" s="234"/>
      <c r="J181" s="235">
        <f>ROUND(I181*H181,2)</f>
        <v>0</v>
      </c>
      <c r="K181" s="231" t="s">
        <v>1693</v>
      </c>
      <c r="L181" s="45"/>
      <c r="M181" s="236" t="s">
        <v>1</v>
      </c>
      <c r="N181" s="237" t="s">
        <v>41</v>
      </c>
      <c r="O181" s="92"/>
      <c r="P181" s="238">
        <f>O181*H181</f>
        <v>0</v>
      </c>
      <c r="Q181" s="238">
        <v>0.0015</v>
      </c>
      <c r="R181" s="238">
        <f>Q181*H181</f>
        <v>0.0074999999999999997</v>
      </c>
      <c r="S181" s="238">
        <v>0</v>
      </c>
      <c r="T181" s="239">
        <f>S181*H181</f>
        <v>0</v>
      </c>
      <c r="U181" s="39"/>
      <c r="V181" s="39"/>
      <c r="W181" s="39"/>
      <c r="X181" s="39"/>
      <c r="Y181" s="39"/>
      <c r="Z181" s="39"/>
      <c r="AA181" s="39"/>
      <c r="AB181" s="39"/>
      <c r="AC181" s="39"/>
      <c r="AD181" s="39"/>
      <c r="AE181" s="39"/>
      <c r="AR181" s="240" t="s">
        <v>285</v>
      </c>
      <c r="AT181" s="240" t="s">
        <v>196</v>
      </c>
      <c r="AU181" s="240" t="s">
        <v>85</v>
      </c>
      <c r="AY181" s="18" t="s">
        <v>194</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285</v>
      </c>
      <c r="BM181" s="240" t="s">
        <v>1758</v>
      </c>
    </row>
    <row r="182" s="2" customFormat="1" ht="16.5" customHeight="1">
      <c r="A182" s="39"/>
      <c r="B182" s="40"/>
      <c r="C182" s="229" t="s">
        <v>305</v>
      </c>
      <c r="D182" s="229" t="s">
        <v>196</v>
      </c>
      <c r="E182" s="230" t="s">
        <v>1759</v>
      </c>
      <c r="F182" s="231" t="s">
        <v>1760</v>
      </c>
      <c r="G182" s="232" t="s">
        <v>312</v>
      </c>
      <c r="H182" s="233">
        <v>0.071999999999999995</v>
      </c>
      <c r="I182" s="234"/>
      <c r="J182" s="235">
        <f>ROUND(I182*H182,2)</f>
        <v>0</v>
      </c>
      <c r="K182" s="231" t="s">
        <v>1693</v>
      </c>
      <c r="L182" s="45"/>
      <c r="M182" s="236" t="s">
        <v>1</v>
      </c>
      <c r="N182" s="237" t="s">
        <v>41</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285</v>
      </c>
      <c r="AT182" s="240" t="s">
        <v>196</v>
      </c>
      <c r="AU182" s="240" t="s">
        <v>85</v>
      </c>
      <c r="AY182" s="18" t="s">
        <v>194</v>
      </c>
      <c r="BE182" s="241">
        <f>IF(N182="základní",J182,0)</f>
        <v>0</v>
      </c>
      <c r="BF182" s="241">
        <f>IF(N182="snížená",J182,0)</f>
        <v>0</v>
      </c>
      <c r="BG182" s="241">
        <f>IF(N182="zákl. přenesená",J182,0)</f>
        <v>0</v>
      </c>
      <c r="BH182" s="241">
        <f>IF(N182="sníž. přenesená",J182,0)</f>
        <v>0</v>
      </c>
      <c r="BI182" s="241">
        <f>IF(N182="nulová",J182,0)</f>
        <v>0</v>
      </c>
      <c r="BJ182" s="18" t="s">
        <v>83</v>
      </c>
      <c r="BK182" s="241">
        <f>ROUND(I182*H182,2)</f>
        <v>0</v>
      </c>
      <c r="BL182" s="18" t="s">
        <v>285</v>
      </c>
      <c r="BM182" s="240" t="s">
        <v>1761</v>
      </c>
    </row>
    <row r="183" s="2" customFormat="1" ht="16.5" customHeight="1">
      <c r="A183" s="39"/>
      <c r="B183" s="40"/>
      <c r="C183" s="229" t="s">
        <v>7</v>
      </c>
      <c r="D183" s="229" t="s">
        <v>196</v>
      </c>
      <c r="E183" s="230" t="s">
        <v>1762</v>
      </c>
      <c r="F183" s="231" t="s">
        <v>1763</v>
      </c>
      <c r="G183" s="232" t="s">
        <v>312</v>
      </c>
      <c r="H183" s="233">
        <v>0.071999999999999995</v>
      </c>
      <c r="I183" s="234"/>
      <c r="J183" s="235">
        <f>ROUND(I183*H183,2)</f>
        <v>0</v>
      </c>
      <c r="K183" s="231" t="s">
        <v>1693</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285</v>
      </c>
      <c r="AT183" s="240" t="s">
        <v>196</v>
      </c>
      <c r="AU183" s="240" t="s">
        <v>85</v>
      </c>
      <c r="AY183" s="18" t="s">
        <v>194</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285</v>
      </c>
      <c r="BM183" s="240" t="s">
        <v>1764</v>
      </c>
    </row>
    <row r="184" s="12" customFormat="1" ht="22.8" customHeight="1">
      <c r="A184" s="12"/>
      <c r="B184" s="213"/>
      <c r="C184" s="214"/>
      <c r="D184" s="215" t="s">
        <v>75</v>
      </c>
      <c r="E184" s="227" t="s">
        <v>1765</v>
      </c>
      <c r="F184" s="227" t="s">
        <v>1766</v>
      </c>
      <c r="G184" s="214"/>
      <c r="H184" s="214"/>
      <c r="I184" s="217"/>
      <c r="J184" s="228">
        <f>BK184</f>
        <v>0</v>
      </c>
      <c r="K184" s="214"/>
      <c r="L184" s="219"/>
      <c r="M184" s="220"/>
      <c r="N184" s="221"/>
      <c r="O184" s="221"/>
      <c r="P184" s="222">
        <f>SUM(P185:P189)</f>
        <v>0</v>
      </c>
      <c r="Q184" s="221"/>
      <c r="R184" s="222">
        <f>SUM(R185:R189)</f>
        <v>0.0010200000000000001</v>
      </c>
      <c r="S184" s="221"/>
      <c r="T184" s="223">
        <f>SUM(T185:T189)</f>
        <v>0</v>
      </c>
      <c r="U184" s="12"/>
      <c r="V184" s="12"/>
      <c r="W184" s="12"/>
      <c r="X184" s="12"/>
      <c r="Y184" s="12"/>
      <c r="Z184" s="12"/>
      <c r="AA184" s="12"/>
      <c r="AB184" s="12"/>
      <c r="AC184" s="12"/>
      <c r="AD184" s="12"/>
      <c r="AE184" s="12"/>
      <c r="AR184" s="224" t="s">
        <v>85</v>
      </c>
      <c r="AT184" s="225" t="s">
        <v>75</v>
      </c>
      <c r="AU184" s="225" t="s">
        <v>83</v>
      </c>
      <c r="AY184" s="224" t="s">
        <v>194</v>
      </c>
      <c r="BK184" s="226">
        <f>SUM(BK185:BK189)</f>
        <v>0</v>
      </c>
    </row>
    <row r="185" s="2" customFormat="1" ht="16.5" customHeight="1">
      <c r="A185" s="39"/>
      <c r="B185" s="40"/>
      <c r="C185" s="229" t="s">
        <v>314</v>
      </c>
      <c r="D185" s="229" t="s">
        <v>196</v>
      </c>
      <c r="E185" s="230" t="s">
        <v>1767</v>
      </c>
      <c r="F185" s="231" t="s">
        <v>1768</v>
      </c>
      <c r="G185" s="232" t="s">
        <v>355</v>
      </c>
      <c r="H185" s="233">
        <v>1</v>
      </c>
      <c r="I185" s="234"/>
      <c r="J185" s="235">
        <f>ROUND(I185*H185,2)</f>
        <v>0</v>
      </c>
      <c r="K185" s="231" t="s">
        <v>1693</v>
      </c>
      <c r="L185" s="45"/>
      <c r="M185" s="236" t="s">
        <v>1</v>
      </c>
      <c r="N185" s="237" t="s">
        <v>41</v>
      </c>
      <c r="O185" s="92"/>
      <c r="P185" s="238">
        <f>O185*H185</f>
        <v>0</v>
      </c>
      <c r="Q185" s="238">
        <v>9.0000000000000006E-05</v>
      </c>
      <c r="R185" s="238">
        <f>Q185*H185</f>
        <v>9.0000000000000006E-05</v>
      </c>
      <c r="S185" s="238">
        <v>0</v>
      </c>
      <c r="T185" s="239">
        <f>S185*H185</f>
        <v>0</v>
      </c>
      <c r="U185" s="39"/>
      <c r="V185" s="39"/>
      <c r="W185" s="39"/>
      <c r="X185" s="39"/>
      <c r="Y185" s="39"/>
      <c r="Z185" s="39"/>
      <c r="AA185" s="39"/>
      <c r="AB185" s="39"/>
      <c r="AC185" s="39"/>
      <c r="AD185" s="39"/>
      <c r="AE185" s="39"/>
      <c r="AR185" s="240" t="s">
        <v>285</v>
      </c>
      <c r="AT185" s="240" t="s">
        <v>196</v>
      </c>
      <c r="AU185" s="240" t="s">
        <v>85</v>
      </c>
      <c r="AY185" s="18" t="s">
        <v>194</v>
      </c>
      <c r="BE185" s="241">
        <f>IF(N185="základní",J185,0)</f>
        <v>0</v>
      </c>
      <c r="BF185" s="241">
        <f>IF(N185="snížená",J185,0)</f>
        <v>0</v>
      </c>
      <c r="BG185" s="241">
        <f>IF(N185="zákl. přenesená",J185,0)</f>
        <v>0</v>
      </c>
      <c r="BH185" s="241">
        <f>IF(N185="sníž. přenesená",J185,0)</f>
        <v>0</v>
      </c>
      <c r="BI185" s="241">
        <f>IF(N185="nulová",J185,0)</f>
        <v>0</v>
      </c>
      <c r="BJ185" s="18" t="s">
        <v>83</v>
      </c>
      <c r="BK185" s="241">
        <f>ROUND(I185*H185,2)</f>
        <v>0</v>
      </c>
      <c r="BL185" s="18" t="s">
        <v>285</v>
      </c>
      <c r="BM185" s="240" t="s">
        <v>1769</v>
      </c>
    </row>
    <row r="186" s="2" customFormat="1" ht="16.5" customHeight="1">
      <c r="A186" s="39"/>
      <c r="B186" s="40"/>
      <c r="C186" s="229" t="s">
        <v>319</v>
      </c>
      <c r="D186" s="229" t="s">
        <v>196</v>
      </c>
      <c r="E186" s="230" t="s">
        <v>1770</v>
      </c>
      <c r="F186" s="231" t="s">
        <v>1771</v>
      </c>
      <c r="G186" s="232" t="s">
        <v>355</v>
      </c>
      <c r="H186" s="233">
        <v>1</v>
      </c>
      <c r="I186" s="234"/>
      <c r="J186" s="235">
        <f>ROUND(I186*H186,2)</f>
        <v>0</v>
      </c>
      <c r="K186" s="231" t="s">
        <v>1</v>
      </c>
      <c r="L186" s="45"/>
      <c r="M186" s="236" t="s">
        <v>1</v>
      </c>
      <c r="N186" s="237" t="s">
        <v>41</v>
      </c>
      <c r="O186" s="92"/>
      <c r="P186" s="238">
        <f>O186*H186</f>
        <v>0</v>
      </c>
      <c r="Q186" s="238">
        <v>0.00031</v>
      </c>
      <c r="R186" s="238">
        <f>Q186*H186</f>
        <v>0.00031</v>
      </c>
      <c r="S186" s="238">
        <v>0</v>
      </c>
      <c r="T186" s="239">
        <f>S186*H186</f>
        <v>0</v>
      </c>
      <c r="U186" s="39"/>
      <c r="V186" s="39"/>
      <c r="W186" s="39"/>
      <c r="X186" s="39"/>
      <c r="Y186" s="39"/>
      <c r="Z186" s="39"/>
      <c r="AA186" s="39"/>
      <c r="AB186" s="39"/>
      <c r="AC186" s="39"/>
      <c r="AD186" s="39"/>
      <c r="AE186" s="39"/>
      <c r="AR186" s="240" t="s">
        <v>285</v>
      </c>
      <c r="AT186" s="240" t="s">
        <v>196</v>
      </c>
      <c r="AU186" s="240" t="s">
        <v>85</v>
      </c>
      <c r="AY186" s="18" t="s">
        <v>194</v>
      </c>
      <c r="BE186" s="241">
        <f>IF(N186="základní",J186,0)</f>
        <v>0</v>
      </c>
      <c r="BF186" s="241">
        <f>IF(N186="snížená",J186,0)</f>
        <v>0</v>
      </c>
      <c r="BG186" s="241">
        <f>IF(N186="zákl. přenesená",J186,0)</f>
        <v>0</v>
      </c>
      <c r="BH186" s="241">
        <f>IF(N186="sníž. přenesená",J186,0)</f>
        <v>0</v>
      </c>
      <c r="BI186" s="241">
        <f>IF(N186="nulová",J186,0)</f>
        <v>0</v>
      </c>
      <c r="BJ186" s="18" t="s">
        <v>83</v>
      </c>
      <c r="BK186" s="241">
        <f>ROUND(I186*H186,2)</f>
        <v>0</v>
      </c>
      <c r="BL186" s="18" t="s">
        <v>285</v>
      </c>
      <c r="BM186" s="240" t="s">
        <v>1772</v>
      </c>
    </row>
    <row r="187" s="2" customFormat="1" ht="16.5" customHeight="1">
      <c r="A187" s="39"/>
      <c r="B187" s="40"/>
      <c r="C187" s="229" t="s">
        <v>324</v>
      </c>
      <c r="D187" s="229" t="s">
        <v>196</v>
      </c>
      <c r="E187" s="230" t="s">
        <v>1773</v>
      </c>
      <c r="F187" s="231" t="s">
        <v>1774</v>
      </c>
      <c r="G187" s="232" t="s">
        <v>355</v>
      </c>
      <c r="H187" s="233">
        <v>2</v>
      </c>
      <c r="I187" s="234"/>
      <c r="J187" s="235">
        <f>ROUND(I187*H187,2)</f>
        <v>0</v>
      </c>
      <c r="K187" s="231" t="s">
        <v>1</v>
      </c>
      <c r="L187" s="45"/>
      <c r="M187" s="236" t="s">
        <v>1</v>
      </c>
      <c r="N187" s="237" t="s">
        <v>41</v>
      </c>
      <c r="O187" s="92"/>
      <c r="P187" s="238">
        <f>O187*H187</f>
        <v>0</v>
      </c>
      <c r="Q187" s="238">
        <v>0.00031</v>
      </c>
      <c r="R187" s="238">
        <f>Q187*H187</f>
        <v>0.00062</v>
      </c>
      <c r="S187" s="238">
        <v>0</v>
      </c>
      <c r="T187" s="239">
        <f>S187*H187</f>
        <v>0</v>
      </c>
      <c r="U187" s="39"/>
      <c r="V187" s="39"/>
      <c r="W187" s="39"/>
      <c r="X187" s="39"/>
      <c r="Y187" s="39"/>
      <c r="Z187" s="39"/>
      <c r="AA187" s="39"/>
      <c r="AB187" s="39"/>
      <c r="AC187" s="39"/>
      <c r="AD187" s="39"/>
      <c r="AE187" s="39"/>
      <c r="AR187" s="240" t="s">
        <v>285</v>
      </c>
      <c r="AT187" s="240" t="s">
        <v>196</v>
      </c>
      <c r="AU187" s="240" t="s">
        <v>85</v>
      </c>
      <c r="AY187" s="18" t="s">
        <v>194</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285</v>
      </c>
      <c r="BM187" s="240" t="s">
        <v>1775</v>
      </c>
    </row>
    <row r="188" s="2" customFormat="1" ht="16.5" customHeight="1">
      <c r="A188" s="39"/>
      <c r="B188" s="40"/>
      <c r="C188" s="229" t="s">
        <v>330</v>
      </c>
      <c r="D188" s="229" t="s">
        <v>196</v>
      </c>
      <c r="E188" s="230" t="s">
        <v>1776</v>
      </c>
      <c r="F188" s="231" t="s">
        <v>1777</v>
      </c>
      <c r="G188" s="232" t="s">
        <v>312</v>
      </c>
      <c r="H188" s="233">
        <v>0.001</v>
      </c>
      <c r="I188" s="234"/>
      <c r="J188" s="235">
        <f>ROUND(I188*H188,2)</f>
        <v>0</v>
      </c>
      <c r="K188" s="231" t="s">
        <v>1693</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285</v>
      </c>
      <c r="AT188" s="240" t="s">
        <v>196</v>
      </c>
      <c r="AU188" s="240" t="s">
        <v>85</v>
      </c>
      <c r="AY188" s="18" t="s">
        <v>194</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285</v>
      </c>
      <c r="BM188" s="240" t="s">
        <v>1778</v>
      </c>
    </row>
    <row r="189" s="2" customFormat="1" ht="16.5" customHeight="1">
      <c r="A189" s="39"/>
      <c r="B189" s="40"/>
      <c r="C189" s="229" t="s">
        <v>334</v>
      </c>
      <c r="D189" s="229" t="s">
        <v>196</v>
      </c>
      <c r="E189" s="230" t="s">
        <v>1779</v>
      </c>
      <c r="F189" s="231" t="s">
        <v>1780</v>
      </c>
      <c r="G189" s="232" t="s">
        <v>312</v>
      </c>
      <c r="H189" s="233">
        <v>0.001</v>
      </c>
      <c r="I189" s="234"/>
      <c r="J189" s="235">
        <f>ROUND(I189*H189,2)</f>
        <v>0</v>
      </c>
      <c r="K189" s="231" t="s">
        <v>1693</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285</v>
      </c>
      <c r="AT189" s="240" t="s">
        <v>196</v>
      </c>
      <c r="AU189" s="240" t="s">
        <v>85</v>
      </c>
      <c r="AY189" s="18" t="s">
        <v>194</v>
      </c>
      <c r="BE189" s="241">
        <f>IF(N189="základní",J189,0)</f>
        <v>0</v>
      </c>
      <c r="BF189" s="241">
        <f>IF(N189="snížená",J189,0)</f>
        <v>0</v>
      </c>
      <c r="BG189" s="241">
        <f>IF(N189="zákl. přenesená",J189,0)</f>
        <v>0</v>
      </c>
      <c r="BH189" s="241">
        <f>IF(N189="sníž. přenesená",J189,0)</f>
        <v>0</v>
      </c>
      <c r="BI189" s="241">
        <f>IF(N189="nulová",J189,0)</f>
        <v>0</v>
      </c>
      <c r="BJ189" s="18" t="s">
        <v>83</v>
      </c>
      <c r="BK189" s="241">
        <f>ROUND(I189*H189,2)</f>
        <v>0</v>
      </c>
      <c r="BL189" s="18" t="s">
        <v>285</v>
      </c>
      <c r="BM189" s="240" t="s">
        <v>1781</v>
      </c>
    </row>
    <row r="190" s="12" customFormat="1" ht="22.8" customHeight="1">
      <c r="A190" s="12"/>
      <c r="B190" s="213"/>
      <c r="C190" s="214"/>
      <c r="D190" s="215" t="s">
        <v>75</v>
      </c>
      <c r="E190" s="227" t="s">
        <v>1782</v>
      </c>
      <c r="F190" s="227" t="s">
        <v>1783</v>
      </c>
      <c r="G190" s="214"/>
      <c r="H190" s="214"/>
      <c r="I190" s="217"/>
      <c r="J190" s="228">
        <f>BK190</f>
        <v>0</v>
      </c>
      <c r="K190" s="214"/>
      <c r="L190" s="219"/>
      <c r="M190" s="220"/>
      <c r="N190" s="221"/>
      <c r="O190" s="221"/>
      <c r="P190" s="222">
        <f>SUM(P191:P194)</f>
        <v>0</v>
      </c>
      <c r="Q190" s="221"/>
      <c r="R190" s="222">
        <f>SUM(R191:R194)</f>
        <v>0.00050575000000000001</v>
      </c>
      <c r="S190" s="221"/>
      <c r="T190" s="223">
        <f>SUM(T191:T194)</f>
        <v>0</v>
      </c>
      <c r="U190" s="12"/>
      <c r="V190" s="12"/>
      <c r="W190" s="12"/>
      <c r="X190" s="12"/>
      <c r="Y190" s="12"/>
      <c r="Z190" s="12"/>
      <c r="AA190" s="12"/>
      <c r="AB190" s="12"/>
      <c r="AC190" s="12"/>
      <c r="AD190" s="12"/>
      <c r="AE190" s="12"/>
      <c r="AR190" s="224" t="s">
        <v>85</v>
      </c>
      <c r="AT190" s="225" t="s">
        <v>75</v>
      </c>
      <c r="AU190" s="225" t="s">
        <v>83</v>
      </c>
      <c r="AY190" s="224" t="s">
        <v>194</v>
      </c>
      <c r="BK190" s="226">
        <f>SUM(BK191:BK194)</f>
        <v>0</v>
      </c>
    </row>
    <row r="191" s="2" customFormat="1" ht="24.15" customHeight="1">
      <c r="A191" s="39"/>
      <c r="B191" s="40"/>
      <c r="C191" s="229" t="s">
        <v>339</v>
      </c>
      <c r="D191" s="229" t="s">
        <v>196</v>
      </c>
      <c r="E191" s="230" t="s">
        <v>1784</v>
      </c>
      <c r="F191" s="231" t="s">
        <v>1785</v>
      </c>
      <c r="G191" s="232" t="s">
        <v>355</v>
      </c>
      <c r="H191" s="233">
        <v>1</v>
      </c>
      <c r="I191" s="234"/>
      <c r="J191" s="235">
        <f>ROUND(I191*H191,2)</f>
        <v>0</v>
      </c>
      <c r="K191" s="231" t="s">
        <v>1693</v>
      </c>
      <c r="L191" s="45"/>
      <c r="M191" s="236" t="s">
        <v>1</v>
      </c>
      <c r="N191" s="237" t="s">
        <v>41</v>
      </c>
      <c r="O191" s="92"/>
      <c r="P191" s="238">
        <f>O191*H191</f>
        <v>0</v>
      </c>
      <c r="Q191" s="238">
        <v>0.00017000000000000001</v>
      </c>
      <c r="R191" s="238">
        <f>Q191*H191</f>
        <v>0.00017000000000000001</v>
      </c>
      <c r="S191" s="238">
        <v>0</v>
      </c>
      <c r="T191" s="239">
        <f>S191*H191</f>
        <v>0</v>
      </c>
      <c r="U191" s="39"/>
      <c r="V191" s="39"/>
      <c r="W191" s="39"/>
      <c r="X191" s="39"/>
      <c r="Y191" s="39"/>
      <c r="Z191" s="39"/>
      <c r="AA191" s="39"/>
      <c r="AB191" s="39"/>
      <c r="AC191" s="39"/>
      <c r="AD191" s="39"/>
      <c r="AE191" s="39"/>
      <c r="AR191" s="240" t="s">
        <v>285</v>
      </c>
      <c r="AT191" s="240" t="s">
        <v>196</v>
      </c>
      <c r="AU191" s="240" t="s">
        <v>85</v>
      </c>
      <c r="AY191" s="18" t="s">
        <v>194</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285</v>
      </c>
      <c r="BM191" s="240" t="s">
        <v>1786</v>
      </c>
    </row>
    <row r="192" s="2" customFormat="1" ht="24.15" customHeight="1">
      <c r="A192" s="39"/>
      <c r="B192" s="40"/>
      <c r="C192" s="229" t="s">
        <v>346</v>
      </c>
      <c r="D192" s="229" t="s">
        <v>196</v>
      </c>
      <c r="E192" s="230" t="s">
        <v>1787</v>
      </c>
      <c r="F192" s="231" t="s">
        <v>1788</v>
      </c>
      <c r="G192" s="232" t="s">
        <v>355</v>
      </c>
      <c r="H192" s="233">
        <v>1</v>
      </c>
      <c r="I192" s="234"/>
      <c r="J192" s="235">
        <f>ROUND(I192*H192,2)</f>
        <v>0</v>
      </c>
      <c r="K192" s="231" t="s">
        <v>1693</v>
      </c>
      <c r="L192" s="45"/>
      <c r="M192" s="236" t="s">
        <v>1</v>
      </c>
      <c r="N192" s="237" t="s">
        <v>41</v>
      </c>
      <c r="O192" s="92"/>
      <c r="P192" s="238">
        <f>O192*H192</f>
        <v>0</v>
      </c>
      <c r="Q192" s="238">
        <v>0.00033575</v>
      </c>
      <c r="R192" s="238">
        <f>Q192*H192</f>
        <v>0.00033575</v>
      </c>
      <c r="S192" s="238">
        <v>0</v>
      </c>
      <c r="T192" s="239">
        <f>S192*H192</f>
        <v>0</v>
      </c>
      <c r="U192" s="39"/>
      <c r="V192" s="39"/>
      <c r="W192" s="39"/>
      <c r="X192" s="39"/>
      <c r="Y192" s="39"/>
      <c r="Z192" s="39"/>
      <c r="AA192" s="39"/>
      <c r="AB192" s="39"/>
      <c r="AC192" s="39"/>
      <c r="AD192" s="39"/>
      <c r="AE192" s="39"/>
      <c r="AR192" s="240" t="s">
        <v>285</v>
      </c>
      <c r="AT192" s="240" t="s">
        <v>196</v>
      </c>
      <c r="AU192" s="240" t="s">
        <v>85</v>
      </c>
      <c r="AY192" s="18" t="s">
        <v>194</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285</v>
      </c>
      <c r="BM192" s="240" t="s">
        <v>1789</v>
      </c>
    </row>
    <row r="193" s="2" customFormat="1" ht="16.5" customHeight="1">
      <c r="A193" s="39"/>
      <c r="B193" s="40"/>
      <c r="C193" s="229" t="s">
        <v>352</v>
      </c>
      <c r="D193" s="229" t="s">
        <v>196</v>
      </c>
      <c r="E193" s="230" t="s">
        <v>1790</v>
      </c>
      <c r="F193" s="231" t="s">
        <v>1791</v>
      </c>
      <c r="G193" s="232" t="s">
        <v>312</v>
      </c>
      <c r="H193" s="233">
        <v>0.001</v>
      </c>
      <c r="I193" s="234"/>
      <c r="J193" s="235">
        <f>ROUND(I193*H193,2)</f>
        <v>0</v>
      </c>
      <c r="K193" s="231" t="s">
        <v>1693</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285</v>
      </c>
      <c r="AT193" s="240" t="s">
        <v>196</v>
      </c>
      <c r="AU193" s="240" t="s">
        <v>85</v>
      </c>
      <c r="AY193" s="18" t="s">
        <v>194</v>
      </c>
      <c r="BE193" s="241">
        <f>IF(N193="základní",J193,0)</f>
        <v>0</v>
      </c>
      <c r="BF193" s="241">
        <f>IF(N193="snížená",J193,0)</f>
        <v>0</v>
      </c>
      <c r="BG193" s="241">
        <f>IF(N193="zákl. přenesená",J193,0)</f>
        <v>0</v>
      </c>
      <c r="BH193" s="241">
        <f>IF(N193="sníž. přenesená",J193,0)</f>
        <v>0</v>
      </c>
      <c r="BI193" s="241">
        <f>IF(N193="nulová",J193,0)</f>
        <v>0</v>
      </c>
      <c r="BJ193" s="18" t="s">
        <v>83</v>
      </c>
      <c r="BK193" s="241">
        <f>ROUND(I193*H193,2)</f>
        <v>0</v>
      </c>
      <c r="BL193" s="18" t="s">
        <v>285</v>
      </c>
      <c r="BM193" s="240" t="s">
        <v>1792</v>
      </c>
    </row>
    <row r="194" s="2" customFormat="1" ht="16.5" customHeight="1">
      <c r="A194" s="39"/>
      <c r="B194" s="40"/>
      <c r="C194" s="229" t="s">
        <v>357</v>
      </c>
      <c r="D194" s="229" t="s">
        <v>196</v>
      </c>
      <c r="E194" s="230" t="s">
        <v>1793</v>
      </c>
      <c r="F194" s="231" t="s">
        <v>1794</v>
      </c>
      <c r="G194" s="232" t="s">
        <v>312</v>
      </c>
      <c r="H194" s="233">
        <v>0.001</v>
      </c>
      <c r="I194" s="234"/>
      <c r="J194" s="235">
        <f>ROUND(I194*H194,2)</f>
        <v>0</v>
      </c>
      <c r="K194" s="231" t="s">
        <v>1693</v>
      </c>
      <c r="L194" s="45"/>
      <c r="M194" s="301" t="s">
        <v>1</v>
      </c>
      <c r="N194" s="302" t="s">
        <v>41</v>
      </c>
      <c r="O194" s="303"/>
      <c r="P194" s="304">
        <f>O194*H194</f>
        <v>0</v>
      </c>
      <c r="Q194" s="304">
        <v>0</v>
      </c>
      <c r="R194" s="304">
        <f>Q194*H194</f>
        <v>0</v>
      </c>
      <c r="S194" s="304">
        <v>0</v>
      </c>
      <c r="T194" s="305">
        <f>S194*H194</f>
        <v>0</v>
      </c>
      <c r="U194" s="39"/>
      <c r="V194" s="39"/>
      <c r="W194" s="39"/>
      <c r="X194" s="39"/>
      <c r="Y194" s="39"/>
      <c r="Z194" s="39"/>
      <c r="AA194" s="39"/>
      <c r="AB194" s="39"/>
      <c r="AC194" s="39"/>
      <c r="AD194" s="39"/>
      <c r="AE194" s="39"/>
      <c r="AR194" s="240" t="s">
        <v>285</v>
      </c>
      <c r="AT194" s="240" t="s">
        <v>196</v>
      </c>
      <c r="AU194" s="240" t="s">
        <v>85</v>
      </c>
      <c r="AY194" s="18" t="s">
        <v>194</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285</v>
      </c>
      <c r="BM194" s="240" t="s">
        <v>1795</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yA1AmOu0P4LkkNfcsfwE8IFX+59YHkBlG6Aaps8Q0W9kIhBHo9iET5ttnQI5Y2l5+zez9gsMmPlpjGH/bwz0tQ==" hashValue="zWHuRjmsXPHlr8iBtRR3PGubPgxD+I+/UlRaMiUVjLK/HPtKL12PjElSBZy59CpTO1Qj+PVZFo6La9JJ49kJfw==" algorithmName="SHA-512" password="E785"/>
  <autoFilter ref="C128:K19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1796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ROUND((SUM(BE128:BE171)),  2)</f>
        <v>0</v>
      </c>
      <c r="G37" s="39"/>
      <c r="H37" s="39"/>
      <c r="I37" s="166">
        <v>0.20999999999999999</v>
      </c>
      <c r="J37" s="165">
        <f>ROUND(((SUM(BE128:BE171))*I37),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ROUND((SUM(BF128:BF171)),  2)</f>
        <v>0</v>
      </c>
      <c r="G38" s="39"/>
      <c r="H38" s="39"/>
      <c r="I38" s="166">
        <v>0.12</v>
      </c>
      <c r="J38" s="165">
        <f>ROUND(((SUM(BF128:BF171))*I38),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ROUND((SUM(BG128:BG171)),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ROUND((SUM(BH128:BH171)),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ROUND((SUM(BI128:BI171)),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D1.01.42 -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1797</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1798</v>
      </c>
      <c r="E102" s="194"/>
      <c r="F102" s="194"/>
      <c r="G102" s="194"/>
      <c r="H102" s="194"/>
      <c r="I102" s="194"/>
      <c r="J102" s="195">
        <f>J143</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1799</v>
      </c>
      <c r="E103" s="194"/>
      <c r="F103" s="194"/>
      <c r="G103" s="194"/>
      <c r="H103" s="194"/>
      <c r="I103" s="194"/>
      <c r="J103" s="195">
        <f>J151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1800</v>
      </c>
      <c r="E104" s="194"/>
      <c r="F104" s="194"/>
      <c r="G104" s="194"/>
      <c r="H104" s="194"/>
      <c r="I104" s="194"/>
      <c r="J104" s="195">
        <f>J166</f>
        <v>0</v>
      </c>
      <c r="K104" s="192"/>
      <c r="L104" s="196"/>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NPK, a.s., Pardubická nemocnice, Nadzemní koridor</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140</v>
      </c>
      <c r="D115" s="23"/>
      <c r="E115" s="23"/>
      <c r="F115" s="23"/>
      <c r="G115" s="23"/>
      <c r="H115" s="23"/>
      <c r="I115" s="23"/>
      <c r="J115" s="23"/>
      <c r="K115" s="23"/>
      <c r="L115" s="21"/>
    </row>
    <row r="116" s="1" customFormat="1" ht="16.5" customHeight="1">
      <c r="B116" s="22"/>
      <c r="C116" s="23"/>
      <c r="D116" s="23"/>
      <c r="E116" s="185" t="s">
        <v>141</v>
      </c>
      <c r="F116" s="23"/>
      <c r="G116" s="23"/>
      <c r="H116" s="23"/>
      <c r="I116" s="23"/>
      <c r="J116" s="23"/>
      <c r="K116" s="23"/>
      <c r="L116" s="21"/>
    </row>
    <row r="117" s="1" customFormat="1" ht="12" customHeight="1">
      <c r="B117" s="22"/>
      <c r="C117" s="33" t="s">
        <v>142</v>
      </c>
      <c r="D117" s="23"/>
      <c r="E117" s="23"/>
      <c r="F117" s="23"/>
      <c r="G117" s="23"/>
      <c r="H117" s="23"/>
      <c r="I117" s="23"/>
      <c r="J117" s="23"/>
      <c r="K117" s="23"/>
      <c r="L117" s="21"/>
    </row>
    <row r="118" s="2" customFormat="1" ht="16.5" customHeight="1">
      <c r="A118" s="39"/>
      <c r="B118" s="40"/>
      <c r="C118" s="41"/>
      <c r="D118" s="41"/>
      <c r="E118" s="186" t="s">
        <v>143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D1.01.42 - Vytápění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10. 7. 2024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Pardubický kraj</v>
      </c>
      <c r="G124" s="41"/>
      <c r="H124" s="41"/>
      <c r="I124" s="33" t="s">
        <v>30</v>
      </c>
      <c r="J124" s="37" t="str">
        <f>E25</f>
        <v>CHVÁLEK ATELIÉR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180</v>
      </c>
      <c r="D127" s="205" t="s">
        <v>61</v>
      </c>
      <c r="E127" s="205" t="s">
        <v>57</v>
      </c>
      <c r="F127" s="205" t="s">
        <v>58</v>
      </c>
      <c r="G127" s="205" t="s">
        <v>181</v>
      </c>
      <c r="H127" s="205" t="s">
        <v>182</v>
      </c>
      <c r="I127" s="205" t="s">
        <v>183</v>
      </c>
      <c r="J127" s="205" t="s">
        <v>148</v>
      </c>
      <c r="K127" s="206" t="s">
        <v>184</v>
      </c>
      <c r="L127" s="207"/>
      <c r="M127" s="101" t="s">
        <v>1</v>
      </c>
      <c r="N127" s="102" t="s">
        <v>40</v>
      </c>
      <c r="O127" s="102" t="s">
        <v>185</v>
      </c>
      <c r="P127" s="102" t="s">
        <v>186</v>
      </c>
      <c r="Q127" s="102" t="s">
        <v>187</v>
      </c>
      <c r="R127" s="102" t="s">
        <v>188</v>
      </c>
      <c r="S127" s="102" t="s">
        <v>189</v>
      </c>
      <c r="T127" s="103" t="s">
        <v>190</v>
      </c>
      <c r="U127" s="202"/>
      <c r="V127" s="202"/>
      <c r="W127" s="202"/>
      <c r="X127" s="202"/>
      <c r="Y127" s="202"/>
      <c r="Z127" s="202"/>
      <c r="AA127" s="202"/>
      <c r="AB127" s="202"/>
      <c r="AC127" s="202"/>
      <c r="AD127" s="202"/>
      <c r="AE127" s="202"/>
    </row>
    <row r="128" s="2" customFormat="1" ht="22.8" customHeight="1">
      <c r="A128" s="39"/>
      <c r="B128" s="40"/>
      <c r="C128" s="108" t="s">
        <v>191</v>
      </c>
      <c r="D128" s="41"/>
      <c r="E128" s="41"/>
      <c r="F128" s="41"/>
      <c r="G128" s="41"/>
      <c r="H128" s="41"/>
      <c r="I128" s="41"/>
      <c r="J128" s="208">
        <f>BK128</f>
        <v>0</v>
      </c>
      <c r="K128" s="41"/>
      <c r="L128" s="45"/>
      <c r="M128" s="104"/>
      <c r="N128" s="209"/>
      <c r="O128" s="105"/>
      <c r="P128" s="210">
        <f>P129+P143+P151+P166</f>
        <v>0</v>
      </c>
      <c r="Q128" s="105"/>
      <c r="R128" s="210">
        <f>R129+R143+R151+R166</f>
        <v>0</v>
      </c>
      <c r="S128" s="105"/>
      <c r="T128" s="211">
        <f>T129+T143+T151+T166</f>
        <v>0</v>
      </c>
      <c r="U128" s="39"/>
      <c r="V128" s="39"/>
      <c r="W128" s="39"/>
      <c r="X128" s="39"/>
      <c r="Y128" s="39"/>
      <c r="Z128" s="39"/>
      <c r="AA128" s="39"/>
      <c r="AB128" s="39"/>
      <c r="AC128" s="39"/>
      <c r="AD128" s="39"/>
      <c r="AE128" s="39"/>
      <c r="AT128" s="18" t="s">
        <v>75</v>
      </c>
      <c r="AU128" s="18" t="s">
        <v>150</v>
      </c>
      <c r="BK128" s="212">
        <f>BK129+BK143+BK151+BK166</f>
        <v>0</v>
      </c>
    </row>
    <row r="129" s="12" customFormat="1" ht="25.92" customHeight="1">
      <c r="A129" s="12"/>
      <c r="B129" s="213"/>
      <c r="C129" s="214"/>
      <c r="D129" s="215" t="s">
        <v>75</v>
      </c>
      <c r="E129" s="216" t="s">
        <v>1801</v>
      </c>
      <c r="F129" s="216" t="s">
        <v>1802</v>
      </c>
      <c r="G129" s="214"/>
      <c r="H129" s="214"/>
      <c r="I129" s="217"/>
      <c r="J129" s="218">
        <f>BK129</f>
        <v>0</v>
      </c>
      <c r="K129" s="214"/>
      <c r="L129" s="219"/>
      <c r="M129" s="220"/>
      <c r="N129" s="221"/>
      <c r="O129" s="221"/>
      <c r="P129" s="222">
        <f>SUM(P130:P142)</f>
        <v>0</v>
      </c>
      <c r="Q129" s="221"/>
      <c r="R129" s="222">
        <f>SUM(R130:R142)</f>
        <v>0</v>
      </c>
      <c r="S129" s="221"/>
      <c r="T129" s="223">
        <f>SUM(T130:T142)</f>
        <v>0</v>
      </c>
      <c r="U129" s="12"/>
      <c r="V129" s="12"/>
      <c r="W129" s="12"/>
      <c r="X129" s="12"/>
      <c r="Y129" s="12"/>
      <c r="Z129" s="12"/>
      <c r="AA129" s="12"/>
      <c r="AB129" s="12"/>
      <c r="AC129" s="12"/>
      <c r="AD129" s="12"/>
      <c r="AE129" s="12"/>
      <c r="AR129" s="224" t="s">
        <v>85</v>
      </c>
      <c r="AT129" s="225" t="s">
        <v>75</v>
      </c>
      <c r="AU129" s="225" t="s">
        <v>76</v>
      </c>
      <c r="AY129" s="224" t="s">
        <v>194</v>
      </c>
      <c r="BK129" s="226">
        <f>SUM(BK130:BK142)</f>
        <v>0</v>
      </c>
    </row>
    <row r="130" s="2" customFormat="1" ht="16.5" customHeight="1">
      <c r="A130" s="39"/>
      <c r="B130" s="40"/>
      <c r="C130" s="229" t="s">
        <v>83</v>
      </c>
      <c r="D130" s="229" t="s">
        <v>196</v>
      </c>
      <c r="E130" s="230" t="s">
        <v>1803</v>
      </c>
      <c r="F130" s="231" t="s">
        <v>1804</v>
      </c>
      <c r="G130" s="232" t="s">
        <v>199</v>
      </c>
      <c r="H130" s="233">
        <v>8</v>
      </c>
      <c r="I130" s="234"/>
      <c r="J130" s="235">
        <f>ROUND(I130*H130,2)</f>
        <v>0</v>
      </c>
      <c r="K130" s="231" t="s">
        <v>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285</v>
      </c>
      <c r="AT130" s="240" t="s">
        <v>196</v>
      </c>
      <c r="AU130" s="240" t="s">
        <v>83</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285</v>
      </c>
      <c r="BM130" s="240" t="s">
        <v>85</v>
      </c>
    </row>
    <row r="131" s="2" customFormat="1" ht="16.5" customHeight="1">
      <c r="A131" s="39"/>
      <c r="B131" s="40"/>
      <c r="C131" s="229" t="s">
        <v>85</v>
      </c>
      <c r="D131" s="229" t="s">
        <v>196</v>
      </c>
      <c r="E131" s="230" t="s">
        <v>1805</v>
      </c>
      <c r="F131" s="231" t="s">
        <v>1806</v>
      </c>
      <c r="G131" s="232" t="s">
        <v>280</v>
      </c>
      <c r="H131" s="233">
        <v>15</v>
      </c>
      <c r="I131" s="234"/>
      <c r="J131" s="235">
        <f>ROUND(I131*H131,2)</f>
        <v>0</v>
      </c>
      <c r="K131" s="231" t="s">
        <v>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285</v>
      </c>
      <c r="AT131" s="240" t="s">
        <v>196</v>
      </c>
      <c r="AU131" s="240" t="s">
        <v>83</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285</v>
      </c>
      <c r="BM131" s="240" t="s">
        <v>100</v>
      </c>
    </row>
    <row r="132" s="2" customFormat="1" ht="16.5" customHeight="1">
      <c r="A132" s="39"/>
      <c r="B132" s="40"/>
      <c r="C132" s="229" t="s">
        <v>93</v>
      </c>
      <c r="D132" s="229" t="s">
        <v>196</v>
      </c>
      <c r="E132" s="230" t="s">
        <v>1807</v>
      </c>
      <c r="F132" s="231" t="s">
        <v>1808</v>
      </c>
      <c r="G132" s="232" t="s">
        <v>355</v>
      </c>
      <c r="H132" s="233">
        <v>8</v>
      </c>
      <c r="I132" s="234"/>
      <c r="J132" s="235">
        <f>ROUND(I132*H132,2)</f>
        <v>0</v>
      </c>
      <c r="K132" s="231" t="s">
        <v>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285</v>
      </c>
      <c r="AT132" s="240" t="s">
        <v>196</v>
      </c>
      <c r="AU132" s="240" t="s">
        <v>83</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285</v>
      </c>
      <c r="BM132" s="240" t="s">
        <v>229</v>
      </c>
    </row>
    <row r="133" s="2" customFormat="1" ht="16.5" customHeight="1">
      <c r="A133" s="39"/>
      <c r="B133" s="40"/>
      <c r="C133" s="229" t="s">
        <v>100</v>
      </c>
      <c r="D133" s="229" t="s">
        <v>196</v>
      </c>
      <c r="E133" s="230" t="s">
        <v>1809</v>
      </c>
      <c r="F133" s="231" t="s">
        <v>1810</v>
      </c>
      <c r="G133" s="232" t="s">
        <v>312</v>
      </c>
      <c r="H133" s="233">
        <v>0.050000000000000003</v>
      </c>
      <c r="I133" s="234"/>
      <c r="J133" s="235">
        <f>ROUND(I133*H133,2)</f>
        <v>0</v>
      </c>
      <c r="K133" s="231" t="s">
        <v>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285</v>
      </c>
      <c r="AT133" s="240" t="s">
        <v>196</v>
      </c>
      <c r="AU133" s="240" t="s">
        <v>83</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285</v>
      </c>
      <c r="BM133" s="240" t="s">
        <v>238</v>
      </c>
    </row>
    <row r="134" s="2" customFormat="1" ht="16.5" customHeight="1">
      <c r="A134" s="39"/>
      <c r="B134" s="40"/>
      <c r="C134" s="229" t="s">
        <v>109</v>
      </c>
      <c r="D134" s="229" t="s">
        <v>196</v>
      </c>
      <c r="E134" s="230" t="s">
        <v>1811</v>
      </c>
      <c r="F134" s="231" t="s">
        <v>1812</v>
      </c>
      <c r="G134" s="232" t="s">
        <v>355</v>
      </c>
      <c r="H134" s="233">
        <v>4</v>
      </c>
      <c r="I134" s="234"/>
      <c r="J134" s="235">
        <f>ROUND(I134*H134,2)</f>
        <v>0</v>
      </c>
      <c r="K134" s="231" t="s">
        <v>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285</v>
      </c>
      <c r="AT134" s="240" t="s">
        <v>196</v>
      </c>
      <c r="AU134" s="240" t="s">
        <v>83</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285</v>
      </c>
      <c r="BM134" s="240" t="s">
        <v>249</v>
      </c>
    </row>
    <row r="135" s="2" customFormat="1" ht="16.5" customHeight="1">
      <c r="A135" s="39"/>
      <c r="B135" s="40"/>
      <c r="C135" s="229" t="s">
        <v>229</v>
      </c>
      <c r="D135" s="229" t="s">
        <v>196</v>
      </c>
      <c r="E135" s="230" t="s">
        <v>1813</v>
      </c>
      <c r="F135" s="231" t="s">
        <v>1814</v>
      </c>
      <c r="G135" s="232" t="s">
        <v>280</v>
      </c>
      <c r="H135" s="233">
        <v>12</v>
      </c>
      <c r="I135" s="234"/>
      <c r="J135" s="235">
        <f>ROUND(I135*H135,2)</f>
        <v>0</v>
      </c>
      <c r="K135" s="231" t="s">
        <v>1</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285</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285</v>
      </c>
      <c r="BM135" s="240" t="s">
        <v>8</v>
      </c>
    </row>
    <row r="136" s="2" customFormat="1" ht="16.5" customHeight="1">
      <c r="A136" s="39"/>
      <c r="B136" s="40"/>
      <c r="C136" s="229" t="s">
        <v>234</v>
      </c>
      <c r="D136" s="229" t="s">
        <v>196</v>
      </c>
      <c r="E136" s="230" t="s">
        <v>1815</v>
      </c>
      <c r="F136" s="231" t="s">
        <v>1816</v>
      </c>
      <c r="G136" s="232" t="s">
        <v>280</v>
      </c>
      <c r="H136" s="233">
        <v>1</v>
      </c>
      <c r="I136" s="234"/>
      <c r="J136" s="235">
        <f>ROUND(I136*H136,2)</f>
        <v>0</v>
      </c>
      <c r="K136" s="231" t="s">
        <v>1</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285</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285</v>
      </c>
      <c r="BM136" s="240" t="s">
        <v>274</v>
      </c>
    </row>
    <row r="137" s="2" customFormat="1" ht="16.5" customHeight="1">
      <c r="A137" s="39"/>
      <c r="B137" s="40"/>
      <c r="C137" s="229" t="s">
        <v>238</v>
      </c>
      <c r="D137" s="229" t="s">
        <v>196</v>
      </c>
      <c r="E137" s="230" t="s">
        <v>1817</v>
      </c>
      <c r="F137" s="231" t="s">
        <v>1818</v>
      </c>
      <c r="G137" s="232" t="s">
        <v>1819</v>
      </c>
      <c r="H137" s="233">
        <v>1</v>
      </c>
      <c r="I137" s="234"/>
      <c r="J137" s="235">
        <f>ROUND(I137*H137,2)</f>
        <v>0</v>
      </c>
      <c r="K137" s="231" t="s">
        <v>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285</v>
      </c>
      <c r="AT137" s="240" t="s">
        <v>196</v>
      </c>
      <c r="AU137" s="240" t="s">
        <v>83</v>
      </c>
      <c r="AY137" s="18" t="s">
        <v>194</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285</v>
      </c>
      <c r="BM137" s="240" t="s">
        <v>285</v>
      </c>
    </row>
    <row r="138" s="2" customFormat="1" ht="16.5" customHeight="1">
      <c r="A138" s="39"/>
      <c r="B138" s="40"/>
      <c r="C138" s="229" t="s">
        <v>243</v>
      </c>
      <c r="D138" s="229" t="s">
        <v>196</v>
      </c>
      <c r="E138" s="230" t="s">
        <v>1820</v>
      </c>
      <c r="F138" s="231" t="s">
        <v>1821</v>
      </c>
      <c r="G138" s="232" t="s">
        <v>355</v>
      </c>
      <c r="H138" s="233">
        <v>10</v>
      </c>
      <c r="I138" s="234"/>
      <c r="J138" s="235">
        <f>ROUND(I138*H138,2)</f>
        <v>0</v>
      </c>
      <c r="K138" s="231" t="s">
        <v>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285</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285</v>
      </c>
      <c r="BM138" s="240" t="s">
        <v>296</v>
      </c>
    </row>
    <row r="139" s="2" customFormat="1" ht="16.5" customHeight="1">
      <c r="A139" s="39"/>
      <c r="B139" s="40"/>
      <c r="C139" s="229" t="s">
        <v>249</v>
      </c>
      <c r="D139" s="229" t="s">
        <v>196</v>
      </c>
      <c r="E139" s="230" t="s">
        <v>1822</v>
      </c>
      <c r="F139" s="231" t="s">
        <v>1823</v>
      </c>
      <c r="G139" s="232" t="s">
        <v>355</v>
      </c>
      <c r="H139" s="233">
        <v>2</v>
      </c>
      <c r="I139" s="234"/>
      <c r="J139" s="235">
        <f>ROUND(I139*H139,2)</f>
        <v>0</v>
      </c>
      <c r="K139" s="231" t="s">
        <v>1</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285</v>
      </c>
      <c r="AT139" s="240" t="s">
        <v>196</v>
      </c>
      <c r="AU139" s="240" t="s">
        <v>83</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285</v>
      </c>
      <c r="BM139" s="240" t="s">
        <v>305</v>
      </c>
    </row>
    <row r="140" s="2" customFormat="1" ht="16.5" customHeight="1">
      <c r="A140" s="39"/>
      <c r="B140" s="40"/>
      <c r="C140" s="229" t="s">
        <v>256</v>
      </c>
      <c r="D140" s="229" t="s">
        <v>196</v>
      </c>
      <c r="E140" s="230" t="s">
        <v>1824</v>
      </c>
      <c r="F140" s="231" t="s">
        <v>1825</v>
      </c>
      <c r="G140" s="232" t="s">
        <v>280</v>
      </c>
      <c r="H140" s="233">
        <v>13</v>
      </c>
      <c r="I140" s="234"/>
      <c r="J140" s="235">
        <f>ROUND(I140*H140,2)</f>
        <v>0</v>
      </c>
      <c r="K140" s="231" t="s">
        <v>1</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285</v>
      </c>
      <c r="AT140" s="240" t="s">
        <v>196</v>
      </c>
      <c r="AU140" s="240" t="s">
        <v>83</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285</v>
      </c>
      <c r="BM140" s="240" t="s">
        <v>314</v>
      </c>
    </row>
    <row r="141" s="2" customFormat="1" ht="16.5" customHeight="1">
      <c r="A141" s="39"/>
      <c r="B141" s="40"/>
      <c r="C141" s="229" t="s">
        <v>8</v>
      </c>
      <c r="D141" s="229" t="s">
        <v>196</v>
      </c>
      <c r="E141" s="230" t="s">
        <v>1826</v>
      </c>
      <c r="F141" s="231" t="s">
        <v>1827</v>
      </c>
      <c r="G141" s="232" t="s">
        <v>199</v>
      </c>
      <c r="H141" s="233">
        <v>12</v>
      </c>
      <c r="I141" s="234"/>
      <c r="J141" s="235">
        <f>ROUND(I141*H141,2)</f>
        <v>0</v>
      </c>
      <c r="K141" s="231" t="s">
        <v>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285</v>
      </c>
      <c r="AT141" s="240" t="s">
        <v>196</v>
      </c>
      <c r="AU141" s="240" t="s">
        <v>83</v>
      </c>
      <c r="AY141" s="18" t="s">
        <v>194</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285</v>
      </c>
      <c r="BM141" s="240" t="s">
        <v>324</v>
      </c>
    </row>
    <row r="142" s="2" customFormat="1" ht="16.5" customHeight="1">
      <c r="A142" s="39"/>
      <c r="B142" s="40"/>
      <c r="C142" s="229" t="s">
        <v>270</v>
      </c>
      <c r="D142" s="229" t="s">
        <v>196</v>
      </c>
      <c r="E142" s="230" t="s">
        <v>1828</v>
      </c>
      <c r="F142" s="231" t="s">
        <v>1829</v>
      </c>
      <c r="G142" s="232" t="s">
        <v>1336</v>
      </c>
      <c r="H142" s="300"/>
      <c r="I142" s="234"/>
      <c r="J142" s="235">
        <f>ROUND(I142*H142,2)</f>
        <v>0</v>
      </c>
      <c r="K142" s="231" t="s">
        <v>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285</v>
      </c>
      <c r="AT142" s="240" t="s">
        <v>196</v>
      </c>
      <c r="AU142" s="240" t="s">
        <v>83</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285</v>
      </c>
      <c r="BM142" s="240" t="s">
        <v>334</v>
      </c>
    </row>
    <row r="143" s="12" customFormat="1" ht="25.92" customHeight="1">
      <c r="A143" s="12"/>
      <c r="B143" s="213"/>
      <c r="C143" s="214"/>
      <c r="D143" s="215" t="s">
        <v>75</v>
      </c>
      <c r="E143" s="216" t="s">
        <v>1830</v>
      </c>
      <c r="F143" s="216" t="s">
        <v>1831</v>
      </c>
      <c r="G143" s="214"/>
      <c r="H143" s="214"/>
      <c r="I143" s="217"/>
      <c r="J143" s="218">
        <f>BK143</f>
        <v>0</v>
      </c>
      <c r="K143" s="214"/>
      <c r="L143" s="219"/>
      <c r="M143" s="220"/>
      <c r="N143" s="221"/>
      <c r="O143" s="221"/>
      <c r="P143" s="222">
        <f>SUM(P144:P150)</f>
        <v>0</v>
      </c>
      <c r="Q143" s="221"/>
      <c r="R143" s="222">
        <f>SUM(R144:R150)</f>
        <v>0</v>
      </c>
      <c r="S143" s="221"/>
      <c r="T143" s="223">
        <f>SUM(T144:T150)</f>
        <v>0</v>
      </c>
      <c r="U143" s="12"/>
      <c r="V143" s="12"/>
      <c r="W143" s="12"/>
      <c r="X143" s="12"/>
      <c r="Y143" s="12"/>
      <c r="Z143" s="12"/>
      <c r="AA143" s="12"/>
      <c r="AB143" s="12"/>
      <c r="AC143" s="12"/>
      <c r="AD143" s="12"/>
      <c r="AE143" s="12"/>
      <c r="AR143" s="224" t="s">
        <v>85</v>
      </c>
      <c r="AT143" s="225" t="s">
        <v>75</v>
      </c>
      <c r="AU143" s="225" t="s">
        <v>76</v>
      </c>
      <c r="AY143" s="224" t="s">
        <v>194</v>
      </c>
      <c r="BK143" s="226">
        <f>SUM(BK144:BK150)</f>
        <v>0</v>
      </c>
    </row>
    <row r="144" s="2" customFormat="1" ht="16.5" customHeight="1">
      <c r="A144" s="39"/>
      <c r="B144" s="40"/>
      <c r="C144" s="229" t="s">
        <v>274</v>
      </c>
      <c r="D144" s="229" t="s">
        <v>196</v>
      </c>
      <c r="E144" s="230" t="s">
        <v>1832</v>
      </c>
      <c r="F144" s="231" t="s">
        <v>1833</v>
      </c>
      <c r="G144" s="232" t="s">
        <v>355</v>
      </c>
      <c r="H144" s="233">
        <v>6</v>
      </c>
      <c r="I144" s="234"/>
      <c r="J144" s="235">
        <f>ROUND(I144*H144,2)</f>
        <v>0</v>
      </c>
      <c r="K144" s="231" t="s">
        <v>1</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285</v>
      </c>
      <c r="AT144" s="240" t="s">
        <v>196</v>
      </c>
      <c r="AU144" s="240" t="s">
        <v>83</v>
      </c>
      <c r="AY144" s="18" t="s">
        <v>194</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285</v>
      </c>
      <c r="BM144" s="240" t="s">
        <v>346</v>
      </c>
    </row>
    <row r="145" s="2" customFormat="1" ht="16.5" customHeight="1">
      <c r="A145" s="39"/>
      <c r="B145" s="40"/>
      <c r="C145" s="229" t="s">
        <v>254</v>
      </c>
      <c r="D145" s="229" t="s">
        <v>196</v>
      </c>
      <c r="E145" s="230" t="s">
        <v>1834</v>
      </c>
      <c r="F145" s="231" t="s">
        <v>1835</v>
      </c>
      <c r="G145" s="232" t="s">
        <v>355</v>
      </c>
      <c r="H145" s="233">
        <v>3</v>
      </c>
      <c r="I145" s="234"/>
      <c r="J145" s="235">
        <f>ROUND(I145*H145,2)</f>
        <v>0</v>
      </c>
      <c r="K145" s="231" t="s">
        <v>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285</v>
      </c>
      <c r="AT145" s="240" t="s">
        <v>196</v>
      </c>
      <c r="AU145" s="240" t="s">
        <v>83</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285</v>
      </c>
      <c r="BM145" s="240" t="s">
        <v>357</v>
      </c>
    </row>
    <row r="146" s="2" customFormat="1" ht="16.5" customHeight="1">
      <c r="A146" s="39"/>
      <c r="B146" s="40"/>
      <c r="C146" s="229" t="s">
        <v>285</v>
      </c>
      <c r="D146" s="229" t="s">
        <v>196</v>
      </c>
      <c r="E146" s="230" t="s">
        <v>1836</v>
      </c>
      <c r="F146" s="231" t="s">
        <v>1837</v>
      </c>
      <c r="G146" s="232" t="s">
        <v>355</v>
      </c>
      <c r="H146" s="233">
        <v>3</v>
      </c>
      <c r="I146" s="234"/>
      <c r="J146" s="235">
        <f>ROUND(I146*H146,2)</f>
        <v>0</v>
      </c>
      <c r="K146" s="231" t="s">
        <v>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285</v>
      </c>
      <c r="AT146" s="240" t="s">
        <v>196</v>
      </c>
      <c r="AU146" s="240" t="s">
        <v>83</v>
      </c>
      <c r="AY146" s="18" t="s">
        <v>194</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285</v>
      </c>
      <c r="BM146" s="240" t="s">
        <v>366</v>
      </c>
    </row>
    <row r="147" s="2" customFormat="1" ht="16.5" customHeight="1">
      <c r="A147" s="39"/>
      <c r="B147" s="40"/>
      <c r="C147" s="229" t="s">
        <v>292</v>
      </c>
      <c r="D147" s="229" t="s">
        <v>196</v>
      </c>
      <c r="E147" s="230" t="s">
        <v>1838</v>
      </c>
      <c r="F147" s="231" t="s">
        <v>1839</v>
      </c>
      <c r="G147" s="232" t="s">
        <v>355</v>
      </c>
      <c r="H147" s="233">
        <v>3</v>
      </c>
      <c r="I147" s="234"/>
      <c r="J147" s="235">
        <f>ROUND(I147*H147,2)</f>
        <v>0</v>
      </c>
      <c r="K147" s="231" t="s">
        <v>1</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285</v>
      </c>
      <c r="AT147" s="240" t="s">
        <v>196</v>
      </c>
      <c r="AU147" s="240" t="s">
        <v>83</v>
      </c>
      <c r="AY147" s="18" t="s">
        <v>194</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285</v>
      </c>
      <c r="BM147" s="240" t="s">
        <v>376</v>
      </c>
    </row>
    <row r="148" s="2" customFormat="1" ht="16.5" customHeight="1">
      <c r="A148" s="39"/>
      <c r="B148" s="40"/>
      <c r="C148" s="229" t="s">
        <v>296</v>
      </c>
      <c r="D148" s="229" t="s">
        <v>196</v>
      </c>
      <c r="E148" s="230" t="s">
        <v>1840</v>
      </c>
      <c r="F148" s="231" t="s">
        <v>1841</v>
      </c>
      <c r="G148" s="232" t="s">
        <v>355</v>
      </c>
      <c r="H148" s="233">
        <v>3</v>
      </c>
      <c r="I148" s="234"/>
      <c r="J148" s="235">
        <f>ROUND(I148*H148,2)</f>
        <v>0</v>
      </c>
      <c r="K148" s="231" t="s">
        <v>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285</v>
      </c>
      <c r="AT148" s="240" t="s">
        <v>196</v>
      </c>
      <c r="AU148" s="240" t="s">
        <v>83</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285</v>
      </c>
      <c r="BM148" s="240" t="s">
        <v>384</v>
      </c>
    </row>
    <row r="149" s="2" customFormat="1" ht="16.5" customHeight="1">
      <c r="A149" s="39"/>
      <c r="B149" s="40"/>
      <c r="C149" s="229" t="s">
        <v>301</v>
      </c>
      <c r="D149" s="229" t="s">
        <v>196</v>
      </c>
      <c r="E149" s="230" t="s">
        <v>1842</v>
      </c>
      <c r="F149" s="231" t="s">
        <v>1843</v>
      </c>
      <c r="G149" s="232" t="s">
        <v>355</v>
      </c>
      <c r="H149" s="233">
        <v>3</v>
      </c>
      <c r="I149" s="234"/>
      <c r="J149" s="235">
        <f>ROUND(I149*H149,2)</f>
        <v>0</v>
      </c>
      <c r="K149" s="231" t="s">
        <v>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285</v>
      </c>
      <c r="AT149" s="240" t="s">
        <v>196</v>
      </c>
      <c r="AU149" s="240" t="s">
        <v>83</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285</v>
      </c>
      <c r="BM149" s="240" t="s">
        <v>393</v>
      </c>
    </row>
    <row r="150" s="2" customFormat="1" ht="16.5" customHeight="1">
      <c r="A150" s="39"/>
      <c r="B150" s="40"/>
      <c r="C150" s="229" t="s">
        <v>305</v>
      </c>
      <c r="D150" s="229" t="s">
        <v>196</v>
      </c>
      <c r="E150" s="230" t="s">
        <v>1844</v>
      </c>
      <c r="F150" s="231" t="s">
        <v>1845</v>
      </c>
      <c r="G150" s="232" t="s">
        <v>1336</v>
      </c>
      <c r="H150" s="300"/>
      <c r="I150" s="234"/>
      <c r="J150" s="235">
        <f>ROUND(I150*H150,2)</f>
        <v>0</v>
      </c>
      <c r="K150" s="231" t="s">
        <v>1</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285</v>
      </c>
      <c r="AT150" s="240" t="s">
        <v>196</v>
      </c>
      <c r="AU150" s="240" t="s">
        <v>83</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285</v>
      </c>
      <c r="BM150" s="240" t="s">
        <v>401</v>
      </c>
    </row>
    <row r="151" s="12" customFormat="1" ht="25.92" customHeight="1">
      <c r="A151" s="12"/>
      <c r="B151" s="213"/>
      <c r="C151" s="214"/>
      <c r="D151" s="215" t="s">
        <v>75</v>
      </c>
      <c r="E151" s="216" t="s">
        <v>1846</v>
      </c>
      <c r="F151" s="216" t="s">
        <v>1847</v>
      </c>
      <c r="G151" s="214"/>
      <c r="H151" s="214"/>
      <c r="I151" s="217"/>
      <c r="J151" s="218">
        <f>BK151</f>
        <v>0</v>
      </c>
      <c r="K151" s="214"/>
      <c r="L151" s="219"/>
      <c r="M151" s="220"/>
      <c r="N151" s="221"/>
      <c r="O151" s="221"/>
      <c r="P151" s="222">
        <f>SUM(P152:P165)</f>
        <v>0</v>
      </c>
      <c r="Q151" s="221"/>
      <c r="R151" s="222">
        <f>SUM(R152:R165)</f>
        <v>0</v>
      </c>
      <c r="S151" s="221"/>
      <c r="T151" s="223">
        <f>SUM(T152:T165)</f>
        <v>0</v>
      </c>
      <c r="U151" s="12"/>
      <c r="V151" s="12"/>
      <c r="W151" s="12"/>
      <c r="X151" s="12"/>
      <c r="Y151" s="12"/>
      <c r="Z151" s="12"/>
      <c r="AA151" s="12"/>
      <c r="AB151" s="12"/>
      <c r="AC151" s="12"/>
      <c r="AD151" s="12"/>
      <c r="AE151" s="12"/>
      <c r="AR151" s="224" t="s">
        <v>85</v>
      </c>
      <c r="AT151" s="225" t="s">
        <v>75</v>
      </c>
      <c r="AU151" s="225" t="s">
        <v>76</v>
      </c>
      <c r="AY151" s="224" t="s">
        <v>194</v>
      </c>
      <c r="BK151" s="226">
        <f>SUM(BK152:BK165)</f>
        <v>0</v>
      </c>
    </row>
    <row r="152" s="2" customFormat="1" ht="16.5" customHeight="1">
      <c r="A152" s="39"/>
      <c r="B152" s="40"/>
      <c r="C152" s="229" t="s">
        <v>7</v>
      </c>
      <c r="D152" s="229" t="s">
        <v>196</v>
      </c>
      <c r="E152" s="230" t="s">
        <v>1848</v>
      </c>
      <c r="F152" s="231" t="s">
        <v>1849</v>
      </c>
      <c r="G152" s="232" t="s">
        <v>210</v>
      </c>
      <c r="H152" s="233">
        <v>24.199999999999999</v>
      </c>
      <c r="I152" s="234"/>
      <c r="J152" s="235">
        <f>ROUND(I152*H152,2)</f>
        <v>0</v>
      </c>
      <c r="K152" s="231" t="s">
        <v>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285</v>
      </c>
      <c r="AT152" s="240" t="s">
        <v>196</v>
      </c>
      <c r="AU152" s="240" t="s">
        <v>83</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285</v>
      </c>
      <c r="BM152" s="240" t="s">
        <v>411</v>
      </c>
    </row>
    <row r="153" s="2" customFormat="1" ht="16.5" customHeight="1">
      <c r="A153" s="39"/>
      <c r="B153" s="40"/>
      <c r="C153" s="229" t="s">
        <v>314</v>
      </c>
      <c r="D153" s="229" t="s">
        <v>196</v>
      </c>
      <c r="E153" s="230" t="s">
        <v>1850</v>
      </c>
      <c r="F153" s="231" t="s">
        <v>1851</v>
      </c>
      <c r="G153" s="232" t="s">
        <v>355</v>
      </c>
      <c r="H153" s="233">
        <v>18</v>
      </c>
      <c r="I153" s="234"/>
      <c r="J153" s="235">
        <f>ROUND(I153*H153,2)</f>
        <v>0</v>
      </c>
      <c r="K153" s="231" t="s">
        <v>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285</v>
      </c>
      <c r="AT153" s="240" t="s">
        <v>196</v>
      </c>
      <c r="AU153" s="240" t="s">
        <v>83</v>
      </c>
      <c r="AY153" s="18" t="s">
        <v>194</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285</v>
      </c>
      <c r="BM153" s="240" t="s">
        <v>422</v>
      </c>
    </row>
    <row r="154" s="2" customFormat="1" ht="16.5" customHeight="1">
      <c r="A154" s="39"/>
      <c r="B154" s="40"/>
      <c r="C154" s="229" t="s">
        <v>319</v>
      </c>
      <c r="D154" s="229" t="s">
        <v>196</v>
      </c>
      <c r="E154" s="230" t="s">
        <v>1852</v>
      </c>
      <c r="F154" s="231" t="s">
        <v>1853</v>
      </c>
      <c r="G154" s="232" t="s">
        <v>312</v>
      </c>
      <c r="H154" s="233">
        <v>0.58999999999999997</v>
      </c>
      <c r="I154" s="234"/>
      <c r="J154" s="235">
        <f>ROUND(I154*H154,2)</f>
        <v>0</v>
      </c>
      <c r="K154" s="231" t="s">
        <v>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285</v>
      </c>
      <c r="AT154" s="240" t="s">
        <v>196</v>
      </c>
      <c r="AU154" s="240" t="s">
        <v>83</v>
      </c>
      <c r="AY154" s="18" t="s">
        <v>194</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285</v>
      </c>
      <c r="BM154" s="240" t="s">
        <v>432</v>
      </c>
    </row>
    <row r="155" s="2" customFormat="1" ht="16.5" customHeight="1">
      <c r="A155" s="39"/>
      <c r="B155" s="40"/>
      <c r="C155" s="229" t="s">
        <v>324</v>
      </c>
      <c r="D155" s="229" t="s">
        <v>196</v>
      </c>
      <c r="E155" s="230" t="s">
        <v>1854</v>
      </c>
      <c r="F155" s="231" t="s">
        <v>1855</v>
      </c>
      <c r="G155" s="232" t="s">
        <v>210</v>
      </c>
      <c r="H155" s="233">
        <v>3.2400000000000002</v>
      </c>
      <c r="I155" s="234"/>
      <c r="J155" s="235">
        <f>ROUND(I155*H155,2)</f>
        <v>0</v>
      </c>
      <c r="K155" s="231" t="s">
        <v>1</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285</v>
      </c>
      <c r="AT155" s="240" t="s">
        <v>196</v>
      </c>
      <c r="AU155" s="240" t="s">
        <v>83</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285</v>
      </c>
      <c r="BM155" s="240" t="s">
        <v>443</v>
      </c>
    </row>
    <row r="156" s="2" customFormat="1" ht="16.5" customHeight="1">
      <c r="A156" s="39"/>
      <c r="B156" s="40"/>
      <c r="C156" s="229" t="s">
        <v>330</v>
      </c>
      <c r="D156" s="229" t="s">
        <v>196</v>
      </c>
      <c r="E156" s="230" t="s">
        <v>1856</v>
      </c>
      <c r="F156" s="231" t="s">
        <v>1857</v>
      </c>
      <c r="G156" s="232" t="s">
        <v>355</v>
      </c>
      <c r="H156" s="233">
        <v>3</v>
      </c>
      <c r="I156" s="234"/>
      <c r="J156" s="235">
        <f>ROUND(I156*H156,2)</f>
        <v>0</v>
      </c>
      <c r="K156" s="231" t="s">
        <v>1</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285</v>
      </c>
      <c r="AT156" s="240" t="s">
        <v>196</v>
      </c>
      <c r="AU156" s="240" t="s">
        <v>83</v>
      </c>
      <c r="AY156" s="18" t="s">
        <v>194</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285</v>
      </c>
      <c r="BM156" s="240" t="s">
        <v>455</v>
      </c>
    </row>
    <row r="157" s="2" customFormat="1" ht="16.5" customHeight="1">
      <c r="A157" s="39"/>
      <c r="B157" s="40"/>
      <c r="C157" s="229" t="s">
        <v>334</v>
      </c>
      <c r="D157" s="229" t="s">
        <v>196</v>
      </c>
      <c r="E157" s="230" t="s">
        <v>1858</v>
      </c>
      <c r="F157" s="231" t="s">
        <v>1859</v>
      </c>
      <c r="G157" s="232" t="s">
        <v>355</v>
      </c>
      <c r="H157" s="233">
        <v>1</v>
      </c>
      <c r="I157" s="234"/>
      <c r="J157" s="235">
        <f>ROUND(I157*H157,2)</f>
        <v>0</v>
      </c>
      <c r="K157" s="231" t="s">
        <v>1</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285</v>
      </c>
      <c r="AT157" s="240" t="s">
        <v>196</v>
      </c>
      <c r="AU157" s="240" t="s">
        <v>83</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285</v>
      </c>
      <c r="BM157" s="240" t="s">
        <v>463</v>
      </c>
    </row>
    <row r="158" s="2" customFormat="1" ht="16.5" customHeight="1">
      <c r="A158" s="39"/>
      <c r="B158" s="40"/>
      <c r="C158" s="229" t="s">
        <v>339</v>
      </c>
      <c r="D158" s="229" t="s">
        <v>196</v>
      </c>
      <c r="E158" s="230" t="s">
        <v>1860</v>
      </c>
      <c r="F158" s="231" t="s">
        <v>1861</v>
      </c>
      <c r="G158" s="232" t="s">
        <v>210</v>
      </c>
      <c r="H158" s="233">
        <v>3.2400000000000002</v>
      </c>
      <c r="I158" s="234"/>
      <c r="J158" s="235">
        <f>ROUND(I158*H158,2)</f>
        <v>0</v>
      </c>
      <c r="K158" s="231" t="s">
        <v>1</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285</v>
      </c>
      <c r="AT158" s="240" t="s">
        <v>196</v>
      </c>
      <c r="AU158" s="240" t="s">
        <v>83</v>
      </c>
      <c r="AY158" s="18" t="s">
        <v>194</v>
      </c>
      <c r="BE158" s="241">
        <f>IF(N158="základní",J158,0)</f>
        <v>0</v>
      </c>
      <c r="BF158" s="241">
        <f>IF(N158="snížená",J158,0)</f>
        <v>0</v>
      </c>
      <c r="BG158" s="241">
        <f>IF(N158="zákl. přenesená",J158,0)</f>
        <v>0</v>
      </c>
      <c r="BH158" s="241">
        <f>IF(N158="sníž. přenesená",J158,0)</f>
        <v>0</v>
      </c>
      <c r="BI158" s="241">
        <f>IF(N158="nulová",J158,0)</f>
        <v>0</v>
      </c>
      <c r="BJ158" s="18" t="s">
        <v>83</v>
      </c>
      <c r="BK158" s="241">
        <f>ROUND(I158*H158,2)</f>
        <v>0</v>
      </c>
      <c r="BL158" s="18" t="s">
        <v>285</v>
      </c>
      <c r="BM158" s="240" t="s">
        <v>471</v>
      </c>
    </row>
    <row r="159" s="2" customFormat="1" ht="16.5" customHeight="1">
      <c r="A159" s="39"/>
      <c r="B159" s="40"/>
      <c r="C159" s="229" t="s">
        <v>346</v>
      </c>
      <c r="D159" s="229" t="s">
        <v>196</v>
      </c>
      <c r="E159" s="230" t="s">
        <v>1862</v>
      </c>
      <c r="F159" s="231" t="s">
        <v>1863</v>
      </c>
      <c r="G159" s="232" t="s">
        <v>210</v>
      </c>
      <c r="H159" s="233">
        <v>3.2400000000000002</v>
      </c>
      <c r="I159" s="234"/>
      <c r="J159" s="235">
        <f>ROUND(I159*H159,2)</f>
        <v>0</v>
      </c>
      <c r="K159" s="231" t="s">
        <v>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285</v>
      </c>
      <c r="AT159" s="240" t="s">
        <v>196</v>
      </c>
      <c r="AU159" s="240" t="s">
        <v>83</v>
      </c>
      <c r="AY159" s="18" t="s">
        <v>194</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285</v>
      </c>
      <c r="BM159" s="240" t="s">
        <v>481</v>
      </c>
    </row>
    <row r="160" s="2" customFormat="1" ht="16.5" customHeight="1">
      <c r="A160" s="39"/>
      <c r="B160" s="40"/>
      <c r="C160" s="229" t="s">
        <v>352</v>
      </c>
      <c r="D160" s="229" t="s">
        <v>196</v>
      </c>
      <c r="E160" s="230" t="s">
        <v>1864</v>
      </c>
      <c r="F160" s="231" t="s">
        <v>1865</v>
      </c>
      <c r="G160" s="232" t="s">
        <v>210</v>
      </c>
      <c r="H160" s="233">
        <v>3.2400000000000002</v>
      </c>
      <c r="I160" s="234"/>
      <c r="J160" s="235">
        <f>ROUND(I160*H160,2)</f>
        <v>0</v>
      </c>
      <c r="K160" s="231" t="s">
        <v>1</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285</v>
      </c>
      <c r="AT160" s="240" t="s">
        <v>196</v>
      </c>
      <c r="AU160" s="240" t="s">
        <v>83</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285</v>
      </c>
      <c r="BM160" s="240" t="s">
        <v>489</v>
      </c>
    </row>
    <row r="161" s="2" customFormat="1" ht="16.5" customHeight="1">
      <c r="A161" s="39"/>
      <c r="B161" s="40"/>
      <c r="C161" s="229" t="s">
        <v>357</v>
      </c>
      <c r="D161" s="229" t="s">
        <v>196</v>
      </c>
      <c r="E161" s="230" t="s">
        <v>1866</v>
      </c>
      <c r="F161" s="231" t="s">
        <v>1867</v>
      </c>
      <c r="G161" s="232" t="s">
        <v>210</v>
      </c>
      <c r="H161" s="233">
        <v>3.2400000000000002</v>
      </c>
      <c r="I161" s="234"/>
      <c r="J161" s="235">
        <f>ROUND(I161*H161,2)</f>
        <v>0</v>
      </c>
      <c r="K161" s="231" t="s">
        <v>1</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285</v>
      </c>
      <c r="AT161" s="240" t="s">
        <v>196</v>
      </c>
      <c r="AU161" s="240" t="s">
        <v>83</v>
      </c>
      <c r="AY161" s="18" t="s">
        <v>194</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285</v>
      </c>
      <c r="BM161" s="240" t="s">
        <v>497</v>
      </c>
    </row>
    <row r="162" s="2" customFormat="1" ht="16.5" customHeight="1">
      <c r="A162" s="39"/>
      <c r="B162" s="40"/>
      <c r="C162" s="229" t="s">
        <v>361</v>
      </c>
      <c r="D162" s="229" t="s">
        <v>196</v>
      </c>
      <c r="E162" s="230" t="s">
        <v>1868</v>
      </c>
      <c r="F162" s="231" t="s">
        <v>1869</v>
      </c>
      <c r="G162" s="232" t="s">
        <v>355</v>
      </c>
      <c r="H162" s="233">
        <v>2</v>
      </c>
      <c r="I162" s="234"/>
      <c r="J162" s="235">
        <f>ROUND(I162*H162,2)</f>
        <v>0</v>
      </c>
      <c r="K162" s="231" t="s">
        <v>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285</v>
      </c>
      <c r="AT162" s="240" t="s">
        <v>196</v>
      </c>
      <c r="AU162" s="240" t="s">
        <v>83</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285</v>
      </c>
      <c r="BM162" s="240" t="s">
        <v>506</v>
      </c>
    </row>
    <row r="163" s="2" customFormat="1" ht="16.5" customHeight="1">
      <c r="A163" s="39"/>
      <c r="B163" s="40"/>
      <c r="C163" s="229" t="s">
        <v>366</v>
      </c>
      <c r="D163" s="229" t="s">
        <v>196</v>
      </c>
      <c r="E163" s="230" t="s">
        <v>1870</v>
      </c>
      <c r="F163" s="231" t="s">
        <v>1871</v>
      </c>
      <c r="G163" s="232" t="s">
        <v>355</v>
      </c>
      <c r="H163" s="233">
        <v>1</v>
      </c>
      <c r="I163" s="234"/>
      <c r="J163" s="235">
        <f>ROUND(I163*H163,2)</f>
        <v>0</v>
      </c>
      <c r="K163" s="231" t="s">
        <v>1</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285</v>
      </c>
      <c r="AT163" s="240" t="s">
        <v>196</v>
      </c>
      <c r="AU163" s="240" t="s">
        <v>83</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285</v>
      </c>
      <c r="BM163" s="240" t="s">
        <v>517</v>
      </c>
    </row>
    <row r="164" s="2" customFormat="1" ht="16.5" customHeight="1">
      <c r="A164" s="39"/>
      <c r="B164" s="40"/>
      <c r="C164" s="229" t="s">
        <v>372</v>
      </c>
      <c r="D164" s="229" t="s">
        <v>196</v>
      </c>
      <c r="E164" s="230" t="s">
        <v>1872</v>
      </c>
      <c r="F164" s="231" t="s">
        <v>1873</v>
      </c>
      <c r="G164" s="232" t="s">
        <v>355</v>
      </c>
      <c r="H164" s="233">
        <v>1</v>
      </c>
      <c r="I164" s="234"/>
      <c r="J164" s="235">
        <f>ROUND(I164*H164,2)</f>
        <v>0</v>
      </c>
      <c r="K164" s="231" t="s">
        <v>1</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285</v>
      </c>
      <c r="AT164" s="240" t="s">
        <v>196</v>
      </c>
      <c r="AU164" s="240" t="s">
        <v>83</v>
      </c>
      <c r="AY164" s="18" t="s">
        <v>194</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285</v>
      </c>
      <c r="BM164" s="240" t="s">
        <v>530</v>
      </c>
    </row>
    <row r="165" s="2" customFormat="1" ht="16.5" customHeight="1">
      <c r="A165" s="39"/>
      <c r="B165" s="40"/>
      <c r="C165" s="229" t="s">
        <v>376</v>
      </c>
      <c r="D165" s="229" t="s">
        <v>196</v>
      </c>
      <c r="E165" s="230" t="s">
        <v>1874</v>
      </c>
      <c r="F165" s="231" t="s">
        <v>1875</v>
      </c>
      <c r="G165" s="232" t="s">
        <v>1336</v>
      </c>
      <c r="H165" s="300"/>
      <c r="I165" s="234"/>
      <c r="J165" s="235">
        <f>ROUND(I165*H165,2)</f>
        <v>0</v>
      </c>
      <c r="K165" s="231" t="s">
        <v>1</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285</v>
      </c>
      <c r="AT165" s="240" t="s">
        <v>196</v>
      </c>
      <c r="AU165" s="240" t="s">
        <v>83</v>
      </c>
      <c r="AY165" s="18" t="s">
        <v>194</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285</v>
      </c>
      <c r="BM165" s="240" t="s">
        <v>539</v>
      </c>
    </row>
    <row r="166" s="12" customFormat="1" ht="25.92" customHeight="1">
      <c r="A166" s="12"/>
      <c r="B166" s="213"/>
      <c r="C166" s="214"/>
      <c r="D166" s="215" t="s">
        <v>75</v>
      </c>
      <c r="E166" s="216" t="s">
        <v>1876</v>
      </c>
      <c r="F166" s="216" t="s">
        <v>1877</v>
      </c>
      <c r="G166" s="214"/>
      <c r="H166" s="214"/>
      <c r="I166" s="217"/>
      <c r="J166" s="218">
        <f>BK166</f>
        <v>0</v>
      </c>
      <c r="K166" s="214"/>
      <c r="L166" s="219"/>
      <c r="M166" s="220"/>
      <c r="N166" s="221"/>
      <c r="O166" s="221"/>
      <c r="P166" s="222">
        <f>SUM(P167:P171)</f>
        <v>0</v>
      </c>
      <c r="Q166" s="221"/>
      <c r="R166" s="222">
        <f>SUM(R167:R171)</f>
        <v>0</v>
      </c>
      <c r="S166" s="221"/>
      <c r="T166" s="223">
        <f>SUM(T167:T171)</f>
        <v>0</v>
      </c>
      <c r="U166" s="12"/>
      <c r="V166" s="12"/>
      <c r="W166" s="12"/>
      <c r="X166" s="12"/>
      <c r="Y166" s="12"/>
      <c r="Z166" s="12"/>
      <c r="AA166" s="12"/>
      <c r="AB166" s="12"/>
      <c r="AC166" s="12"/>
      <c r="AD166" s="12"/>
      <c r="AE166" s="12"/>
      <c r="AR166" s="224" t="s">
        <v>83</v>
      </c>
      <c r="AT166" s="225" t="s">
        <v>75</v>
      </c>
      <c r="AU166" s="225" t="s">
        <v>76</v>
      </c>
      <c r="AY166" s="224" t="s">
        <v>194</v>
      </c>
      <c r="BK166" s="226">
        <f>SUM(BK167:BK171)</f>
        <v>0</v>
      </c>
    </row>
    <row r="167" s="2" customFormat="1" ht="16.5" customHeight="1">
      <c r="A167" s="39"/>
      <c r="B167" s="40"/>
      <c r="C167" s="229" t="s">
        <v>380</v>
      </c>
      <c r="D167" s="229" t="s">
        <v>196</v>
      </c>
      <c r="E167" s="230" t="s">
        <v>1878</v>
      </c>
      <c r="F167" s="231" t="s">
        <v>1879</v>
      </c>
      <c r="G167" s="232" t="s">
        <v>199</v>
      </c>
      <c r="H167" s="233">
        <v>4</v>
      </c>
      <c r="I167" s="234"/>
      <c r="J167" s="235">
        <f>ROUND(I167*H167,2)</f>
        <v>0</v>
      </c>
      <c r="K167" s="231" t="s">
        <v>1</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196</v>
      </c>
      <c r="AU167" s="240" t="s">
        <v>83</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547</v>
      </c>
    </row>
    <row r="168" s="2" customFormat="1" ht="16.5" customHeight="1">
      <c r="A168" s="39"/>
      <c r="B168" s="40"/>
      <c r="C168" s="229" t="s">
        <v>384</v>
      </c>
      <c r="D168" s="229" t="s">
        <v>196</v>
      </c>
      <c r="E168" s="230" t="s">
        <v>1880</v>
      </c>
      <c r="F168" s="231" t="s">
        <v>1881</v>
      </c>
      <c r="G168" s="232" t="s">
        <v>355</v>
      </c>
      <c r="H168" s="233">
        <v>2</v>
      </c>
      <c r="I168" s="234"/>
      <c r="J168" s="235">
        <f>ROUND(I168*H168,2)</f>
        <v>0</v>
      </c>
      <c r="K168" s="231" t="s">
        <v>1</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196</v>
      </c>
      <c r="AU168" s="240" t="s">
        <v>83</v>
      </c>
      <c r="AY168" s="18" t="s">
        <v>194</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556</v>
      </c>
    </row>
    <row r="169" s="2" customFormat="1" ht="16.5" customHeight="1">
      <c r="A169" s="39"/>
      <c r="B169" s="40"/>
      <c r="C169" s="229" t="s">
        <v>388</v>
      </c>
      <c r="D169" s="229" t="s">
        <v>196</v>
      </c>
      <c r="E169" s="230" t="s">
        <v>1882</v>
      </c>
      <c r="F169" s="231" t="s">
        <v>1883</v>
      </c>
      <c r="G169" s="232" t="s">
        <v>199</v>
      </c>
      <c r="H169" s="233">
        <v>12</v>
      </c>
      <c r="I169" s="234"/>
      <c r="J169" s="235">
        <f>ROUND(I169*H169,2)</f>
        <v>0</v>
      </c>
      <c r="K169" s="231" t="s">
        <v>1</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100</v>
      </c>
      <c r="AT169" s="240" t="s">
        <v>196</v>
      </c>
      <c r="AU169" s="240" t="s">
        <v>83</v>
      </c>
      <c r="AY169" s="18" t="s">
        <v>194</v>
      </c>
      <c r="BE169" s="241">
        <f>IF(N169="základní",J169,0)</f>
        <v>0</v>
      </c>
      <c r="BF169" s="241">
        <f>IF(N169="snížená",J169,0)</f>
        <v>0</v>
      </c>
      <c r="BG169" s="241">
        <f>IF(N169="zákl. přenesená",J169,0)</f>
        <v>0</v>
      </c>
      <c r="BH169" s="241">
        <f>IF(N169="sníž. přenesená",J169,0)</f>
        <v>0</v>
      </c>
      <c r="BI169" s="241">
        <f>IF(N169="nulová",J169,0)</f>
        <v>0</v>
      </c>
      <c r="BJ169" s="18" t="s">
        <v>83</v>
      </c>
      <c r="BK169" s="241">
        <f>ROUND(I169*H169,2)</f>
        <v>0</v>
      </c>
      <c r="BL169" s="18" t="s">
        <v>100</v>
      </c>
      <c r="BM169" s="240" t="s">
        <v>565</v>
      </c>
    </row>
    <row r="170" s="2" customFormat="1" ht="16.5" customHeight="1">
      <c r="A170" s="39"/>
      <c r="B170" s="40"/>
      <c r="C170" s="229" t="s">
        <v>393</v>
      </c>
      <c r="D170" s="229" t="s">
        <v>196</v>
      </c>
      <c r="E170" s="230" t="s">
        <v>1884</v>
      </c>
      <c r="F170" s="231" t="s">
        <v>1885</v>
      </c>
      <c r="G170" s="232" t="s">
        <v>1336</v>
      </c>
      <c r="H170" s="300"/>
      <c r="I170" s="234"/>
      <c r="J170" s="235">
        <f>ROUND(I170*H170,2)</f>
        <v>0</v>
      </c>
      <c r="K170" s="231" t="s">
        <v>1</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196</v>
      </c>
      <c r="AU170" s="240" t="s">
        <v>83</v>
      </c>
      <c r="AY170" s="18" t="s">
        <v>194</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575</v>
      </c>
    </row>
    <row r="171" s="2" customFormat="1" ht="16.5" customHeight="1">
      <c r="A171" s="39"/>
      <c r="B171" s="40"/>
      <c r="C171" s="229" t="s">
        <v>397</v>
      </c>
      <c r="D171" s="229" t="s">
        <v>196</v>
      </c>
      <c r="E171" s="230" t="s">
        <v>1886</v>
      </c>
      <c r="F171" s="231" t="s">
        <v>1887</v>
      </c>
      <c r="G171" s="232" t="s">
        <v>1336</v>
      </c>
      <c r="H171" s="300"/>
      <c r="I171" s="234"/>
      <c r="J171" s="235">
        <f>ROUND(I171*H171,2)</f>
        <v>0</v>
      </c>
      <c r="K171" s="231" t="s">
        <v>1</v>
      </c>
      <c r="L171" s="45"/>
      <c r="M171" s="301" t="s">
        <v>1</v>
      </c>
      <c r="N171" s="302" t="s">
        <v>41</v>
      </c>
      <c r="O171" s="303"/>
      <c r="P171" s="304">
        <f>O171*H171</f>
        <v>0</v>
      </c>
      <c r="Q171" s="304">
        <v>0</v>
      </c>
      <c r="R171" s="304">
        <f>Q171*H171</f>
        <v>0</v>
      </c>
      <c r="S171" s="304">
        <v>0</v>
      </c>
      <c r="T171" s="305">
        <f>S171*H171</f>
        <v>0</v>
      </c>
      <c r="U171" s="39"/>
      <c r="V171" s="39"/>
      <c r="W171" s="39"/>
      <c r="X171" s="39"/>
      <c r="Y171" s="39"/>
      <c r="Z171" s="39"/>
      <c r="AA171" s="39"/>
      <c r="AB171" s="39"/>
      <c r="AC171" s="39"/>
      <c r="AD171" s="39"/>
      <c r="AE171" s="39"/>
      <c r="AR171" s="240" t="s">
        <v>100</v>
      </c>
      <c r="AT171" s="240" t="s">
        <v>196</v>
      </c>
      <c r="AU171" s="240" t="s">
        <v>83</v>
      </c>
      <c r="AY171" s="18" t="s">
        <v>194</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585</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qMb68t7wC0VGTLzt2Xtm7p7/thiVHcT4nuQwqgc+8asoFcIsStspYwnp+XdEVtHUjTMIAqeotZPRrqFdtm08JA==" hashValue="2OqsYKDMnY0JuJpFQfgWGU5QzrXoT9mTnrpTtp0Vqz48kKzmu22TBVUhYXfWSEWTzX6oixB9A2+hWZF+k6WpWQ==" algorithmName="SHA-512" password="E785"/>
  <autoFilter ref="C127:K171"/>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1888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1889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1890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ROUND((SUM(BE126:BE144)),  2)</f>
        <v>0</v>
      </c>
      <c r="G37" s="39"/>
      <c r="H37" s="39"/>
      <c r="I37" s="166">
        <v>0.20999999999999999</v>
      </c>
      <c r="J37" s="165">
        <f>ROUND(((SUM(BE126:BE144))*I37),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ROUND((SUM(BF126:BF144)),  2)</f>
        <v>0</v>
      </c>
      <c r="G38" s="39"/>
      <c r="H38" s="39"/>
      <c r="I38" s="166">
        <v>0.12</v>
      </c>
      <c r="J38" s="165">
        <f>ROUND(((SUM(BF126:BF144))*I38),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ROUND((SUM(BG126:BG144)),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ROUND((SUM(BH126:BH144)),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ROUND((SUM(BI126:BI144)),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1888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1 - VZT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1891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1892</v>
      </c>
      <c r="E102" s="194"/>
      <c r="F102" s="194"/>
      <c r="G102" s="194"/>
      <c r="H102" s="194"/>
      <c r="I102" s="194"/>
      <c r="J102" s="195">
        <f>J142</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NPK, a.s., Pardubická nemocnice, Nadzemní koridor</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140</v>
      </c>
      <c r="D113" s="23"/>
      <c r="E113" s="23"/>
      <c r="F113" s="23"/>
      <c r="G113" s="23"/>
      <c r="H113" s="23"/>
      <c r="I113" s="23"/>
      <c r="J113" s="23"/>
      <c r="K113" s="23"/>
      <c r="L113" s="21"/>
    </row>
    <row r="114" s="1" customFormat="1" ht="16.5" customHeight="1">
      <c r="B114" s="22"/>
      <c r="C114" s="23"/>
      <c r="D114" s="23"/>
      <c r="E114" s="185" t="s">
        <v>141</v>
      </c>
      <c r="F114" s="23"/>
      <c r="G114" s="23"/>
      <c r="H114" s="23"/>
      <c r="I114" s="23"/>
      <c r="J114" s="23"/>
      <c r="K114" s="23"/>
      <c r="L114" s="21"/>
    </row>
    <row r="115" s="1" customFormat="1" ht="12" customHeight="1">
      <c r="B115" s="22"/>
      <c r="C115" s="33" t="s">
        <v>142</v>
      </c>
      <c r="D115" s="23"/>
      <c r="E115" s="23"/>
      <c r="F115" s="23"/>
      <c r="G115" s="23"/>
      <c r="H115" s="23"/>
      <c r="I115" s="23"/>
      <c r="J115" s="23"/>
      <c r="K115" s="23"/>
      <c r="L115" s="21"/>
    </row>
    <row r="116" s="2" customFormat="1" ht="16.5" customHeight="1">
      <c r="A116" s="39"/>
      <c r="B116" s="40"/>
      <c r="C116" s="41"/>
      <c r="D116" s="41"/>
      <c r="E116" s="186" t="s">
        <v>143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1888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1 - VZT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 xml:space="preserve"> </v>
      </c>
      <c r="G120" s="41"/>
      <c r="H120" s="41"/>
      <c r="I120" s="33" t="s">
        <v>22</v>
      </c>
      <c r="J120" s="80" t="str">
        <f>IF(J16="","",J16)</f>
        <v>10. 7. 2024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E19</f>
        <v>Pardubický kraj</v>
      </c>
      <c r="G122" s="41"/>
      <c r="H122" s="41"/>
      <c r="I122" s="33" t="s">
        <v>30</v>
      </c>
      <c r="J122" s="37" t="str">
        <f>E25</f>
        <v>CHVÁLEK ATELIÉR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180</v>
      </c>
      <c r="D125" s="205" t="s">
        <v>61</v>
      </c>
      <c r="E125" s="205" t="s">
        <v>57</v>
      </c>
      <c r="F125" s="205" t="s">
        <v>58</v>
      </c>
      <c r="G125" s="205" t="s">
        <v>181</v>
      </c>
      <c r="H125" s="205" t="s">
        <v>182</v>
      </c>
      <c r="I125" s="205" t="s">
        <v>183</v>
      </c>
      <c r="J125" s="205" t="s">
        <v>148</v>
      </c>
      <c r="K125" s="206" t="s">
        <v>184</v>
      </c>
      <c r="L125" s="207"/>
      <c r="M125" s="101" t="s">
        <v>1</v>
      </c>
      <c r="N125" s="102" t="s">
        <v>40</v>
      </c>
      <c r="O125" s="102" t="s">
        <v>185</v>
      </c>
      <c r="P125" s="102" t="s">
        <v>186</v>
      </c>
      <c r="Q125" s="102" t="s">
        <v>187</v>
      </c>
      <c r="R125" s="102" t="s">
        <v>188</v>
      </c>
      <c r="S125" s="102" t="s">
        <v>189</v>
      </c>
      <c r="T125" s="103" t="s">
        <v>190</v>
      </c>
      <c r="U125" s="202"/>
      <c r="V125" s="202"/>
      <c r="W125" s="202"/>
      <c r="X125" s="202"/>
      <c r="Y125" s="202"/>
      <c r="Z125" s="202"/>
      <c r="AA125" s="202"/>
      <c r="AB125" s="202"/>
      <c r="AC125" s="202"/>
      <c r="AD125" s="202"/>
      <c r="AE125" s="202"/>
    </row>
    <row r="126" s="2" customFormat="1" ht="22.8" customHeight="1">
      <c r="A126" s="39"/>
      <c r="B126" s="40"/>
      <c r="C126" s="108" t="s">
        <v>191</v>
      </c>
      <c r="D126" s="41"/>
      <c r="E126" s="41"/>
      <c r="F126" s="41"/>
      <c r="G126" s="41"/>
      <c r="H126" s="41"/>
      <c r="I126" s="41"/>
      <c r="J126" s="208">
        <f>BK126</f>
        <v>0</v>
      </c>
      <c r="K126" s="41"/>
      <c r="L126" s="45"/>
      <c r="M126" s="104"/>
      <c r="N126" s="209"/>
      <c r="O126" s="105"/>
      <c r="P126" s="210">
        <f>P127+P142</f>
        <v>0</v>
      </c>
      <c r="Q126" s="105"/>
      <c r="R126" s="210">
        <f>R127+R142</f>
        <v>0</v>
      </c>
      <c r="S126" s="105"/>
      <c r="T126" s="211">
        <f>T127+T142</f>
        <v>0</v>
      </c>
      <c r="U126" s="39"/>
      <c r="V126" s="39"/>
      <c r="W126" s="39"/>
      <c r="X126" s="39"/>
      <c r="Y126" s="39"/>
      <c r="Z126" s="39"/>
      <c r="AA126" s="39"/>
      <c r="AB126" s="39"/>
      <c r="AC126" s="39"/>
      <c r="AD126" s="39"/>
      <c r="AE126" s="39"/>
      <c r="AT126" s="18" t="s">
        <v>75</v>
      </c>
      <c r="AU126" s="18" t="s">
        <v>150</v>
      </c>
      <c r="BK126" s="212">
        <f>BK127+BK142</f>
        <v>0</v>
      </c>
    </row>
    <row r="127" s="12" customFormat="1" ht="25.92" customHeight="1">
      <c r="A127" s="12"/>
      <c r="B127" s="213"/>
      <c r="C127" s="214"/>
      <c r="D127" s="215" t="s">
        <v>75</v>
      </c>
      <c r="E127" s="216" t="s">
        <v>1893</v>
      </c>
      <c r="F127" s="216" t="s">
        <v>1894</v>
      </c>
      <c r="G127" s="214"/>
      <c r="H127" s="214"/>
      <c r="I127" s="217"/>
      <c r="J127" s="218">
        <f>BK127</f>
        <v>0</v>
      </c>
      <c r="K127" s="214"/>
      <c r="L127" s="219"/>
      <c r="M127" s="220"/>
      <c r="N127" s="221"/>
      <c r="O127" s="221"/>
      <c r="P127" s="222">
        <f>SUM(P128:P141)</f>
        <v>0</v>
      </c>
      <c r="Q127" s="221"/>
      <c r="R127" s="222">
        <f>SUM(R128:R141)</f>
        <v>0</v>
      </c>
      <c r="S127" s="221"/>
      <c r="T127" s="223">
        <f>SUM(T128:T141)</f>
        <v>0</v>
      </c>
      <c r="U127" s="12"/>
      <c r="V127" s="12"/>
      <c r="W127" s="12"/>
      <c r="X127" s="12"/>
      <c r="Y127" s="12"/>
      <c r="Z127" s="12"/>
      <c r="AA127" s="12"/>
      <c r="AB127" s="12"/>
      <c r="AC127" s="12"/>
      <c r="AD127" s="12"/>
      <c r="AE127" s="12"/>
      <c r="AR127" s="224" t="s">
        <v>83</v>
      </c>
      <c r="AT127" s="225" t="s">
        <v>75</v>
      </c>
      <c r="AU127" s="225" t="s">
        <v>76</v>
      </c>
      <c r="AY127" s="224" t="s">
        <v>194</v>
      </c>
      <c r="BK127" s="226">
        <f>SUM(BK128:BK141)</f>
        <v>0</v>
      </c>
    </row>
    <row r="128" s="2" customFormat="1" ht="16.5" customHeight="1">
      <c r="A128" s="39"/>
      <c r="B128" s="40"/>
      <c r="C128" s="229" t="s">
        <v>83</v>
      </c>
      <c r="D128" s="229" t="s">
        <v>196</v>
      </c>
      <c r="E128" s="230" t="s">
        <v>1895</v>
      </c>
      <c r="F128" s="231" t="s">
        <v>1896</v>
      </c>
      <c r="G128" s="232" t="s">
        <v>1343</v>
      </c>
      <c r="H128" s="233">
        <v>3</v>
      </c>
      <c r="I128" s="234"/>
      <c r="J128" s="235">
        <f>ROUND(I128*H128,2)</f>
        <v>0</v>
      </c>
      <c r="K128" s="231" t="s">
        <v>232</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196</v>
      </c>
      <c r="AU128" s="240" t="s">
        <v>83</v>
      </c>
      <c r="AY128" s="18" t="s">
        <v>194</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85</v>
      </c>
    </row>
    <row r="129" s="2" customFormat="1">
      <c r="A129" s="39"/>
      <c r="B129" s="40"/>
      <c r="C129" s="41"/>
      <c r="D129" s="242" t="s">
        <v>202</v>
      </c>
      <c r="E129" s="41"/>
      <c r="F129" s="243" t="s">
        <v>1897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202</v>
      </c>
      <c r="AU129" s="18" t="s">
        <v>83</v>
      </c>
    </row>
    <row r="130" s="2" customFormat="1" ht="16.5" customHeight="1">
      <c r="A130" s="39"/>
      <c r="B130" s="40"/>
      <c r="C130" s="229" t="s">
        <v>85</v>
      </c>
      <c r="D130" s="229" t="s">
        <v>196</v>
      </c>
      <c r="E130" s="230" t="s">
        <v>1898</v>
      </c>
      <c r="F130" s="231" t="s">
        <v>1899</v>
      </c>
      <c r="G130" s="232" t="s">
        <v>1343</v>
      </c>
      <c r="H130" s="233">
        <v>1</v>
      </c>
      <c r="I130" s="234"/>
      <c r="J130" s="235">
        <f>ROUND(I130*H130,2)</f>
        <v>0</v>
      </c>
      <c r="K130" s="231" t="s">
        <v>232</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196</v>
      </c>
      <c r="AU130" s="240" t="s">
        <v>83</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100</v>
      </c>
    </row>
    <row r="131" s="2" customFormat="1">
      <c r="A131" s="39"/>
      <c r="B131" s="40"/>
      <c r="C131" s="41"/>
      <c r="D131" s="242" t="s">
        <v>202</v>
      </c>
      <c r="E131" s="41"/>
      <c r="F131" s="243" t="s">
        <v>1900</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202</v>
      </c>
      <c r="AU131" s="18" t="s">
        <v>83</v>
      </c>
    </row>
    <row r="132" s="2" customFormat="1" ht="16.5" customHeight="1">
      <c r="A132" s="39"/>
      <c r="B132" s="40"/>
      <c r="C132" s="229" t="s">
        <v>93</v>
      </c>
      <c r="D132" s="229" t="s">
        <v>196</v>
      </c>
      <c r="E132" s="230" t="s">
        <v>1901</v>
      </c>
      <c r="F132" s="231" t="s">
        <v>1902</v>
      </c>
      <c r="G132" s="232" t="s">
        <v>1343</v>
      </c>
      <c r="H132" s="233">
        <v>1</v>
      </c>
      <c r="I132" s="234"/>
      <c r="J132" s="235">
        <f>ROUND(I132*H132,2)</f>
        <v>0</v>
      </c>
      <c r="K132" s="231" t="s">
        <v>232</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196</v>
      </c>
      <c r="AU132" s="240" t="s">
        <v>83</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229</v>
      </c>
    </row>
    <row r="133" s="2" customFormat="1">
      <c r="A133" s="39"/>
      <c r="B133" s="40"/>
      <c r="C133" s="41"/>
      <c r="D133" s="242" t="s">
        <v>202</v>
      </c>
      <c r="E133" s="41"/>
      <c r="F133" s="243" t="s">
        <v>1903</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202</v>
      </c>
      <c r="AU133" s="18" t="s">
        <v>83</v>
      </c>
    </row>
    <row r="134" s="2" customFormat="1" ht="16.5" customHeight="1">
      <c r="A134" s="39"/>
      <c r="B134" s="40"/>
      <c r="C134" s="229" t="s">
        <v>100</v>
      </c>
      <c r="D134" s="229" t="s">
        <v>196</v>
      </c>
      <c r="E134" s="230" t="s">
        <v>1904</v>
      </c>
      <c r="F134" s="231" t="s">
        <v>1905</v>
      </c>
      <c r="G134" s="232" t="s">
        <v>1343</v>
      </c>
      <c r="H134" s="233">
        <v>6</v>
      </c>
      <c r="I134" s="234"/>
      <c r="J134" s="235">
        <f>ROUND(I134*H134,2)</f>
        <v>0</v>
      </c>
      <c r="K134" s="231" t="s">
        <v>232</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196</v>
      </c>
      <c r="AU134" s="240" t="s">
        <v>83</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238</v>
      </c>
    </row>
    <row r="135" s="2" customFormat="1" ht="16.5" customHeight="1">
      <c r="A135" s="39"/>
      <c r="B135" s="40"/>
      <c r="C135" s="229" t="s">
        <v>109</v>
      </c>
      <c r="D135" s="229" t="s">
        <v>196</v>
      </c>
      <c r="E135" s="230" t="s">
        <v>1906</v>
      </c>
      <c r="F135" s="231" t="s">
        <v>1907</v>
      </c>
      <c r="G135" s="232" t="s">
        <v>1343</v>
      </c>
      <c r="H135" s="233">
        <v>6</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249</v>
      </c>
    </row>
    <row r="136" s="2" customFormat="1" ht="16.5" customHeight="1">
      <c r="A136" s="39"/>
      <c r="B136" s="40"/>
      <c r="C136" s="229" t="s">
        <v>229</v>
      </c>
      <c r="D136" s="229" t="s">
        <v>196</v>
      </c>
      <c r="E136" s="230" t="s">
        <v>1908</v>
      </c>
      <c r="F136" s="231" t="s">
        <v>1909</v>
      </c>
      <c r="G136" s="232" t="s">
        <v>1910</v>
      </c>
      <c r="H136" s="233">
        <v>58</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c r="A137" s="39"/>
      <c r="B137" s="40"/>
      <c r="C137" s="41"/>
      <c r="D137" s="242" t="s">
        <v>202</v>
      </c>
      <c r="E137" s="41"/>
      <c r="F137" s="243" t="s">
        <v>1911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202</v>
      </c>
      <c r="AU137" s="18" t="s">
        <v>83</v>
      </c>
    </row>
    <row r="138" s="2" customFormat="1" ht="16.5" customHeight="1">
      <c r="A138" s="39"/>
      <c r="B138" s="40"/>
      <c r="C138" s="229" t="s">
        <v>234</v>
      </c>
      <c r="D138" s="229" t="s">
        <v>196</v>
      </c>
      <c r="E138" s="230" t="s">
        <v>1912</v>
      </c>
      <c r="F138" s="231" t="s">
        <v>1913</v>
      </c>
      <c r="G138" s="232" t="s">
        <v>1910</v>
      </c>
      <c r="H138" s="233">
        <v>58</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274</v>
      </c>
    </row>
    <row r="139" s="2" customFormat="1">
      <c r="A139" s="39"/>
      <c r="B139" s="40"/>
      <c r="C139" s="41"/>
      <c r="D139" s="242" t="s">
        <v>202</v>
      </c>
      <c r="E139" s="41"/>
      <c r="F139" s="243" t="s">
        <v>1911</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202</v>
      </c>
      <c r="AU139" s="18" t="s">
        <v>83</v>
      </c>
    </row>
    <row r="140" s="2" customFormat="1" ht="16.5" customHeight="1">
      <c r="A140" s="39"/>
      <c r="B140" s="40"/>
      <c r="C140" s="229" t="s">
        <v>238</v>
      </c>
      <c r="D140" s="229" t="s">
        <v>196</v>
      </c>
      <c r="E140" s="230" t="s">
        <v>1914</v>
      </c>
      <c r="F140" s="231" t="s">
        <v>1915</v>
      </c>
      <c r="G140" s="232" t="s">
        <v>1214</v>
      </c>
      <c r="H140" s="233">
        <v>3</v>
      </c>
      <c r="I140" s="234"/>
      <c r="J140" s="235">
        <f>ROUND(I140*H140,2)</f>
        <v>0</v>
      </c>
      <c r="K140" s="231" t="s">
        <v>232</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196</v>
      </c>
      <c r="AU140" s="240" t="s">
        <v>83</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285</v>
      </c>
    </row>
    <row r="141" s="2" customFormat="1">
      <c r="A141" s="39"/>
      <c r="B141" s="40"/>
      <c r="C141" s="41"/>
      <c r="D141" s="242" t="s">
        <v>202</v>
      </c>
      <c r="E141" s="41"/>
      <c r="F141" s="243" t="s">
        <v>1916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202</v>
      </c>
      <c r="AU141" s="18" t="s">
        <v>83</v>
      </c>
    </row>
    <row r="142" s="12" customFormat="1" ht="25.92" customHeight="1">
      <c r="A142" s="12"/>
      <c r="B142" s="213"/>
      <c r="C142" s="214"/>
      <c r="D142" s="215" t="s">
        <v>75</v>
      </c>
      <c r="E142" s="216" t="s">
        <v>1917</v>
      </c>
      <c r="F142" s="216" t="s">
        <v>1918</v>
      </c>
      <c r="G142" s="214"/>
      <c r="H142" s="214"/>
      <c r="I142" s="217"/>
      <c r="J142" s="218">
        <f>BK142</f>
        <v>0</v>
      </c>
      <c r="K142" s="214"/>
      <c r="L142" s="219"/>
      <c r="M142" s="220"/>
      <c r="N142" s="221"/>
      <c r="O142" s="221"/>
      <c r="P142" s="222">
        <f>SUM(P143:P144)</f>
        <v>0</v>
      </c>
      <c r="Q142" s="221"/>
      <c r="R142" s="222">
        <f>SUM(R143:R144)</f>
        <v>0</v>
      </c>
      <c r="S142" s="221"/>
      <c r="T142" s="223">
        <f>SUM(T143:T144)</f>
        <v>0</v>
      </c>
      <c r="U142" s="12"/>
      <c r="V142" s="12"/>
      <c r="W142" s="12"/>
      <c r="X142" s="12"/>
      <c r="Y142" s="12"/>
      <c r="Z142" s="12"/>
      <c r="AA142" s="12"/>
      <c r="AB142" s="12"/>
      <c r="AC142" s="12"/>
      <c r="AD142" s="12"/>
      <c r="AE142" s="12"/>
      <c r="AR142" s="224" t="s">
        <v>83</v>
      </c>
      <c r="AT142" s="225" t="s">
        <v>75</v>
      </c>
      <c r="AU142" s="225" t="s">
        <v>76</v>
      </c>
      <c r="AY142" s="224" t="s">
        <v>194</v>
      </c>
      <c r="BK142" s="226">
        <f>SUM(BK143:BK144)</f>
        <v>0</v>
      </c>
    </row>
    <row r="143" s="2" customFormat="1" ht="16.5" customHeight="1">
      <c r="A143" s="39"/>
      <c r="B143" s="40"/>
      <c r="C143" s="229" t="s">
        <v>243</v>
      </c>
      <c r="D143" s="229" t="s">
        <v>196</v>
      </c>
      <c r="E143" s="230" t="s">
        <v>1919</v>
      </c>
      <c r="F143" s="231" t="s">
        <v>1920</v>
      </c>
      <c r="G143" s="232" t="s">
        <v>1372</v>
      </c>
      <c r="H143" s="233">
        <v>4</v>
      </c>
      <c r="I143" s="234"/>
      <c r="J143" s="235">
        <f>ROUND(I143*H143,2)</f>
        <v>0</v>
      </c>
      <c r="K143" s="231" t="s">
        <v>232</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196</v>
      </c>
      <c r="AU143" s="240" t="s">
        <v>83</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296</v>
      </c>
    </row>
    <row r="144" s="2" customFormat="1" ht="16.5" customHeight="1">
      <c r="A144" s="39"/>
      <c r="B144" s="40"/>
      <c r="C144" s="229" t="s">
        <v>249</v>
      </c>
      <c r="D144" s="229" t="s">
        <v>196</v>
      </c>
      <c r="E144" s="230" t="s">
        <v>1921</v>
      </c>
      <c r="F144" s="231" t="s">
        <v>1922</v>
      </c>
      <c r="G144" s="232" t="s">
        <v>1372</v>
      </c>
      <c r="H144" s="233">
        <v>4</v>
      </c>
      <c r="I144" s="234"/>
      <c r="J144" s="235">
        <f>ROUND(I144*H144,2)</f>
        <v>0</v>
      </c>
      <c r="K144" s="231" t="s">
        <v>232</v>
      </c>
      <c r="L144" s="45"/>
      <c r="M144" s="301" t="s">
        <v>1</v>
      </c>
      <c r="N144" s="302" t="s">
        <v>41</v>
      </c>
      <c r="O144" s="303"/>
      <c r="P144" s="304">
        <f>O144*H144</f>
        <v>0</v>
      </c>
      <c r="Q144" s="304">
        <v>0</v>
      </c>
      <c r="R144" s="304">
        <f>Q144*H144</f>
        <v>0</v>
      </c>
      <c r="S144" s="304">
        <v>0</v>
      </c>
      <c r="T144" s="305">
        <f>S144*H144</f>
        <v>0</v>
      </c>
      <c r="U144" s="39"/>
      <c r="V144" s="39"/>
      <c r="W144" s="39"/>
      <c r="X144" s="39"/>
      <c r="Y144" s="39"/>
      <c r="Z144" s="39"/>
      <c r="AA144" s="39"/>
      <c r="AB144" s="39"/>
      <c r="AC144" s="39"/>
      <c r="AD144" s="39"/>
      <c r="AE144" s="39"/>
      <c r="AR144" s="240" t="s">
        <v>100</v>
      </c>
      <c r="AT144" s="240" t="s">
        <v>196</v>
      </c>
      <c r="AU144" s="240" t="s">
        <v>83</v>
      </c>
      <c r="AY144" s="18" t="s">
        <v>194</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305</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BDQ2rFVAoMJB1teBAv3dscPyu7hzem5VVQ/sRWmt7h0ELw1dZAjlrO0XF/4wrJqFGsV97XSvMKj9oZj/kmpQaw==" hashValue="GTiU3JbhC0ENniZrMJ+QHjGWwZJ6K1NSVVrODe039Fp7mgtu3CcOVJWRgqk4L/5+Nw7OrKYGd00ww3qPyvfrtQ==" algorithmName="SHA-512" password="E785"/>
  <autoFilter ref="C125:K14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1888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1923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1924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ROUND((SUM(BE125:BE139)),  2)</f>
        <v>0</v>
      </c>
      <c r="G37" s="39"/>
      <c r="H37" s="39"/>
      <c r="I37" s="166">
        <v>0.20999999999999999</v>
      </c>
      <c r="J37" s="165">
        <f>ROUND(((SUM(BE125:BE139))*I37),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ROUND((SUM(BF125:BF139)),  2)</f>
        <v>0</v>
      </c>
      <c r="G38" s="39"/>
      <c r="H38" s="39"/>
      <c r="I38" s="166">
        <v>0.12</v>
      </c>
      <c r="J38" s="165">
        <f>ROUND(((SUM(BF125:BF139))*I38),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ROUND((SUM(BG125:BG139)),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ROUND((SUM(BH125:BH139)),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ROUND((SUM(BI125:BI139)),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1888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2 - chlazení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1925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NPK, a.s., Pardubická nemocnice, Nadzemní koridor</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140</v>
      </c>
      <c r="D112" s="23"/>
      <c r="E112" s="23"/>
      <c r="F112" s="23"/>
      <c r="G112" s="23"/>
      <c r="H112" s="23"/>
      <c r="I112" s="23"/>
      <c r="J112" s="23"/>
      <c r="K112" s="23"/>
      <c r="L112" s="21"/>
    </row>
    <row r="113" s="1" customFormat="1" ht="16.5" customHeight="1">
      <c r="B113" s="22"/>
      <c r="C113" s="23"/>
      <c r="D113" s="23"/>
      <c r="E113" s="185" t="s">
        <v>141</v>
      </c>
      <c r="F113" s="23"/>
      <c r="G113" s="23"/>
      <c r="H113" s="23"/>
      <c r="I113" s="23"/>
      <c r="J113" s="23"/>
      <c r="K113" s="23"/>
      <c r="L113" s="21"/>
    </row>
    <row r="114" s="1" customFormat="1" ht="12" customHeight="1">
      <c r="B114" s="22"/>
      <c r="C114" s="33" t="s">
        <v>142</v>
      </c>
      <c r="D114" s="23"/>
      <c r="E114" s="23"/>
      <c r="F114" s="23"/>
      <c r="G114" s="23"/>
      <c r="H114" s="23"/>
      <c r="I114" s="23"/>
      <c r="J114" s="23"/>
      <c r="K114" s="23"/>
      <c r="L114" s="21"/>
    </row>
    <row r="115" s="2" customFormat="1" ht="16.5" customHeight="1">
      <c r="A115" s="39"/>
      <c r="B115" s="40"/>
      <c r="C115" s="41"/>
      <c r="D115" s="41"/>
      <c r="E115" s="186" t="s">
        <v>143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1888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2 -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Pardubický kraj</v>
      </c>
      <c r="G121" s="41"/>
      <c r="H121" s="41"/>
      <c r="I121" s="33" t="s">
        <v>30</v>
      </c>
      <c r="J121" s="37" t="str">
        <f>E25</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180</v>
      </c>
      <c r="D124" s="205" t="s">
        <v>61</v>
      </c>
      <c r="E124" s="205" t="s">
        <v>57</v>
      </c>
      <c r="F124" s="205" t="s">
        <v>58</v>
      </c>
      <c r="G124" s="205" t="s">
        <v>181</v>
      </c>
      <c r="H124" s="205" t="s">
        <v>182</v>
      </c>
      <c r="I124" s="205" t="s">
        <v>183</v>
      </c>
      <c r="J124" s="205" t="s">
        <v>148</v>
      </c>
      <c r="K124" s="206" t="s">
        <v>184</v>
      </c>
      <c r="L124" s="207"/>
      <c r="M124" s="101" t="s">
        <v>1</v>
      </c>
      <c r="N124" s="102" t="s">
        <v>40</v>
      </c>
      <c r="O124" s="102" t="s">
        <v>185</v>
      </c>
      <c r="P124" s="102" t="s">
        <v>186</v>
      </c>
      <c r="Q124" s="102" t="s">
        <v>187</v>
      </c>
      <c r="R124" s="102" t="s">
        <v>188</v>
      </c>
      <c r="S124" s="102" t="s">
        <v>189</v>
      </c>
      <c r="T124" s="103" t="s">
        <v>190</v>
      </c>
      <c r="U124" s="202"/>
      <c r="V124" s="202"/>
      <c r="W124" s="202"/>
      <c r="X124" s="202"/>
      <c r="Y124" s="202"/>
      <c r="Z124" s="202"/>
      <c r="AA124" s="202"/>
      <c r="AB124" s="202"/>
      <c r="AC124" s="202"/>
      <c r="AD124" s="202"/>
      <c r="AE124" s="202"/>
    </row>
    <row r="125" s="2" customFormat="1" ht="22.8" customHeight="1">
      <c r="A125" s="39"/>
      <c r="B125" s="40"/>
      <c r="C125" s="108" t="s">
        <v>191</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1893</v>
      </c>
      <c r="F126" s="216" t="s">
        <v>1926</v>
      </c>
      <c r="G126" s="214"/>
      <c r="H126" s="214"/>
      <c r="I126" s="217"/>
      <c r="J126" s="218">
        <f>BK126</f>
        <v>0</v>
      </c>
      <c r="K126" s="214"/>
      <c r="L126" s="219"/>
      <c r="M126" s="220"/>
      <c r="N126" s="221"/>
      <c r="O126" s="221"/>
      <c r="P126" s="222">
        <f>SUM(P127:P139)</f>
        <v>0</v>
      </c>
      <c r="Q126" s="221"/>
      <c r="R126" s="222">
        <f>SUM(R127:R139)</f>
        <v>0</v>
      </c>
      <c r="S126" s="221"/>
      <c r="T126" s="223">
        <f>SUM(T127:T139)</f>
        <v>0</v>
      </c>
      <c r="U126" s="12"/>
      <c r="V126" s="12"/>
      <c r="W126" s="12"/>
      <c r="X126" s="12"/>
      <c r="Y126" s="12"/>
      <c r="Z126" s="12"/>
      <c r="AA126" s="12"/>
      <c r="AB126" s="12"/>
      <c r="AC126" s="12"/>
      <c r="AD126" s="12"/>
      <c r="AE126" s="12"/>
      <c r="AR126" s="224" t="s">
        <v>83</v>
      </c>
      <c r="AT126" s="225" t="s">
        <v>75</v>
      </c>
      <c r="AU126" s="225" t="s">
        <v>76</v>
      </c>
      <c r="AY126" s="224" t="s">
        <v>194</v>
      </c>
      <c r="BK126" s="226">
        <f>SUM(BK127:BK139)</f>
        <v>0</v>
      </c>
    </row>
    <row r="127" s="2" customFormat="1" ht="16.5" customHeight="1">
      <c r="A127" s="39"/>
      <c r="B127" s="40"/>
      <c r="C127" s="229" t="s">
        <v>83</v>
      </c>
      <c r="D127" s="229" t="s">
        <v>196</v>
      </c>
      <c r="E127" s="230" t="s">
        <v>1927</v>
      </c>
      <c r="F127" s="231" t="s">
        <v>1928</v>
      </c>
      <c r="G127" s="232" t="s">
        <v>1343</v>
      </c>
      <c r="H127" s="233">
        <v>1</v>
      </c>
      <c r="I127" s="234"/>
      <c r="J127" s="235">
        <f>ROUND(I127*H127,2)</f>
        <v>0</v>
      </c>
      <c r="K127" s="231" t="s">
        <v>232</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196</v>
      </c>
      <c r="AU127" s="240" t="s">
        <v>83</v>
      </c>
      <c r="AY127" s="18" t="s">
        <v>194</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85</v>
      </c>
    </row>
    <row r="128" s="2" customFormat="1">
      <c r="A128" s="39"/>
      <c r="B128" s="40"/>
      <c r="C128" s="41"/>
      <c r="D128" s="242" t="s">
        <v>202</v>
      </c>
      <c r="E128" s="41"/>
      <c r="F128" s="243" t="s">
        <v>1929</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202</v>
      </c>
      <c r="AU128" s="18" t="s">
        <v>83</v>
      </c>
    </row>
    <row r="129" s="2" customFormat="1" ht="16.5" customHeight="1">
      <c r="A129" s="39"/>
      <c r="B129" s="40"/>
      <c r="C129" s="229" t="s">
        <v>85</v>
      </c>
      <c r="D129" s="229" t="s">
        <v>196</v>
      </c>
      <c r="E129" s="230" t="s">
        <v>1930</v>
      </c>
      <c r="F129" s="231" t="s">
        <v>1931</v>
      </c>
      <c r="G129" s="232" t="s">
        <v>1343</v>
      </c>
      <c r="H129" s="233">
        <v>5</v>
      </c>
      <c r="I129" s="234"/>
      <c r="J129" s="235">
        <f>ROUND(I129*H129,2)</f>
        <v>0</v>
      </c>
      <c r="K129" s="231" t="s">
        <v>232</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196</v>
      </c>
      <c r="AU129" s="240" t="s">
        <v>83</v>
      </c>
      <c r="AY129" s="18" t="s">
        <v>194</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100</v>
      </c>
    </row>
    <row r="130" s="2" customFormat="1">
      <c r="A130" s="39"/>
      <c r="B130" s="40"/>
      <c r="C130" s="41"/>
      <c r="D130" s="242" t="s">
        <v>202</v>
      </c>
      <c r="E130" s="41"/>
      <c r="F130" s="243" t="s">
        <v>1932</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202</v>
      </c>
      <c r="AU130" s="18" t="s">
        <v>83</v>
      </c>
    </row>
    <row r="131" s="2" customFormat="1" ht="16.5" customHeight="1">
      <c r="A131" s="39"/>
      <c r="B131" s="40"/>
      <c r="C131" s="229" t="s">
        <v>93</v>
      </c>
      <c r="D131" s="229" t="s">
        <v>196</v>
      </c>
      <c r="E131" s="230" t="s">
        <v>1933</v>
      </c>
      <c r="F131" s="231" t="s">
        <v>1934</v>
      </c>
      <c r="G131" s="232" t="s">
        <v>1343</v>
      </c>
      <c r="H131" s="233">
        <v>1</v>
      </c>
      <c r="I131" s="234"/>
      <c r="J131" s="235">
        <f>ROUND(I131*H131,2)</f>
        <v>0</v>
      </c>
      <c r="K131" s="231" t="s">
        <v>232</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196</v>
      </c>
      <c r="AU131" s="240" t="s">
        <v>83</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229</v>
      </c>
    </row>
    <row r="132" s="2" customFormat="1">
      <c r="A132" s="39"/>
      <c r="B132" s="40"/>
      <c r="C132" s="41"/>
      <c r="D132" s="242" t="s">
        <v>202</v>
      </c>
      <c r="E132" s="41"/>
      <c r="F132" s="243" t="s">
        <v>1935</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202</v>
      </c>
      <c r="AU132" s="18" t="s">
        <v>83</v>
      </c>
    </row>
    <row r="133" s="2" customFormat="1" ht="16.5" customHeight="1">
      <c r="A133" s="39"/>
      <c r="B133" s="40"/>
      <c r="C133" s="229" t="s">
        <v>100</v>
      </c>
      <c r="D133" s="229" t="s">
        <v>196</v>
      </c>
      <c r="E133" s="230" t="s">
        <v>1936</v>
      </c>
      <c r="F133" s="231" t="s">
        <v>1937</v>
      </c>
      <c r="G133" s="232" t="s">
        <v>1343</v>
      </c>
      <c r="H133" s="233">
        <v>5</v>
      </c>
      <c r="I133" s="234"/>
      <c r="J133" s="235">
        <f>ROUND(I133*H133,2)</f>
        <v>0</v>
      </c>
      <c r="K133" s="231" t="s">
        <v>232</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196</v>
      </c>
      <c r="AU133" s="240" t="s">
        <v>83</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238</v>
      </c>
    </row>
    <row r="134" s="2" customFormat="1">
      <c r="A134" s="39"/>
      <c r="B134" s="40"/>
      <c r="C134" s="41"/>
      <c r="D134" s="242" t="s">
        <v>202</v>
      </c>
      <c r="E134" s="41"/>
      <c r="F134" s="243" t="s">
        <v>1938</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202</v>
      </c>
      <c r="AU134" s="18" t="s">
        <v>83</v>
      </c>
    </row>
    <row r="135" s="2" customFormat="1" ht="16.5" customHeight="1">
      <c r="A135" s="39"/>
      <c r="B135" s="40"/>
      <c r="C135" s="229" t="s">
        <v>109</v>
      </c>
      <c r="D135" s="229" t="s">
        <v>196</v>
      </c>
      <c r="E135" s="230" t="s">
        <v>1939</v>
      </c>
      <c r="F135" s="231" t="s">
        <v>1940</v>
      </c>
      <c r="G135" s="232" t="s">
        <v>1819</v>
      </c>
      <c r="H135" s="233">
        <v>1</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249</v>
      </c>
    </row>
    <row r="136" s="2" customFormat="1" ht="21.75" customHeight="1">
      <c r="A136" s="39"/>
      <c r="B136" s="40"/>
      <c r="C136" s="229" t="s">
        <v>229</v>
      </c>
      <c r="D136" s="229" t="s">
        <v>196</v>
      </c>
      <c r="E136" s="230" t="s">
        <v>1941</v>
      </c>
      <c r="F136" s="231" t="s">
        <v>1942</v>
      </c>
      <c r="G136" s="232" t="s">
        <v>280</v>
      </c>
      <c r="H136" s="233">
        <v>88</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c r="A137" s="39"/>
      <c r="B137" s="40"/>
      <c r="C137" s="41"/>
      <c r="D137" s="242" t="s">
        <v>202</v>
      </c>
      <c r="E137" s="41"/>
      <c r="F137" s="243" t="s">
        <v>1943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202</v>
      </c>
      <c r="AU137" s="18" t="s">
        <v>83</v>
      </c>
    </row>
    <row r="138" s="2" customFormat="1" ht="16.5" customHeight="1">
      <c r="A138" s="39"/>
      <c r="B138" s="40"/>
      <c r="C138" s="229" t="s">
        <v>234</v>
      </c>
      <c r="D138" s="229" t="s">
        <v>196</v>
      </c>
      <c r="E138" s="230" t="s">
        <v>1944</v>
      </c>
      <c r="F138" s="231" t="s">
        <v>1945</v>
      </c>
      <c r="G138" s="232" t="s">
        <v>280</v>
      </c>
      <c r="H138" s="233">
        <v>2</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274</v>
      </c>
    </row>
    <row r="139" s="2" customFormat="1">
      <c r="A139" s="39"/>
      <c r="B139" s="40"/>
      <c r="C139" s="41"/>
      <c r="D139" s="242" t="s">
        <v>202</v>
      </c>
      <c r="E139" s="41"/>
      <c r="F139" s="243" t="s">
        <v>1946</v>
      </c>
      <c r="G139" s="41"/>
      <c r="H139" s="41"/>
      <c r="I139" s="244"/>
      <c r="J139" s="41"/>
      <c r="K139" s="41"/>
      <c r="L139" s="45"/>
      <c r="M139" s="306"/>
      <c r="N139" s="307"/>
      <c r="O139" s="303"/>
      <c r="P139" s="303"/>
      <c r="Q139" s="303"/>
      <c r="R139" s="303"/>
      <c r="S139" s="303"/>
      <c r="T139" s="308"/>
      <c r="U139" s="39"/>
      <c r="V139" s="39"/>
      <c r="W139" s="39"/>
      <c r="X139" s="39"/>
      <c r="Y139" s="39"/>
      <c r="Z139" s="39"/>
      <c r="AA139" s="39"/>
      <c r="AB139" s="39"/>
      <c r="AC139" s="39"/>
      <c r="AD139" s="39"/>
      <c r="AE139" s="39"/>
      <c r="AT139" s="18" t="s">
        <v>202</v>
      </c>
      <c r="AU139" s="18" t="s">
        <v>83</v>
      </c>
    </row>
    <row r="140" s="2" customFormat="1" ht="6.96" customHeight="1">
      <c r="A140" s="39"/>
      <c r="B140" s="67"/>
      <c r="C140" s="68"/>
      <c r="D140" s="68"/>
      <c r="E140" s="68"/>
      <c r="F140" s="68"/>
      <c r="G140" s="68"/>
      <c r="H140" s="68"/>
      <c r="I140" s="68"/>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H55f5NzjQFq1FDs1+lD+/o/JCXyr3dRUCisbdmieGLPfLLaEwCK7LVkGvBjFfJAY1nIJclnKX78Q/5LmUwLZZA==" hashValue="n4TL3tST3qeqzDUD1U81YGJdR32YKt+8JI7lruNWxOZGI09cLudVvUnzKf+gso/pr4FsUzPsJxxMAIjUL/6cbw=="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1888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1947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1924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ROUND((SUM(BE125:BE131)),  2)</f>
        <v>0</v>
      </c>
      <c r="G37" s="39"/>
      <c r="H37" s="39"/>
      <c r="I37" s="166">
        <v>0.20999999999999999</v>
      </c>
      <c r="J37" s="165">
        <f>ROUND(((SUM(BE125:BE131))*I37),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ROUND((SUM(BF125:BF131)),  2)</f>
        <v>0</v>
      </c>
      <c r="G38" s="39"/>
      <c r="H38" s="39"/>
      <c r="I38" s="166">
        <v>0.12</v>
      </c>
      <c r="J38" s="165">
        <f>ROUND(((SUM(BF125:BF131))*I38),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ROUND((SUM(BG125:BG131)),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ROUND((SUM(BH125:BH131)),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ROUND((SUM(BI125:BI131)),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1888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3 - Společné</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1948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NPK, a.s., Pardubická nemocnice, Nadzemní koridor</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140</v>
      </c>
      <c r="D112" s="23"/>
      <c r="E112" s="23"/>
      <c r="F112" s="23"/>
      <c r="G112" s="23"/>
      <c r="H112" s="23"/>
      <c r="I112" s="23"/>
      <c r="J112" s="23"/>
      <c r="K112" s="23"/>
      <c r="L112" s="21"/>
    </row>
    <row r="113" s="1" customFormat="1" ht="16.5" customHeight="1">
      <c r="B113" s="22"/>
      <c r="C113" s="23"/>
      <c r="D113" s="23"/>
      <c r="E113" s="185" t="s">
        <v>141</v>
      </c>
      <c r="F113" s="23"/>
      <c r="G113" s="23"/>
      <c r="H113" s="23"/>
      <c r="I113" s="23"/>
      <c r="J113" s="23"/>
      <c r="K113" s="23"/>
      <c r="L113" s="21"/>
    </row>
    <row r="114" s="1" customFormat="1" ht="12" customHeight="1">
      <c r="B114" s="22"/>
      <c r="C114" s="33" t="s">
        <v>142</v>
      </c>
      <c r="D114" s="23"/>
      <c r="E114" s="23"/>
      <c r="F114" s="23"/>
      <c r="G114" s="23"/>
      <c r="H114" s="23"/>
      <c r="I114" s="23"/>
      <c r="J114" s="23"/>
      <c r="K114" s="23"/>
      <c r="L114" s="21"/>
    </row>
    <row r="115" s="2" customFormat="1" ht="16.5" customHeight="1">
      <c r="A115" s="39"/>
      <c r="B115" s="40"/>
      <c r="C115" s="41"/>
      <c r="D115" s="41"/>
      <c r="E115" s="186" t="s">
        <v>143</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1888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3 - Společné</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 xml:space="preserve"> </v>
      </c>
      <c r="G119" s="41"/>
      <c r="H119" s="41"/>
      <c r="I119" s="33" t="s">
        <v>22</v>
      </c>
      <c r="J119" s="80" t="str">
        <f>IF(J16="","",J16)</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E19</f>
        <v>Pardubický kraj</v>
      </c>
      <c r="G121" s="41"/>
      <c r="H121" s="41"/>
      <c r="I121" s="33" t="s">
        <v>30</v>
      </c>
      <c r="J121" s="37" t="str">
        <f>E25</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180</v>
      </c>
      <c r="D124" s="205" t="s">
        <v>61</v>
      </c>
      <c r="E124" s="205" t="s">
        <v>57</v>
      </c>
      <c r="F124" s="205" t="s">
        <v>58</v>
      </c>
      <c r="G124" s="205" t="s">
        <v>181</v>
      </c>
      <c r="H124" s="205" t="s">
        <v>182</v>
      </c>
      <c r="I124" s="205" t="s">
        <v>183</v>
      </c>
      <c r="J124" s="205" t="s">
        <v>148</v>
      </c>
      <c r="K124" s="206" t="s">
        <v>184</v>
      </c>
      <c r="L124" s="207"/>
      <c r="M124" s="101" t="s">
        <v>1</v>
      </c>
      <c r="N124" s="102" t="s">
        <v>40</v>
      </c>
      <c r="O124" s="102" t="s">
        <v>185</v>
      </c>
      <c r="P124" s="102" t="s">
        <v>186</v>
      </c>
      <c r="Q124" s="102" t="s">
        <v>187</v>
      </c>
      <c r="R124" s="102" t="s">
        <v>188</v>
      </c>
      <c r="S124" s="102" t="s">
        <v>189</v>
      </c>
      <c r="T124" s="103" t="s">
        <v>190</v>
      </c>
      <c r="U124" s="202"/>
      <c r="V124" s="202"/>
      <c r="W124" s="202"/>
      <c r="X124" s="202"/>
      <c r="Y124" s="202"/>
      <c r="Z124" s="202"/>
      <c r="AA124" s="202"/>
      <c r="AB124" s="202"/>
      <c r="AC124" s="202"/>
      <c r="AD124" s="202"/>
      <c r="AE124" s="202"/>
    </row>
    <row r="125" s="2" customFormat="1" ht="22.8" customHeight="1">
      <c r="A125" s="39"/>
      <c r="B125" s="40"/>
      <c r="C125" s="108" t="s">
        <v>191</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83</v>
      </c>
      <c r="F126" s="216" t="s">
        <v>1949</v>
      </c>
      <c r="G126" s="214"/>
      <c r="H126" s="214"/>
      <c r="I126" s="217"/>
      <c r="J126" s="218">
        <f>BK126</f>
        <v>0</v>
      </c>
      <c r="K126" s="214"/>
      <c r="L126" s="219"/>
      <c r="M126" s="220"/>
      <c r="N126" s="221"/>
      <c r="O126" s="221"/>
      <c r="P126" s="222">
        <f>SUM(P127:P131)</f>
        <v>0</v>
      </c>
      <c r="Q126" s="221"/>
      <c r="R126" s="222">
        <f>SUM(R127:R131)</f>
        <v>0</v>
      </c>
      <c r="S126" s="221"/>
      <c r="T126" s="223">
        <f>SUM(T127:T131)</f>
        <v>0</v>
      </c>
      <c r="U126" s="12"/>
      <c r="V126" s="12"/>
      <c r="W126" s="12"/>
      <c r="X126" s="12"/>
      <c r="Y126" s="12"/>
      <c r="Z126" s="12"/>
      <c r="AA126" s="12"/>
      <c r="AB126" s="12"/>
      <c r="AC126" s="12"/>
      <c r="AD126" s="12"/>
      <c r="AE126" s="12"/>
      <c r="AR126" s="224" t="s">
        <v>83</v>
      </c>
      <c r="AT126" s="225" t="s">
        <v>75</v>
      </c>
      <c r="AU126" s="225" t="s">
        <v>76</v>
      </c>
      <c r="AY126" s="224" t="s">
        <v>194</v>
      </c>
      <c r="BK126" s="226">
        <f>SUM(BK127:BK131)</f>
        <v>0</v>
      </c>
    </row>
    <row r="127" s="2" customFormat="1" ht="16.5" customHeight="1">
      <c r="A127" s="39"/>
      <c r="B127" s="40"/>
      <c r="C127" s="229" t="s">
        <v>83</v>
      </c>
      <c r="D127" s="229" t="s">
        <v>196</v>
      </c>
      <c r="E127" s="230" t="s">
        <v>85</v>
      </c>
      <c r="F127" s="231" t="s">
        <v>1950</v>
      </c>
      <c r="G127" s="232" t="s">
        <v>1819</v>
      </c>
      <c r="H127" s="233">
        <v>1</v>
      </c>
      <c r="I127" s="234"/>
      <c r="J127" s="235">
        <f>ROUND(I127*H127,2)</f>
        <v>0</v>
      </c>
      <c r="K127" s="231" t="s">
        <v>232</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196</v>
      </c>
      <c r="AU127" s="240" t="s">
        <v>83</v>
      </c>
      <c r="AY127" s="18" t="s">
        <v>194</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85</v>
      </c>
    </row>
    <row r="128" s="2" customFormat="1" ht="16.5" customHeight="1">
      <c r="A128" s="39"/>
      <c r="B128" s="40"/>
      <c r="C128" s="229" t="s">
        <v>85</v>
      </c>
      <c r="D128" s="229" t="s">
        <v>196</v>
      </c>
      <c r="E128" s="230" t="s">
        <v>109</v>
      </c>
      <c r="F128" s="231" t="s">
        <v>1951</v>
      </c>
      <c r="G128" s="232" t="s">
        <v>1819</v>
      </c>
      <c r="H128" s="233">
        <v>1</v>
      </c>
      <c r="I128" s="234"/>
      <c r="J128" s="235">
        <f>ROUND(I128*H128,2)</f>
        <v>0</v>
      </c>
      <c r="K128" s="231" t="s">
        <v>232</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196</v>
      </c>
      <c r="AU128" s="240" t="s">
        <v>83</v>
      </c>
      <c r="AY128" s="18" t="s">
        <v>194</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100</v>
      </c>
    </row>
    <row r="129" s="2" customFormat="1" ht="16.5" customHeight="1">
      <c r="A129" s="39"/>
      <c r="B129" s="40"/>
      <c r="C129" s="229" t="s">
        <v>93</v>
      </c>
      <c r="D129" s="229" t="s">
        <v>196</v>
      </c>
      <c r="E129" s="230" t="s">
        <v>229</v>
      </c>
      <c r="F129" s="231" t="s">
        <v>1952</v>
      </c>
      <c r="G129" s="232" t="s">
        <v>1953</v>
      </c>
      <c r="H129" s="233">
        <v>1</v>
      </c>
      <c r="I129" s="234"/>
      <c r="J129" s="235">
        <f>ROUND(I129*H129,2)</f>
        <v>0</v>
      </c>
      <c r="K129" s="231" t="s">
        <v>232</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196</v>
      </c>
      <c r="AU129" s="240" t="s">
        <v>83</v>
      </c>
      <c r="AY129" s="18" t="s">
        <v>194</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229</v>
      </c>
    </row>
    <row r="130" s="2" customFormat="1" ht="16.5" customHeight="1">
      <c r="A130" s="39"/>
      <c r="B130" s="40"/>
      <c r="C130" s="229" t="s">
        <v>100</v>
      </c>
      <c r="D130" s="229" t="s">
        <v>196</v>
      </c>
      <c r="E130" s="230" t="s">
        <v>234</v>
      </c>
      <c r="F130" s="231" t="s">
        <v>1954</v>
      </c>
      <c r="G130" s="232" t="s">
        <v>1819</v>
      </c>
      <c r="H130" s="233">
        <v>1</v>
      </c>
      <c r="I130" s="234"/>
      <c r="J130" s="235">
        <f>ROUND(I130*H130,2)</f>
        <v>0</v>
      </c>
      <c r="K130" s="231" t="s">
        <v>232</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196</v>
      </c>
      <c r="AU130" s="240" t="s">
        <v>83</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238</v>
      </c>
    </row>
    <row r="131" s="2" customFormat="1" ht="16.5" customHeight="1">
      <c r="A131" s="39"/>
      <c r="B131" s="40"/>
      <c r="C131" s="229" t="s">
        <v>109</v>
      </c>
      <c r="D131" s="229" t="s">
        <v>196</v>
      </c>
      <c r="E131" s="230" t="s">
        <v>249</v>
      </c>
      <c r="F131" s="231" t="s">
        <v>1955</v>
      </c>
      <c r="G131" s="232" t="s">
        <v>1819</v>
      </c>
      <c r="H131" s="233">
        <v>1</v>
      </c>
      <c r="I131" s="234"/>
      <c r="J131" s="235">
        <f>ROUND(I131*H131,2)</f>
        <v>0</v>
      </c>
      <c r="K131" s="231" t="s">
        <v>232</v>
      </c>
      <c r="L131" s="45"/>
      <c r="M131" s="301" t="s">
        <v>1</v>
      </c>
      <c r="N131" s="302" t="s">
        <v>41</v>
      </c>
      <c r="O131" s="303"/>
      <c r="P131" s="304">
        <f>O131*H131</f>
        <v>0</v>
      </c>
      <c r="Q131" s="304">
        <v>0</v>
      </c>
      <c r="R131" s="304">
        <f>Q131*H131</f>
        <v>0</v>
      </c>
      <c r="S131" s="304">
        <v>0</v>
      </c>
      <c r="T131" s="305">
        <f>S131*H131</f>
        <v>0</v>
      </c>
      <c r="U131" s="39"/>
      <c r="V131" s="39"/>
      <c r="W131" s="39"/>
      <c r="X131" s="39"/>
      <c r="Y131" s="39"/>
      <c r="Z131" s="39"/>
      <c r="AA131" s="39"/>
      <c r="AB131" s="39"/>
      <c r="AC131" s="39"/>
      <c r="AD131" s="39"/>
      <c r="AE131" s="39"/>
      <c r="AR131" s="240" t="s">
        <v>100</v>
      </c>
      <c r="AT131" s="240" t="s">
        <v>196</v>
      </c>
      <c r="AU131" s="240" t="s">
        <v>83</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249</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OiGb+zYVKtFuTEuVv+TqUM9ChQZAnLDoOPHh8Dj+IVTXPYaCMkVMncU9yH6rDU6mOrDAwXgSb/ApW+Bx1WFLFA==" hashValue="FtcVUbBc9PDIyo9qKXYQc9R6saDEo9hqKx+BaR6gxlxoQHLCjPRO9dWtTL2IIobuXKpIiEaATyndP1TxJ6PDEg==" algorithmName="SHA-512" password="E785"/>
  <autoFilter ref="C124:K13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1957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ROUND((SUM(BE130:BE198)),  2)</f>
        <v>0</v>
      </c>
      <c r="G37" s="39"/>
      <c r="H37" s="39"/>
      <c r="I37" s="166">
        <v>0.20999999999999999</v>
      </c>
      <c r="J37" s="165">
        <f>ROUND(((SUM(BE130:BE198))*I37),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ROUND((SUM(BF130:BF198)),  2)</f>
        <v>0</v>
      </c>
      <c r="G38" s="39"/>
      <c r="H38" s="39"/>
      <c r="I38" s="166">
        <v>0.12</v>
      </c>
      <c r="J38" s="165">
        <f>ROUND(((SUM(BF130:BF198))*I38),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ROUND((SUM(BH130:BH198)),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D1.01.44 - Silnoproudá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1958</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1959</v>
      </c>
      <c r="E102" s="194"/>
      <c r="F102" s="194"/>
      <c r="G102" s="194"/>
      <c r="H102" s="194"/>
      <c r="I102" s="194"/>
      <c r="J102" s="195">
        <f>J148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1960</v>
      </c>
      <c r="E103" s="194"/>
      <c r="F103" s="194"/>
      <c r="G103" s="194"/>
      <c r="H103" s="194"/>
      <c r="I103" s="194"/>
      <c r="J103" s="195">
        <f>J168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1961</v>
      </c>
      <c r="E104" s="194"/>
      <c r="F104" s="194"/>
      <c r="G104" s="194"/>
      <c r="H104" s="194"/>
      <c r="I104" s="194"/>
      <c r="J104" s="195">
        <f>J182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1962</v>
      </c>
      <c r="E105" s="194"/>
      <c r="F105" s="194"/>
      <c r="G105" s="194"/>
      <c r="H105" s="194"/>
      <c r="I105" s="194"/>
      <c r="J105" s="195">
        <f>J186</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1963</v>
      </c>
      <c r="E106" s="194"/>
      <c r="F106" s="194"/>
      <c r="G106" s="194"/>
      <c r="H106" s="194"/>
      <c r="I106" s="194"/>
      <c r="J106" s="195">
        <f>J196</f>
        <v>0</v>
      </c>
      <c r="K106" s="192"/>
      <c r="L106" s="196"/>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NPK, a.s., Pardubická nemocnice, Nadzemní koridor</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140</v>
      </c>
      <c r="D117" s="23"/>
      <c r="E117" s="23"/>
      <c r="F117" s="23"/>
      <c r="G117" s="23"/>
      <c r="H117" s="23"/>
      <c r="I117" s="23"/>
      <c r="J117" s="23"/>
      <c r="K117" s="23"/>
      <c r="L117" s="21"/>
    </row>
    <row r="118" s="1" customFormat="1" ht="16.5" customHeight="1">
      <c r="B118" s="22"/>
      <c r="C118" s="23"/>
      <c r="D118" s="23"/>
      <c r="E118" s="185" t="s">
        <v>141</v>
      </c>
      <c r="F118" s="23"/>
      <c r="G118" s="23"/>
      <c r="H118" s="23"/>
      <c r="I118" s="23"/>
      <c r="J118" s="23"/>
      <c r="K118" s="23"/>
      <c r="L118" s="21"/>
    </row>
    <row r="119" s="1" customFormat="1" ht="12" customHeight="1">
      <c r="B119" s="22"/>
      <c r="C119" s="33" t="s">
        <v>142</v>
      </c>
      <c r="D119" s="23"/>
      <c r="E119" s="23"/>
      <c r="F119" s="23"/>
      <c r="G119" s="23"/>
      <c r="H119" s="23"/>
      <c r="I119" s="23"/>
      <c r="J119" s="23"/>
      <c r="K119" s="23"/>
      <c r="L119" s="21"/>
    </row>
    <row r="120" s="2" customFormat="1" ht="16.5" customHeight="1">
      <c r="A120" s="39"/>
      <c r="B120" s="40"/>
      <c r="C120" s="41"/>
      <c r="D120" s="41"/>
      <c r="E120" s="186" t="s">
        <v>143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1683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D1.01.44 - Silnoproudá elektrotechnika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10. 7. 2024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E19</f>
        <v>Pardubický kraj</v>
      </c>
      <c r="G126" s="41"/>
      <c r="H126" s="41"/>
      <c r="I126" s="33" t="s">
        <v>30</v>
      </c>
      <c r="J126" s="37" t="str">
        <f>E25</f>
        <v>CHVÁLEK ATELIÉR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180</v>
      </c>
      <c r="D129" s="205" t="s">
        <v>61</v>
      </c>
      <c r="E129" s="205" t="s">
        <v>57</v>
      </c>
      <c r="F129" s="205" t="s">
        <v>58</v>
      </c>
      <c r="G129" s="205" t="s">
        <v>181</v>
      </c>
      <c r="H129" s="205" t="s">
        <v>182</v>
      </c>
      <c r="I129" s="205" t="s">
        <v>183</v>
      </c>
      <c r="J129" s="205" t="s">
        <v>148</v>
      </c>
      <c r="K129" s="206" t="s">
        <v>184</v>
      </c>
      <c r="L129" s="207"/>
      <c r="M129" s="101" t="s">
        <v>1</v>
      </c>
      <c r="N129" s="102" t="s">
        <v>40</v>
      </c>
      <c r="O129" s="102" t="s">
        <v>185</v>
      </c>
      <c r="P129" s="102" t="s">
        <v>186</v>
      </c>
      <c r="Q129" s="102" t="s">
        <v>187</v>
      </c>
      <c r="R129" s="102" t="s">
        <v>188</v>
      </c>
      <c r="S129" s="102" t="s">
        <v>189</v>
      </c>
      <c r="T129" s="103" t="s">
        <v>190</v>
      </c>
      <c r="U129" s="202"/>
      <c r="V129" s="202"/>
      <c r="W129" s="202"/>
      <c r="X129" s="202"/>
      <c r="Y129" s="202"/>
      <c r="Z129" s="202"/>
      <c r="AA129" s="202"/>
      <c r="AB129" s="202"/>
      <c r="AC129" s="202"/>
      <c r="AD129" s="202"/>
      <c r="AE129" s="202"/>
    </row>
    <row r="130" s="2" customFormat="1" ht="22.8" customHeight="1">
      <c r="A130" s="39"/>
      <c r="B130" s="40"/>
      <c r="C130" s="108" t="s">
        <v>191</v>
      </c>
      <c r="D130" s="41"/>
      <c r="E130" s="41"/>
      <c r="F130" s="41"/>
      <c r="G130" s="41"/>
      <c r="H130" s="41"/>
      <c r="I130" s="41"/>
      <c r="J130" s="208">
        <f>BK130</f>
        <v>0</v>
      </c>
      <c r="K130" s="41"/>
      <c r="L130" s="45"/>
      <c r="M130" s="104"/>
      <c r="N130" s="209"/>
      <c r="O130" s="105"/>
      <c r="P130" s="210">
        <f>P131+P148+P168+P182+P186+P196</f>
        <v>0</v>
      </c>
      <c r="Q130" s="105"/>
      <c r="R130" s="210">
        <f>R131+R148+R168+R182+R186+R196</f>
        <v>0</v>
      </c>
      <c r="S130" s="105"/>
      <c r="T130" s="211">
        <f>T131+T148+T168+T182+T186+T196</f>
        <v>0</v>
      </c>
      <c r="U130" s="39"/>
      <c r="V130" s="39"/>
      <c r="W130" s="39"/>
      <c r="X130" s="39"/>
      <c r="Y130" s="39"/>
      <c r="Z130" s="39"/>
      <c r="AA130" s="39"/>
      <c r="AB130" s="39"/>
      <c r="AC130" s="39"/>
      <c r="AD130" s="39"/>
      <c r="AE130" s="39"/>
      <c r="AT130" s="18" t="s">
        <v>75</v>
      </c>
      <c r="AU130" s="18" t="s">
        <v>150</v>
      </c>
      <c r="BK130" s="212">
        <f>BK131+BK148+BK168+BK182+BK186+BK196</f>
        <v>0</v>
      </c>
    </row>
    <row r="131" s="12" customFormat="1" ht="25.92" customHeight="1">
      <c r="A131" s="12"/>
      <c r="B131" s="213"/>
      <c r="C131" s="214"/>
      <c r="D131" s="215" t="s">
        <v>75</v>
      </c>
      <c r="E131" s="216" t="s">
        <v>1893</v>
      </c>
      <c r="F131" s="216" t="s">
        <v>1964</v>
      </c>
      <c r="G131" s="214"/>
      <c r="H131" s="214"/>
      <c r="I131" s="217"/>
      <c r="J131" s="218">
        <f>BK131</f>
        <v>0</v>
      </c>
      <c r="K131" s="214"/>
      <c r="L131" s="219"/>
      <c r="M131" s="220"/>
      <c r="N131" s="221"/>
      <c r="O131" s="221"/>
      <c r="P131" s="222">
        <f>SUM(P132:P147)</f>
        <v>0</v>
      </c>
      <c r="Q131" s="221"/>
      <c r="R131" s="222">
        <f>SUM(R132:R147)</f>
        <v>0</v>
      </c>
      <c r="S131" s="221"/>
      <c r="T131" s="223">
        <f>SUM(T132:T147)</f>
        <v>0</v>
      </c>
      <c r="U131" s="12"/>
      <c r="V131" s="12"/>
      <c r="W131" s="12"/>
      <c r="X131" s="12"/>
      <c r="Y131" s="12"/>
      <c r="Z131" s="12"/>
      <c r="AA131" s="12"/>
      <c r="AB131" s="12"/>
      <c r="AC131" s="12"/>
      <c r="AD131" s="12"/>
      <c r="AE131" s="12"/>
      <c r="AR131" s="224" t="s">
        <v>83</v>
      </c>
      <c r="AT131" s="225" t="s">
        <v>75</v>
      </c>
      <c r="AU131" s="225" t="s">
        <v>76</v>
      </c>
      <c r="AY131" s="224" t="s">
        <v>194</v>
      </c>
      <c r="BK131" s="226">
        <f>SUM(BK132:BK147)</f>
        <v>0</v>
      </c>
    </row>
    <row r="132" s="2" customFormat="1" ht="16.5" customHeight="1">
      <c r="A132" s="39"/>
      <c r="B132" s="40"/>
      <c r="C132" s="229" t="s">
        <v>83</v>
      </c>
      <c r="D132" s="229" t="s">
        <v>196</v>
      </c>
      <c r="E132" s="230" t="s">
        <v>83</v>
      </c>
      <c r="F132" s="231" t="s">
        <v>1965</v>
      </c>
      <c r="G132" s="232" t="s">
        <v>1343</v>
      </c>
      <c r="H132" s="233">
        <v>1</v>
      </c>
      <c r="I132" s="234"/>
      <c r="J132" s="235">
        <f>ROUND(I132*H132,2)</f>
        <v>0</v>
      </c>
      <c r="K132" s="231" t="s">
        <v>232</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196</v>
      </c>
      <c r="AU132" s="240" t="s">
        <v>83</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85</v>
      </c>
    </row>
    <row r="133" s="2" customFormat="1" ht="16.5" customHeight="1">
      <c r="A133" s="39"/>
      <c r="B133" s="40"/>
      <c r="C133" s="229" t="s">
        <v>85</v>
      </c>
      <c r="D133" s="229" t="s">
        <v>196</v>
      </c>
      <c r="E133" s="230" t="s">
        <v>85</v>
      </c>
      <c r="F133" s="231" t="s">
        <v>1966</v>
      </c>
      <c r="G133" s="232" t="s">
        <v>280</v>
      </c>
      <c r="H133" s="233">
        <v>15</v>
      </c>
      <c r="I133" s="234"/>
      <c r="J133" s="235">
        <f>ROUND(I133*H133,2)</f>
        <v>0</v>
      </c>
      <c r="K133" s="231" t="s">
        <v>232</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196</v>
      </c>
      <c r="AU133" s="240" t="s">
        <v>83</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100</v>
      </c>
    </row>
    <row r="134" s="2" customFormat="1" ht="16.5" customHeight="1">
      <c r="A134" s="39"/>
      <c r="B134" s="40"/>
      <c r="C134" s="229" t="s">
        <v>93</v>
      </c>
      <c r="D134" s="229" t="s">
        <v>196</v>
      </c>
      <c r="E134" s="230" t="s">
        <v>93</v>
      </c>
      <c r="F134" s="231" t="s">
        <v>1967</v>
      </c>
      <c r="G134" s="232" t="s">
        <v>280</v>
      </c>
      <c r="H134" s="233">
        <v>160</v>
      </c>
      <c r="I134" s="234"/>
      <c r="J134" s="235">
        <f>ROUND(I134*H134,2)</f>
        <v>0</v>
      </c>
      <c r="K134" s="231" t="s">
        <v>232</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196</v>
      </c>
      <c r="AU134" s="240" t="s">
        <v>83</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229</v>
      </c>
    </row>
    <row r="135" s="2" customFormat="1" ht="16.5" customHeight="1">
      <c r="A135" s="39"/>
      <c r="B135" s="40"/>
      <c r="C135" s="229" t="s">
        <v>100</v>
      </c>
      <c r="D135" s="229" t="s">
        <v>196</v>
      </c>
      <c r="E135" s="230" t="s">
        <v>100</v>
      </c>
      <c r="F135" s="231" t="s">
        <v>1968</v>
      </c>
      <c r="G135" s="232" t="s">
        <v>280</v>
      </c>
      <c r="H135" s="233">
        <v>15</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238</v>
      </c>
    </row>
    <row r="136" s="2" customFormat="1" ht="16.5" customHeight="1">
      <c r="A136" s="39"/>
      <c r="B136" s="40"/>
      <c r="C136" s="229" t="s">
        <v>109</v>
      </c>
      <c r="D136" s="229" t="s">
        <v>196</v>
      </c>
      <c r="E136" s="230" t="s">
        <v>109</v>
      </c>
      <c r="F136" s="231" t="s">
        <v>1969</v>
      </c>
      <c r="G136" s="232" t="s">
        <v>280</v>
      </c>
      <c r="H136" s="233">
        <v>750</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249</v>
      </c>
    </row>
    <row r="137" s="2" customFormat="1" ht="16.5" customHeight="1">
      <c r="A137" s="39"/>
      <c r="B137" s="40"/>
      <c r="C137" s="229" t="s">
        <v>229</v>
      </c>
      <c r="D137" s="229" t="s">
        <v>196</v>
      </c>
      <c r="E137" s="230" t="s">
        <v>229</v>
      </c>
      <c r="F137" s="231" t="s">
        <v>1970</v>
      </c>
      <c r="G137" s="232" t="s">
        <v>280</v>
      </c>
      <c r="H137" s="233">
        <v>245</v>
      </c>
      <c r="I137" s="234"/>
      <c r="J137" s="235">
        <f>ROUND(I137*H137,2)</f>
        <v>0</v>
      </c>
      <c r="K137" s="231" t="s">
        <v>232</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196</v>
      </c>
      <c r="AU137" s="240" t="s">
        <v>83</v>
      </c>
      <c r="AY137" s="18" t="s">
        <v>194</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8</v>
      </c>
    </row>
    <row r="138" s="2" customFormat="1" ht="16.5" customHeight="1">
      <c r="A138" s="39"/>
      <c r="B138" s="40"/>
      <c r="C138" s="229" t="s">
        <v>234</v>
      </c>
      <c r="D138" s="229" t="s">
        <v>196</v>
      </c>
      <c r="E138" s="230" t="s">
        <v>234</v>
      </c>
      <c r="F138" s="231" t="s">
        <v>1971</v>
      </c>
      <c r="G138" s="232" t="s">
        <v>280</v>
      </c>
      <c r="H138" s="233">
        <v>165</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274</v>
      </c>
    </row>
    <row r="139" s="2" customFormat="1" ht="16.5" customHeight="1">
      <c r="A139" s="39"/>
      <c r="B139" s="40"/>
      <c r="C139" s="229" t="s">
        <v>238</v>
      </c>
      <c r="D139" s="229" t="s">
        <v>196</v>
      </c>
      <c r="E139" s="230" t="s">
        <v>238</v>
      </c>
      <c r="F139" s="231" t="s">
        <v>1972</v>
      </c>
      <c r="G139" s="232" t="s">
        <v>280</v>
      </c>
      <c r="H139" s="233">
        <v>85</v>
      </c>
      <c r="I139" s="234"/>
      <c r="J139" s="235">
        <f>ROUND(I139*H139,2)</f>
        <v>0</v>
      </c>
      <c r="K139" s="231" t="s">
        <v>232</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196</v>
      </c>
      <c r="AU139" s="240" t="s">
        <v>83</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285</v>
      </c>
    </row>
    <row r="140" s="2" customFormat="1" ht="16.5" customHeight="1">
      <c r="A140" s="39"/>
      <c r="B140" s="40"/>
      <c r="C140" s="229" t="s">
        <v>243</v>
      </c>
      <c r="D140" s="229" t="s">
        <v>196</v>
      </c>
      <c r="E140" s="230" t="s">
        <v>243</v>
      </c>
      <c r="F140" s="231" t="s">
        <v>1973</v>
      </c>
      <c r="G140" s="232" t="s">
        <v>280</v>
      </c>
      <c r="H140" s="233">
        <v>45</v>
      </c>
      <c r="I140" s="234"/>
      <c r="J140" s="235">
        <f>ROUND(I140*H140,2)</f>
        <v>0</v>
      </c>
      <c r="K140" s="231" t="s">
        <v>232</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196</v>
      </c>
      <c r="AU140" s="240" t="s">
        <v>83</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296</v>
      </c>
    </row>
    <row r="141" s="2" customFormat="1" ht="16.5" customHeight="1">
      <c r="A141" s="39"/>
      <c r="B141" s="40"/>
      <c r="C141" s="229" t="s">
        <v>249</v>
      </c>
      <c r="D141" s="229" t="s">
        <v>196</v>
      </c>
      <c r="E141" s="230" t="s">
        <v>249</v>
      </c>
      <c r="F141" s="231" t="s">
        <v>1974</v>
      </c>
      <c r="G141" s="232" t="s">
        <v>280</v>
      </c>
      <c r="H141" s="233">
        <v>45</v>
      </c>
      <c r="I141" s="234"/>
      <c r="J141" s="235">
        <f>ROUND(I141*H141,2)</f>
        <v>0</v>
      </c>
      <c r="K141" s="231" t="s">
        <v>232</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196</v>
      </c>
      <c r="AU141" s="240" t="s">
        <v>83</v>
      </c>
      <c r="AY141" s="18" t="s">
        <v>194</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305</v>
      </c>
    </row>
    <row r="142" s="2" customFormat="1" ht="16.5" customHeight="1">
      <c r="A142" s="39"/>
      <c r="B142" s="40"/>
      <c r="C142" s="229" t="s">
        <v>256</v>
      </c>
      <c r="D142" s="229" t="s">
        <v>196</v>
      </c>
      <c r="E142" s="230" t="s">
        <v>256</v>
      </c>
      <c r="F142" s="231" t="s">
        <v>1975</v>
      </c>
      <c r="G142" s="232" t="s">
        <v>280</v>
      </c>
      <c r="H142" s="233">
        <v>15</v>
      </c>
      <c r="I142" s="234"/>
      <c r="J142" s="235">
        <f>ROUND(I142*H142,2)</f>
        <v>0</v>
      </c>
      <c r="K142" s="231" t="s">
        <v>232</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196</v>
      </c>
      <c r="AU142" s="240" t="s">
        <v>83</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314</v>
      </c>
    </row>
    <row r="143" s="2" customFormat="1" ht="16.5" customHeight="1">
      <c r="A143" s="39"/>
      <c r="B143" s="40"/>
      <c r="C143" s="229" t="s">
        <v>8</v>
      </c>
      <c r="D143" s="229" t="s">
        <v>196</v>
      </c>
      <c r="E143" s="230" t="s">
        <v>8</v>
      </c>
      <c r="F143" s="231" t="s">
        <v>1976</v>
      </c>
      <c r="G143" s="232" t="s">
        <v>280</v>
      </c>
      <c r="H143" s="233">
        <v>160</v>
      </c>
      <c r="I143" s="234"/>
      <c r="J143" s="235">
        <f>ROUND(I143*H143,2)</f>
        <v>0</v>
      </c>
      <c r="K143" s="231" t="s">
        <v>232</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196</v>
      </c>
      <c r="AU143" s="240" t="s">
        <v>83</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324</v>
      </c>
    </row>
    <row r="144" s="2" customFormat="1" ht="16.5" customHeight="1">
      <c r="A144" s="39"/>
      <c r="B144" s="40"/>
      <c r="C144" s="229" t="s">
        <v>270</v>
      </c>
      <c r="D144" s="229" t="s">
        <v>196</v>
      </c>
      <c r="E144" s="230" t="s">
        <v>270</v>
      </c>
      <c r="F144" s="231" t="s">
        <v>1977</v>
      </c>
      <c r="G144" s="232" t="s">
        <v>280</v>
      </c>
      <c r="H144" s="233">
        <v>40</v>
      </c>
      <c r="I144" s="234"/>
      <c r="J144" s="235">
        <f>ROUND(I144*H144,2)</f>
        <v>0</v>
      </c>
      <c r="K144" s="231" t="s">
        <v>232</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196</v>
      </c>
      <c r="AU144" s="240" t="s">
        <v>83</v>
      </c>
      <c r="AY144" s="18" t="s">
        <v>194</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334</v>
      </c>
    </row>
    <row r="145" s="2" customFormat="1" ht="16.5" customHeight="1">
      <c r="A145" s="39"/>
      <c r="B145" s="40"/>
      <c r="C145" s="229" t="s">
        <v>274</v>
      </c>
      <c r="D145" s="229" t="s">
        <v>196</v>
      </c>
      <c r="E145" s="230" t="s">
        <v>274</v>
      </c>
      <c r="F145" s="231" t="s">
        <v>1978</v>
      </c>
      <c r="G145" s="232" t="s">
        <v>1343</v>
      </c>
      <c r="H145" s="233">
        <v>25</v>
      </c>
      <c r="I145" s="234"/>
      <c r="J145" s="235">
        <f>ROUND(I145*H145,2)</f>
        <v>0</v>
      </c>
      <c r="K145" s="231" t="s">
        <v>232</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196</v>
      </c>
      <c r="AU145" s="240" t="s">
        <v>83</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346</v>
      </c>
    </row>
    <row r="146" s="2" customFormat="1" ht="16.5" customHeight="1">
      <c r="A146" s="39"/>
      <c r="B146" s="40"/>
      <c r="C146" s="229" t="s">
        <v>254</v>
      </c>
      <c r="D146" s="229" t="s">
        <v>196</v>
      </c>
      <c r="E146" s="230" t="s">
        <v>254</v>
      </c>
      <c r="F146" s="231" t="s">
        <v>1979</v>
      </c>
      <c r="G146" s="232" t="s">
        <v>280</v>
      </c>
      <c r="H146" s="233">
        <v>245</v>
      </c>
      <c r="I146" s="234"/>
      <c r="J146" s="235">
        <f>ROUND(I146*H146,2)</f>
        <v>0</v>
      </c>
      <c r="K146" s="231" t="s">
        <v>232</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196</v>
      </c>
      <c r="AU146" s="240" t="s">
        <v>83</v>
      </c>
      <c r="AY146" s="18" t="s">
        <v>194</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357</v>
      </c>
    </row>
    <row r="147" s="2" customFormat="1" ht="16.5" customHeight="1">
      <c r="A147" s="39"/>
      <c r="B147" s="40"/>
      <c r="C147" s="229" t="s">
        <v>285</v>
      </c>
      <c r="D147" s="229" t="s">
        <v>196</v>
      </c>
      <c r="E147" s="230" t="s">
        <v>285</v>
      </c>
      <c r="F147" s="231" t="s">
        <v>1980</v>
      </c>
      <c r="G147" s="232" t="s">
        <v>1343</v>
      </c>
      <c r="H147" s="233">
        <v>20</v>
      </c>
      <c r="I147" s="234"/>
      <c r="J147" s="235">
        <f>ROUND(I147*H147,2)</f>
        <v>0</v>
      </c>
      <c r="K147" s="231" t="s">
        <v>232</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196</v>
      </c>
      <c r="AU147" s="240" t="s">
        <v>83</v>
      </c>
      <c r="AY147" s="18" t="s">
        <v>194</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366</v>
      </c>
    </row>
    <row r="148" s="12" customFormat="1" ht="25.92" customHeight="1">
      <c r="A148" s="12"/>
      <c r="B148" s="213"/>
      <c r="C148" s="214"/>
      <c r="D148" s="215" t="s">
        <v>75</v>
      </c>
      <c r="E148" s="216" t="s">
        <v>296</v>
      </c>
      <c r="F148" s="216" t="s">
        <v>1981</v>
      </c>
      <c r="G148" s="214"/>
      <c r="H148" s="214"/>
      <c r="I148" s="217"/>
      <c r="J148" s="218">
        <f>BK148</f>
        <v>0</v>
      </c>
      <c r="K148" s="214"/>
      <c r="L148" s="219"/>
      <c r="M148" s="220"/>
      <c r="N148" s="221"/>
      <c r="O148" s="221"/>
      <c r="P148" s="222">
        <f>SUM(P149:P167)</f>
        <v>0</v>
      </c>
      <c r="Q148" s="221"/>
      <c r="R148" s="222">
        <f>SUM(R149:R167)</f>
        <v>0</v>
      </c>
      <c r="S148" s="221"/>
      <c r="T148" s="223">
        <f>SUM(T149:T167)</f>
        <v>0</v>
      </c>
      <c r="U148" s="12"/>
      <c r="V148" s="12"/>
      <c r="W148" s="12"/>
      <c r="X148" s="12"/>
      <c r="Y148" s="12"/>
      <c r="Z148" s="12"/>
      <c r="AA148" s="12"/>
      <c r="AB148" s="12"/>
      <c r="AC148" s="12"/>
      <c r="AD148" s="12"/>
      <c r="AE148" s="12"/>
      <c r="AR148" s="224" t="s">
        <v>83</v>
      </c>
      <c r="AT148" s="225" t="s">
        <v>75</v>
      </c>
      <c r="AU148" s="225" t="s">
        <v>76</v>
      </c>
      <c r="AY148" s="224" t="s">
        <v>194</v>
      </c>
      <c r="BK148" s="226">
        <f>SUM(BK149:BK167)</f>
        <v>0</v>
      </c>
    </row>
    <row r="149" s="2" customFormat="1" ht="16.5" customHeight="1">
      <c r="A149" s="39"/>
      <c r="B149" s="40"/>
      <c r="C149" s="229" t="s">
        <v>292</v>
      </c>
      <c r="D149" s="229" t="s">
        <v>196</v>
      </c>
      <c r="E149" s="230" t="s">
        <v>301</v>
      </c>
      <c r="F149" s="231" t="s">
        <v>1982</v>
      </c>
      <c r="G149" s="232" t="s">
        <v>1343</v>
      </c>
      <c r="H149" s="233">
        <v>25</v>
      </c>
      <c r="I149" s="234"/>
      <c r="J149" s="235">
        <f>ROUND(I149*H149,2)</f>
        <v>0</v>
      </c>
      <c r="K149" s="231" t="s">
        <v>232</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196</v>
      </c>
      <c r="AU149" s="240" t="s">
        <v>83</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376</v>
      </c>
    </row>
    <row r="150" s="2" customFormat="1" ht="16.5" customHeight="1">
      <c r="A150" s="39"/>
      <c r="B150" s="40"/>
      <c r="C150" s="229" t="s">
        <v>296</v>
      </c>
      <c r="D150" s="229" t="s">
        <v>196</v>
      </c>
      <c r="E150" s="230" t="s">
        <v>305</v>
      </c>
      <c r="F150" s="231" t="s">
        <v>1983</v>
      </c>
      <c r="G150" s="232" t="s">
        <v>1343</v>
      </c>
      <c r="H150" s="233">
        <v>5</v>
      </c>
      <c r="I150" s="234"/>
      <c r="J150" s="235">
        <f>ROUND(I150*H150,2)</f>
        <v>0</v>
      </c>
      <c r="K150" s="231" t="s">
        <v>232</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196</v>
      </c>
      <c r="AU150" s="240" t="s">
        <v>83</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384</v>
      </c>
    </row>
    <row r="151" s="2" customFormat="1" ht="16.5" customHeight="1">
      <c r="A151" s="39"/>
      <c r="B151" s="40"/>
      <c r="C151" s="229" t="s">
        <v>301</v>
      </c>
      <c r="D151" s="229" t="s">
        <v>196</v>
      </c>
      <c r="E151" s="230" t="s">
        <v>7</v>
      </c>
      <c r="F151" s="231" t="s">
        <v>1984</v>
      </c>
      <c r="G151" s="232" t="s">
        <v>1343</v>
      </c>
      <c r="H151" s="233">
        <v>1</v>
      </c>
      <c r="I151" s="234"/>
      <c r="J151" s="235">
        <f>ROUND(I151*H151,2)</f>
        <v>0</v>
      </c>
      <c r="K151" s="231" t="s">
        <v>232</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196</v>
      </c>
      <c r="AU151" s="240" t="s">
        <v>83</v>
      </c>
      <c r="AY151" s="18" t="s">
        <v>194</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393</v>
      </c>
    </row>
    <row r="152" s="2" customFormat="1" ht="21.75" customHeight="1">
      <c r="A152" s="39"/>
      <c r="B152" s="40"/>
      <c r="C152" s="229" t="s">
        <v>305</v>
      </c>
      <c r="D152" s="229" t="s">
        <v>196</v>
      </c>
      <c r="E152" s="230" t="s">
        <v>314</v>
      </c>
      <c r="F152" s="231" t="s">
        <v>1985</v>
      </c>
      <c r="G152" s="232" t="s">
        <v>1343</v>
      </c>
      <c r="H152" s="233">
        <v>5</v>
      </c>
      <c r="I152" s="234"/>
      <c r="J152" s="235">
        <f>ROUND(I152*H152,2)</f>
        <v>0</v>
      </c>
      <c r="K152" s="231" t="s">
        <v>232</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196</v>
      </c>
      <c r="AU152" s="240" t="s">
        <v>83</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401</v>
      </c>
    </row>
    <row r="153" s="2" customFormat="1" ht="21.75" customHeight="1">
      <c r="A153" s="39"/>
      <c r="B153" s="40"/>
      <c r="C153" s="229" t="s">
        <v>7</v>
      </c>
      <c r="D153" s="229" t="s">
        <v>196</v>
      </c>
      <c r="E153" s="230" t="s">
        <v>319</v>
      </c>
      <c r="F153" s="231" t="s">
        <v>1986</v>
      </c>
      <c r="G153" s="232" t="s">
        <v>1343</v>
      </c>
      <c r="H153" s="233">
        <v>11</v>
      </c>
      <c r="I153" s="234"/>
      <c r="J153" s="235">
        <f>ROUND(I153*H153,2)</f>
        <v>0</v>
      </c>
      <c r="K153" s="231" t="s">
        <v>232</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100</v>
      </c>
      <c r="AT153" s="240" t="s">
        <v>196</v>
      </c>
      <c r="AU153" s="240" t="s">
        <v>83</v>
      </c>
      <c r="AY153" s="18" t="s">
        <v>194</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100</v>
      </c>
      <c r="BM153" s="240" t="s">
        <v>411</v>
      </c>
    </row>
    <row r="154" s="2" customFormat="1" ht="16.5" customHeight="1">
      <c r="A154" s="39"/>
      <c r="B154" s="40"/>
      <c r="C154" s="229" t="s">
        <v>314</v>
      </c>
      <c r="D154" s="229" t="s">
        <v>196</v>
      </c>
      <c r="E154" s="230" t="s">
        <v>324</v>
      </c>
      <c r="F154" s="231" t="s">
        <v>1987</v>
      </c>
      <c r="G154" s="232" t="s">
        <v>1343</v>
      </c>
      <c r="H154" s="233">
        <v>12</v>
      </c>
      <c r="I154" s="234"/>
      <c r="J154" s="235">
        <f>ROUND(I154*H154,2)</f>
        <v>0</v>
      </c>
      <c r="K154" s="231" t="s">
        <v>232</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196</v>
      </c>
      <c r="AU154" s="240" t="s">
        <v>83</v>
      </c>
      <c r="AY154" s="18" t="s">
        <v>194</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422</v>
      </c>
    </row>
    <row r="155" s="2" customFormat="1" ht="16.5" customHeight="1">
      <c r="A155" s="39"/>
      <c r="B155" s="40"/>
      <c r="C155" s="229" t="s">
        <v>319</v>
      </c>
      <c r="D155" s="229" t="s">
        <v>196</v>
      </c>
      <c r="E155" s="230" t="s">
        <v>334</v>
      </c>
      <c r="F155" s="231" t="s">
        <v>1988</v>
      </c>
      <c r="G155" s="232" t="s">
        <v>1343</v>
      </c>
      <c r="H155" s="233">
        <v>2</v>
      </c>
      <c r="I155" s="234"/>
      <c r="J155" s="235">
        <f>ROUND(I155*H155,2)</f>
        <v>0</v>
      </c>
      <c r="K155" s="231" t="s">
        <v>232</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196</v>
      </c>
      <c r="AU155" s="240" t="s">
        <v>83</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432</v>
      </c>
    </row>
    <row r="156" s="2" customFormat="1" ht="16.5" customHeight="1">
      <c r="A156" s="39"/>
      <c r="B156" s="40"/>
      <c r="C156" s="229" t="s">
        <v>324</v>
      </c>
      <c r="D156" s="229" t="s">
        <v>196</v>
      </c>
      <c r="E156" s="230" t="s">
        <v>339</v>
      </c>
      <c r="F156" s="231" t="s">
        <v>1989</v>
      </c>
      <c r="G156" s="232" t="s">
        <v>1343</v>
      </c>
      <c r="H156" s="233">
        <v>25</v>
      </c>
      <c r="I156" s="234"/>
      <c r="J156" s="235">
        <f>ROUND(I156*H156,2)</f>
        <v>0</v>
      </c>
      <c r="K156" s="231" t="s">
        <v>232</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100</v>
      </c>
      <c r="AT156" s="240" t="s">
        <v>196</v>
      </c>
      <c r="AU156" s="240" t="s">
        <v>83</v>
      </c>
      <c r="AY156" s="18" t="s">
        <v>194</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100</v>
      </c>
      <c r="BM156" s="240" t="s">
        <v>443</v>
      </c>
    </row>
    <row r="157" s="2" customFormat="1" ht="16.5" customHeight="1">
      <c r="A157" s="39"/>
      <c r="B157" s="40"/>
      <c r="C157" s="229" t="s">
        <v>330</v>
      </c>
      <c r="D157" s="229" t="s">
        <v>196</v>
      </c>
      <c r="E157" s="230" t="s">
        <v>346</v>
      </c>
      <c r="F157" s="231" t="s">
        <v>1990</v>
      </c>
      <c r="G157" s="232" t="s">
        <v>1343</v>
      </c>
      <c r="H157" s="233">
        <v>25</v>
      </c>
      <c r="I157" s="234"/>
      <c r="J157" s="235">
        <f>ROUND(I157*H157,2)</f>
        <v>0</v>
      </c>
      <c r="K157" s="231" t="s">
        <v>232</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196</v>
      </c>
      <c r="AU157" s="240" t="s">
        <v>83</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455</v>
      </c>
    </row>
    <row r="158" s="2" customFormat="1" ht="16.5" customHeight="1">
      <c r="A158" s="39"/>
      <c r="B158" s="40"/>
      <c r="C158" s="229" t="s">
        <v>334</v>
      </c>
      <c r="D158" s="229" t="s">
        <v>196</v>
      </c>
      <c r="E158" s="230" t="s">
        <v>352</v>
      </c>
      <c r="F158" s="231" t="s">
        <v>1991</v>
      </c>
      <c r="G158" s="232" t="s">
        <v>1343</v>
      </c>
      <c r="H158" s="233">
        <v>1</v>
      </c>
      <c r="I158" s="234"/>
      <c r="J158" s="235">
        <f>ROUND(I158*H158,2)</f>
        <v>0</v>
      </c>
      <c r="K158" s="231" t="s">
        <v>232</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100</v>
      </c>
      <c r="AT158" s="240" t="s">
        <v>196</v>
      </c>
      <c r="AU158" s="240" t="s">
        <v>83</v>
      </c>
      <c r="AY158" s="18" t="s">
        <v>194</v>
      </c>
      <c r="BE158" s="241">
        <f>IF(N158="základní",J158,0)</f>
        <v>0</v>
      </c>
      <c r="BF158" s="241">
        <f>IF(N158="snížená",J158,0)</f>
        <v>0</v>
      </c>
      <c r="BG158" s="241">
        <f>IF(N158="zákl. přenesená",J158,0)</f>
        <v>0</v>
      </c>
      <c r="BH158" s="241">
        <f>IF(N158="sníž. přenesená",J158,0)</f>
        <v>0</v>
      </c>
      <c r="BI158" s="241">
        <f>IF(N158="nulová",J158,0)</f>
        <v>0</v>
      </c>
      <c r="BJ158" s="18" t="s">
        <v>83</v>
      </c>
      <c r="BK158" s="241">
        <f>ROUND(I158*H158,2)</f>
        <v>0</v>
      </c>
      <c r="BL158" s="18" t="s">
        <v>100</v>
      </c>
      <c r="BM158" s="240" t="s">
        <v>463</v>
      </c>
    </row>
    <row r="159" s="2" customFormat="1" ht="16.5" customHeight="1">
      <c r="A159" s="39"/>
      <c r="B159" s="40"/>
      <c r="C159" s="229" t="s">
        <v>339</v>
      </c>
      <c r="D159" s="229" t="s">
        <v>196</v>
      </c>
      <c r="E159" s="230" t="s">
        <v>357</v>
      </c>
      <c r="F159" s="231" t="s">
        <v>1992</v>
      </c>
      <c r="G159" s="232" t="s">
        <v>1343</v>
      </c>
      <c r="H159" s="233">
        <v>8</v>
      </c>
      <c r="I159" s="234"/>
      <c r="J159" s="235">
        <f>ROUND(I159*H159,2)</f>
        <v>0</v>
      </c>
      <c r="K159" s="231" t="s">
        <v>232</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100</v>
      </c>
      <c r="AT159" s="240" t="s">
        <v>196</v>
      </c>
      <c r="AU159" s="240" t="s">
        <v>83</v>
      </c>
      <c r="AY159" s="18" t="s">
        <v>194</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471</v>
      </c>
    </row>
    <row r="160" s="2" customFormat="1" ht="16.5" customHeight="1">
      <c r="A160" s="39"/>
      <c r="B160" s="40"/>
      <c r="C160" s="229" t="s">
        <v>346</v>
      </c>
      <c r="D160" s="229" t="s">
        <v>196</v>
      </c>
      <c r="E160" s="230" t="s">
        <v>361</v>
      </c>
      <c r="F160" s="231" t="s">
        <v>1993</v>
      </c>
      <c r="G160" s="232" t="s">
        <v>1343</v>
      </c>
      <c r="H160" s="233">
        <v>18</v>
      </c>
      <c r="I160" s="234"/>
      <c r="J160" s="235">
        <f>ROUND(I160*H160,2)</f>
        <v>0</v>
      </c>
      <c r="K160" s="231" t="s">
        <v>232</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100</v>
      </c>
      <c r="AT160" s="240" t="s">
        <v>196</v>
      </c>
      <c r="AU160" s="240" t="s">
        <v>83</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481</v>
      </c>
    </row>
    <row r="161" s="2" customFormat="1" ht="16.5" customHeight="1">
      <c r="A161" s="39"/>
      <c r="B161" s="40"/>
      <c r="C161" s="229" t="s">
        <v>352</v>
      </c>
      <c r="D161" s="229" t="s">
        <v>196</v>
      </c>
      <c r="E161" s="230" t="s">
        <v>366</v>
      </c>
      <c r="F161" s="231" t="s">
        <v>1994</v>
      </c>
      <c r="G161" s="232" t="s">
        <v>210</v>
      </c>
      <c r="H161" s="233">
        <v>1</v>
      </c>
      <c r="I161" s="234"/>
      <c r="J161" s="235">
        <f>ROUND(I161*H161,2)</f>
        <v>0</v>
      </c>
      <c r="K161" s="231" t="s">
        <v>232</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100</v>
      </c>
      <c r="AT161" s="240" t="s">
        <v>196</v>
      </c>
      <c r="AU161" s="240" t="s">
        <v>83</v>
      </c>
      <c r="AY161" s="18" t="s">
        <v>194</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100</v>
      </c>
      <c r="BM161" s="240" t="s">
        <v>489</v>
      </c>
    </row>
    <row r="162" s="2" customFormat="1" ht="16.5" customHeight="1">
      <c r="A162" s="39"/>
      <c r="B162" s="40"/>
      <c r="C162" s="229" t="s">
        <v>357</v>
      </c>
      <c r="D162" s="229" t="s">
        <v>196</v>
      </c>
      <c r="E162" s="230" t="s">
        <v>372</v>
      </c>
      <c r="F162" s="231" t="s">
        <v>1995</v>
      </c>
      <c r="G162" s="232" t="s">
        <v>1343</v>
      </c>
      <c r="H162" s="233">
        <v>2</v>
      </c>
      <c r="I162" s="234"/>
      <c r="J162" s="235">
        <f>ROUND(I162*H162,2)</f>
        <v>0</v>
      </c>
      <c r="K162" s="231" t="s">
        <v>232</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196</v>
      </c>
      <c r="AU162" s="240" t="s">
        <v>83</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497</v>
      </c>
    </row>
    <row r="163" s="2" customFormat="1" ht="16.5" customHeight="1">
      <c r="A163" s="39"/>
      <c r="B163" s="40"/>
      <c r="C163" s="229" t="s">
        <v>361</v>
      </c>
      <c r="D163" s="229" t="s">
        <v>196</v>
      </c>
      <c r="E163" s="230" t="s">
        <v>376</v>
      </c>
      <c r="F163" s="231" t="s">
        <v>1996</v>
      </c>
      <c r="G163" s="232" t="s">
        <v>1343</v>
      </c>
      <c r="H163" s="233">
        <v>1</v>
      </c>
      <c r="I163" s="234"/>
      <c r="J163" s="235">
        <f>ROUND(I163*H163,2)</f>
        <v>0</v>
      </c>
      <c r="K163" s="231" t="s">
        <v>232</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196</v>
      </c>
      <c r="AU163" s="240" t="s">
        <v>83</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506</v>
      </c>
    </row>
    <row r="164" s="2" customFormat="1" ht="16.5" customHeight="1">
      <c r="A164" s="39"/>
      <c r="B164" s="40"/>
      <c r="C164" s="229" t="s">
        <v>366</v>
      </c>
      <c r="D164" s="229" t="s">
        <v>196</v>
      </c>
      <c r="E164" s="230" t="s">
        <v>380</v>
      </c>
      <c r="F164" s="231" t="s">
        <v>1997</v>
      </c>
      <c r="G164" s="232" t="s">
        <v>1343</v>
      </c>
      <c r="H164" s="233">
        <v>2</v>
      </c>
      <c r="I164" s="234"/>
      <c r="J164" s="235">
        <f>ROUND(I164*H164,2)</f>
        <v>0</v>
      </c>
      <c r="K164" s="231" t="s">
        <v>232</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100</v>
      </c>
      <c r="AT164" s="240" t="s">
        <v>196</v>
      </c>
      <c r="AU164" s="240" t="s">
        <v>83</v>
      </c>
      <c r="AY164" s="18" t="s">
        <v>194</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100</v>
      </c>
      <c r="BM164" s="240" t="s">
        <v>517</v>
      </c>
    </row>
    <row r="165" s="2" customFormat="1" ht="16.5" customHeight="1">
      <c r="A165" s="39"/>
      <c r="B165" s="40"/>
      <c r="C165" s="229" t="s">
        <v>372</v>
      </c>
      <c r="D165" s="229" t="s">
        <v>196</v>
      </c>
      <c r="E165" s="230" t="s">
        <v>384</v>
      </c>
      <c r="F165" s="231" t="s">
        <v>1998</v>
      </c>
      <c r="G165" s="232" t="s">
        <v>1343</v>
      </c>
      <c r="H165" s="233">
        <v>16</v>
      </c>
      <c r="I165" s="234"/>
      <c r="J165" s="235">
        <f>ROUND(I165*H165,2)</f>
        <v>0</v>
      </c>
      <c r="K165" s="231" t="s">
        <v>232</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100</v>
      </c>
      <c r="AT165" s="240" t="s">
        <v>196</v>
      </c>
      <c r="AU165" s="240" t="s">
        <v>83</v>
      </c>
      <c r="AY165" s="18" t="s">
        <v>194</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100</v>
      </c>
      <c r="BM165" s="240" t="s">
        <v>530</v>
      </c>
    </row>
    <row r="166" s="2" customFormat="1" ht="16.5" customHeight="1">
      <c r="A166" s="39"/>
      <c r="B166" s="40"/>
      <c r="C166" s="229" t="s">
        <v>376</v>
      </c>
      <c r="D166" s="229" t="s">
        <v>196</v>
      </c>
      <c r="E166" s="230" t="s">
        <v>388</v>
      </c>
      <c r="F166" s="231" t="s">
        <v>1999</v>
      </c>
      <c r="G166" s="232" t="s">
        <v>1343</v>
      </c>
      <c r="H166" s="233">
        <v>2</v>
      </c>
      <c r="I166" s="234"/>
      <c r="J166" s="235">
        <f>ROUND(I166*H166,2)</f>
        <v>0</v>
      </c>
      <c r="K166" s="231" t="s">
        <v>232</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196</v>
      </c>
      <c r="AU166" s="240" t="s">
        <v>83</v>
      </c>
      <c r="AY166" s="18" t="s">
        <v>194</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539</v>
      </c>
    </row>
    <row r="167" s="2" customFormat="1" ht="16.5" customHeight="1">
      <c r="A167" s="39"/>
      <c r="B167" s="40"/>
      <c r="C167" s="229" t="s">
        <v>380</v>
      </c>
      <c r="D167" s="229" t="s">
        <v>196</v>
      </c>
      <c r="E167" s="230" t="s">
        <v>393</v>
      </c>
      <c r="F167" s="231" t="s">
        <v>2000</v>
      </c>
      <c r="G167" s="232" t="s">
        <v>1343</v>
      </c>
      <c r="H167" s="233">
        <v>4</v>
      </c>
      <c r="I167" s="234"/>
      <c r="J167" s="235">
        <f>ROUND(I167*H167,2)</f>
        <v>0</v>
      </c>
      <c r="K167" s="231" t="s">
        <v>232</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196</v>
      </c>
      <c r="AU167" s="240" t="s">
        <v>83</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547</v>
      </c>
    </row>
    <row r="168" s="12" customFormat="1" ht="25.92" customHeight="1">
      <c r="A168" s="12"/>
      <c r="B168" s="213"/>
      <c r="C168" s="214"/>
      <c r="D168" s="215" t="s">
        <v>75</v>
      </c>
      <c r="E168" s="216" t="s">
        <v>401</v>
      </c>
      <c r="F168" s="216" t="s">
        <v>2001</v>
      </c>
      <c r="G168" s="214"/>
      <c r="H168" s="214"/>
      <c r="I168" s="217"/>
      <c r="J168" s="218">
        <f>BK168</f>
        <v>0</v>
      </c>
      <c r="K168" s="214"/>
      <c r="L168" s="219"/>
      <c r="M168" s="220"/>
      <c r="N168" s="221"/>
      <c r="O168" s="221"/>
      <c r="P168" s="222">
        <f>SUM(P169:P181)</f>
        <v>0</v>
      </c>
      <c r="Q168" s="221"/>
      <c r="R168" s="222">
        <f>SUM(R169:R181)</f>
        <v>0</v>
      </c>
      <c r="S168" s="221"/>
      <c r="T168" s="223">
        <f>SUM(T169:T181)</f>
        <v>0</v>
      </c>
      <c r="U168" s="12"/>
      <c r="V168" s="12"/>
      <c r="W168" s="12"/>
      <c r="X168" s="12"/>
      <c r="Y168" s="12"/>
      <c r="Z168" s="12"/>
      <c r="AA168" s="12"/>
      <c r="AB168" s="12"/>
      <c r="AC168" s="12"/>
      <c r="AD168" s="12"/>
      <c r="AE168" s="12"/>
      <c r="AR168" s="224" t="s">
        <v>83</v>
      </c>
      <c r="AT168" s="225" t="s">
        <v>75</v>
      </c>
      <c r="AU168" s="225" t="s">
        <v>76</v>
      </c>
      <c r="AY168" s="224" t="s">
        <v>194</v>
      </c>
      <c r="BK168" s="226">
        <f>SUM(BK169:BK181)</f>
        <v>0</v>
      </c>
    </row>
    <row r="169" s="2" customFormat="1" ht="16.5" customHeight="1">
      <c r="A169" s="39"/>
      <c r="B169" s="40"/>
      <c r="C169" s="229" t="s">
        <v>384</v>
      </c>
      <c r="D169" s="229" t="s">
        <v>196</v>
      </c>
      <c r="E169" s="230" t="s">
        <v>406</v>
      </c>
      <c r="F169" s="231" t="s">
        <v>2002</v>
      </c>
      <c r="G169" s="232" t="s">
        <v>280</v>
      </c>
      <c r="H169" s="233">
        <v>190</v>
      </c>
      <c r="I169" s="234"/>
      <c r="J169" s="235">
        <f>ROUND(I169*H169,2)</f>
        <v>0</v>
      </c>
      <c r="K169" s="231" t="s">
        <v>232</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100</v>
      </c>
      <c r="AT169" s="240" t="s">
        <v>196</v>
      </c>
      <c r="AU169" s="240" t="s">
        <v>83</v>
      </c>
      <c r="AY169" s="18" t="s">
        <v>194</v>
      </c>
      <c r="BE169" s="241">
        <f>IF(N169="základní",J169,0)</f>
        <v>0</v>
      </c>
      <c r="BF169" s="241">
        <f>IF(N169="snížená",J169,0)</f>
        <v>0</v>
      </c>
      <c r="BG169" s="241">
        <f>IF(N169="zákl. přenesená",J169,0)</f>
        <v>0</v>
      </c>
      <c r="BH169" s="241">
        <f>IF(N169="sníž. přenesená",J169,0)</f>
        <v>0</v>
      </c>
      <c r="BI169" s="241">
        <f>IF(N169="nulová",J169,0)</f>
        <v>0</v>
      </c>
      <c r="BJ169" s="18" t="s">
        <v>83</v>
      </c>
      <c r="BK169" s="241">
        <f>ROUND(I169*H169,2)</f>
        <v>0</v>
      </c>
      <c r="BL169" s="18" t="s">
        <v>100</v>
      </c>
      <c r="BM169" s="240" t="s">
        <v>556</v>
      </c>
    </row>
    <row r="170" s="2" customFormat="1" ht="16.5" customHeight="1">
      <c r="A170" s="39"/>
      <c r="B170" s="40"/>
      <c r="C170" s="229" t="s">
        <v>388</v>
      </c>
      <c r="D170" s="229" t="s">
        <v>196</v>
      </c>
      <c r="E170" s="230" t="s">
        <v>411</v>
      </c>
      <c r="F170" s="231" t="s">
        <v>2003</v>
      </c>
      <c r="G170" s="232" t="s">
        <v>280</v>
      </c>
      <c r="H170" s="233">
        <v>20</v>
      </c>
      <c r="I170" s="234"/>
      <c r="J170" s="235">
        <f>ROUND(I170*H170,2)</f>
        <v>0</v>
      </c>
      <c r="K170" s="231" t="s">
        <v>232</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196</v>
      </c>
      <c r="AU170" s="240" t="s">
        <v>83</v>
      </c>
      <c r="AY170" s="18" t="s">
        <v>194</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565</v>
      </c>
    </row>
    <row r="171" s="2" customFormat="1" ht="16.5" customHeight="1">
      <c r="A171" s="39"/>
      <c r="B171" s="40"/>
      <c r="C171" s="229" t="s">
        <v>393</v>
      </c>
      <c r="D171" s="229" t="s">
        <v>196</v>
      </c>
      <c r="E171" s="230" t="s">
        <v>417</v>
      </c>
      <c r="F171" s="231" t="s">
        <v>2004</v>
      </c>
      <c r="G171" s="232" t="s">
        <v>1343</v>
      </c>
      <c r="H171" s="233">
        <v>160</v>
      </c>
      <c r="I171" s="234"/>
      <c r="J171" s="235">
        <f>ROUND(I171*H171,2)</f>
        <v>0</v>
      </c>
      <c r="K171" s="231" t="s">
        <v>232</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100</v>
      </c>
      <c r="AT171" s="240" t="s">
        <v>196</v>
      </c>
      <c r="AU171" s="240" t="s">
        <v>83</v>
      </c>
      <c r="AY171" s="18" t="s">
        <v>194</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575</v>
      </c>
    </row>
    <row r="172" s="2" customFormat="1" ht="16.5" customHeight="1">
      <c r="A172" s="39"/>
      <c r="B172" s="40"/>
      <c r="C172" s="229" t="s">
        <v>397</v>
      </c>
      <c r="D172" s="229" t="s">
        <v>196</v>
      </c>
      <c r="E172" s="230" t="s">
        <v>422</v>
      </c>
      <c r="F172" s="231" t="s">
        <v>2005</v>
      </c>
      <c r="G172" s="232" t="s">
        <v>280</v>
      </c>
      <c r="H172" s="233">
        <v>80</v>
      </c>
      <c r="I172" s="234"/>
      <c r="J172" s="235">
        <f>ROUND(I172*H172,2)</f>
        <v>0</v>
      </c>
      <c r="K172" s="231" t="s">
        <v>232</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100</v>
      </c>
      <c r="AT172" s="240" t="s">
        <v>196</v>
      </c>
      <c r="AU172" s="240" t="s">
        <v>83</v>
      </c>
      <c r="AY172" s="18" t="s">
        <v>194</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585</v>
      </c>
    </row>
    <row r="173" s="2" customFormat="1" ht="16.5" customHeight="1">
      <c r="A173" s="39"/>
      <c r="B173" s="40"/>
      <c r="C173" s="229" t="s">
        <v>401</v>
      </c>
      <c r="D173" s="229" t="s">
        <v>196</v>
      </c>
      <c r="E173" s="230" t="s">
        <v>427</v>
      </c>
      <c r="F173" s="231" t="s">
        <v>2006</v>
      </c>
      <c r="G173" s="232" t="s">
        <v>1343</v>
      </c>
      <c r="H173" s="233">
        <v>7</v>
      </c>
      <c r="I173" s="234"/>
      <c r="J173" s="235">
        <f>ROUND(I173*H173,2)</f>
        <v>0</v>
      </c>
      <c r="K173" s="231" t="s">
        <v>232</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100</v>
      </c>
      <c r="AT173" s="240" t="s">
        <v>196</v>
      </c>
      <c r="AU173" s="240" t="s">
        <v>83</v>
      </c>
      <c r="AY173" s="18" t="s">
        <v>194</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594</v>
      </c>
    </row>
    <row r="174" s="2" customFormat="1" ht="16.5" customHeight="1">
      <c r="A174" s="39"/>
      <c r="B174" s="40"/>
      <c r="C174" s="229" t="s">
        <v>406</v>
      </c>
      <c r="D174" s="229" t="s">
        <v>196</v>
      </c>
      <c r="E174" s="230" t="s">
        <v>432</v>
      </c>
      <c r="F174" s="231" t="s">
        <v>2007</v>
      </c>
      <c r="G174" s="232" t="s">
        <v>1343</v>
      </c>
      <c r="H174" s="233">
        <v>10</v>
      </c>
      <c r="I174" s="234"/>
      <c r="J174" s="235">
        <f>ROUND(I174*H174,2)</f>
        <v>0</v>
      </c>
      <c r="K174" s="231" t="s">
        <v>232</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100</v>
      </c>
      <c r="AT174" s="240" t="s">
        <v>196</v>
      </c>
      <c r="AU174" s="240" t="s">
        <v>83</v>
      </c>
      <c r="AY174" s="18" t="s">
        <v>194</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602</v>
      </c>
    </row>
    <row r="175" s="2" customFormat="1" ht="16.5" customHeight="1">
      <c r="A175" s="39"/>
      <c r="B175" s="40"/>
      <c r="C175" s="229" t="s">
        <v>411</v>
      </c>
      <c r="D175" s="229" t="s">
        <v>196</v>
      </c>
      <c r="E175" s="230" t="s">
        <v>437</v>
      </c>
      <c r="F175" s="231" t="s">
        <v>2008</v>
      </c>
      <c r="G175" s="232" t="s">
        <v>1343</v>
      </c>
      <c r="H175" s="233">
        <v>10</v>
      </c>
      <c r="I175" s="234"/>
      <c r="J175" s="235">
        <f>ROUND(I175*H175,2)</f>
        <v>0</v>
      </c>
      <c r="K175" s="231" t="s">
        <v>232</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100</v>
      </c>
      <c r="AT175" s="240" t="s">
        <v>196</v>
      </c>
      <c r="AU175" s="240" t="s">
        <v>83</v>
      </c>
      <c r="AY175" s="18" t="s">
        <v>194</v>
      </c>
      <c r="BE175" s="241">
        <f>IF(N175="základní",J175,0)</f>
        <v>0</v>
      </c>
      <c r="BF175" s="241">
        <f>IF(N175="snížená",J175,0)</f>
        <v>0</v>
      </c>
      <c r="BG175" s="241">
        <f>IF(N175="zákl. přenesená",J175,0)</f>
        <v>0</v>
      </c>
      <c r="BH175" s="241">
        <f>IF(N175="sníž. přenesená",J175,0)</f>
        <v>0</v>
      </c>
      <c r="BI175" s="241">
        <f>IF(N175="nulová",J175,0)</f>
        <v>0</v>
      </c>
      <c r="BJ175" s="18" t="s">
        <v>83</v>
      </c>
      <c r="BK175" s="241">
        <f>ROUND(I175*H175,2)</f>
        <v>0</v>
      </c>
      <c r="BL175" s="18" t="s">
        <v>100</v>
      </c>
      <c r="BM175" s="240" t="s">
        <v>612</v>
      </c>
    </row>
    <row r="176" s="2" customFormat="1" ht="16.5" customHeight="1">
      <c r="A176" s="39"/>
      <c r="B176" s="40"/>
      <c r="C176" s="229" t="s">
        <v>417</v>
      </c>
      <c r="D176" s="229" t="s">
        <v>196</v>
      </c>
      <c r="E176" s="230" t="s">
        <v>443</v>
      </c>
      <c r="F176" s="231" t="s">
        <v>2009</v>
      </c>
      <c r="G176" s="232" t="s">
        <v>1343</v>
      </c>
      <c r="H176" s="233">
        <v>80</v>
      </c>
      <c r="I176" s="234"/>
      <c r="J176" s="235">
        <f>ROUND(I176*H176,2)</f>
        <v>0</v>
      </c>
      <c r="K176" s="231" t="s">
        <v>232</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196</v>
      </c>
      <c r="AU176" s="240" t="s">
        <v>83</v>
      </c>
      <c r="AY176" s="18" t="s">
        <v>194</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622</v>
      </c>
    </row>
    <row r="177" s="2" customFormat="1" ht="16.5" customHeight="1">
      <c r="A177" s="39"/>
      <c r="B177" s="40"/>
      <c r="C177" s="229" t="s">
        <v>422</v>
      </c>
      <c r="D177" s="229" t="s">
        <v>196</v>
      </c>
      <c r="E177" s="230" t="s">
        <v>448</v>
      </c>
      <c r="F177" s="231" t="s">
        <v>2010</v>
      </c>
      <c r="G177" s="232" t="s">
        <v>1343</v>
      </c>
      <c r="H177" s="233">
        <v>1</v>
      </c>
      <c r="I177" s="234"/>
      <c r="J177" s="235">
        <f>ROUND(I177*H177,2)</f>
        <v>0</v>
      </c>
      <c r="K177" s="231" t="s">
        <v>232</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196</v>
      </c>
      <c r="AU177" s="240" t="s">
        <v>83</v>
      </c>
      <c r="AY177" s="18" t="s">
        <v>194</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632</v>
      </c>
    </row>
    <row r="178" s="2" customFormat="1" ht="16.5" customHeight="1">
      <c r="A178" s="39"/>
      <c r="B178" s="40"/>
      <c r="C178" s="229" t="s">
        <v>427</v>
      </c>
      <c r="D178" s="229" t="s">
        <v>196</v>
      </c>
      <c r="E178" s="230" t="s">
        <v>455</v>
      </c>
      <c r="F178" s="231" t="s">
        <v>2011</v>
      </c>
      <c r="G178" s="232" t="s">
        <v>1343</v>
      </c>
      <c r="H178" s="233">
        <v>7</v>
      </c>
      <c r="I178" s="234"/>
      <c r="J178" s="235">
        <f>ROUND(I178*H178,2)</f>
        <v>0</v>
      </c>
      <c r="K178" s="231" t="s">
        <v>232</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100</v>
      </c>
      <c r="AT178" s="240" t="s">
        <v>196</v>
      </c>
      <c r="AU178" s="240" t="s">
        <v>83</v>
      </c>
      <c r="AY178" s="18" t="s">
        <v>194</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100</v>
      </c>
      <c r="BM178" s="240" t="s">
        <v>640</v>
      </c>
    </row>
    <row r="179" s="2" customFormat="1" ht="16.5" customHeight="1">
      <c r="A179" s="39"/>
      <c r="B179" s="40"/>
      <c r="C179" s="229" t="s">
        <v>432</v>
      </c>
      <c r="D179" s="229" t="s">
        <v>196</v>
      </c>
      <c r="E179" s="230" t="s">
        <v>459</v>
      </c>
      <c r="F179" s="231" t="s">
        <v>2012</v>
      </c>
      <c r="G179" s="232" t="s">
        <v>1343</v>
      </c>
      <c r="H179" s="233">
        <v>7</v>
      </c>
      <c r="I179" s="234"/>
      <c r="J179" s="235">
        <f>ROUND(I179*H179,2)</f>
        <v>0</v>
      </c>
      <c r="K179" s="231" t="s">
        <v>232</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100</v>
      </c>
      <c r="AT179" s="240" t="s">
        <v>196</v>
      </c>
      <c r="AU179" s="240" t="s">
        <v>83</v>
      </c>
      <c r="AY179" s="18" t="s">
        <v>194</v>
      </c>
      <c r="BE179" s="241">
        <f>IF(N179="základní",J179,0)</f>
        <v>0</v>
      </c>
      <c r="BF179" s="241">
        <f>IF(N179="snížená",J179,0)</f>
        <v>0</v>
      </c>
      <c r="BG179" s="241">
        <f>IF(N179="zákl. přenesená",J179,0)</f>
        <v>0</v>
      </c>
      <c r="BH179" s="241">
        <f>IF(N179="sníž. přenesená",J179,0)</f>
        <v>0</v>
      </c>
      <c r="BI179" s="241">
        <f>IF(N179="nulová",J179,0)</f>
        <v>0</v>
      </c>
      <c r="BJ179" s="18" t="s">
        <v>83</v>
      </c>
      <c r="BK179" s="241">
        <f>ROUND(I179*H179,2)</f>
        <v>0</v>
      </c>
      <c r="BL179" s="18" t="s">
        <v>100</v>
      </c>
      <c r="BM179" s="240" t="s">
        <v>649</v>
      </c>
    </row>
    <row r="180" s="2" customFormat="1" ht="16.5" customHeight="1">
      <c r="A180" s="39"/>
      <c r="B180" s="40"/>
      <c r="C180" s="229" t="s">
        <v>437</v>
      </c>
      <c r="D180" s="229" t="s">
        <v>196</v>
      </c>
      <c r="E180" s="230" t="s">
        <v>463</v>
      </c>
      <c r="F180" s="231" t="s">
        <v>2013</v>
      </c>
      <c r="G180" s="232" t="s">
        <v>1343</v>
      </c>
      <c r="H180" s="233">
        <v>14</v>
      </c>
      <c r="I180" s="234"/>
      <c r="J180" s="235">
        <f>ROUND(I180*H180,2)</f>
        <v>0</v>
      </c>
      <c r="K180" s="231" t="s">
        <v>232</v>
      </c>
      <c r="L180" s="45"/>
      <c r="M180" s="236" t="s">
        <v>1</v>
      </c>
      <c r="N180" s="237" t="s">
        <v>41</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100</v>
      </c>
      <c r="AT180" s="240" t="s">
        <v>196</v>
      </c>
      <c r="AU180" s="240" t="s">
        <v>83</v>
      </c>
      <c r="AY180" s="18" t="s">
        <v>194</v>
      </c>
      <c r="BE180" s="241">
        <f>IF(N180="základní",J180,0)</f>
        <v>0</v>
      </c>
      <c r="BF180" s="241">
        <f>IF(N180="snížená",J180,0)</f>
        <v>0</v>
      </c>
      <c r="BG180" s="241">
        <f>IF(N180="zákl. přenesená",J180,0)</f>
        <v>0</v>
      </c>
      <c r="BH180" s="241">
        <f>IF(N180="sníž. přenesená",J180,0)</f>
        <v>0</v>
      </c>
      <c r="BI180" s="241">
        <f>IF(N180="nulová",J180,0)</f>
        <v>0</v>
      </c>
      <c r="BJ180" s="18" t="s">
        <v>83</v>
      </c>
      <c r="BK180" s="241">
        <f>ROUND(I180*H180,2)</f>
        <v>0</v>
      </c>
      <c r="BL180" s="18" t="s">
        <v>100</v>
      </c>
      <c r="BM180" s="240" t="s">
        <v>659</v>
      </c>
    </row>
    <row r="181" s="2" customFormat="1" ht="16.5" customHeight="1">
      <c r="A181" s="39"/>
      <c r="B181" s="40"/>
      <c r="C181" s="229" t="s">
        <v>443</v>
      </c>
      <c r="D181" s="229" t="s">
        <v>196</v>
      </c>
      <c r="E181" s="230" t="s">
        <v>467</v>
      </c>
      <c r="F181" s="231" t="s">
        <v>2014</v>
      </c>
      <c r="G181" s="232" t="s">
        <v>1343</v>
      </c>
      <c r="H181" s="233">
        <v>15</v>
      </c>
      <c r="I181" s="234"/>
      <c r="J181" s="235">
        <f>ROUND(I181*H181,2)</f>
        <v>0</v>
      </c>
      <c r="K181" s="231" t="s">
        <v>232</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100</v>
      </c>
      <c r="AT181" s="240" t="s">
        <v>196</v>
      </c>
      <c r="AU181" s="240" t="s">
        <v>83</v>
      </c>
      <c r="AY181" s="18" t="s">
        <v>194</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100</v>
      </c>
      <c r="BM181" s="240" t="s">
        <v>669</v>
      </c>
    </row>
    <row r="182" s="12" customFormat="1" ht="25.92" customHeight="1">
      <c r="A182" s="12"/>
      <c r="B182" s="213"/>
      <c r="C182" s="214"/>
      <c r="D182" s="215" t="s">
        <v>75</v>
      </c>
      <c r="E182" s="216" t="s">
        <v>471</v>
      </c>
      <c r="F182" s="216" t="s">
        <v>1877</v>
      </c>
      <c r="G182" s="214"/>
      <c r="H182" s="214"/>
      <c r="I182" s="217"/>
      <c r="J182" s="218">
        <f>BK182</f>
        <v>0</v>
      </c>
      <c r="K182" s="214"/>
      <c r="L182" s="219"/>
      <c r="M182" s="220"/>
      <c r="N182" s="221"/>
      <c r="O182" s="221"/>
      <c r="P182" s="222">
        <f>SUM(P183:P185)</f>
        <v>0</v>
      </c>
      <c r="Q182" s="221"/>
      <c r="R182" s="222">
        <f>SUM(R183:R185)</f>
        <v>0</v>
      </c>
      <c r="S182" s="221"/>
      <c r="T182" s="223">
        <f>SUM(T183:T185)</f>
        <v>0</v>
      </c>
      <c r="U182" s="12"/>
      <c r="V182" s="12"/>
      <c r="W182" s="12"/>
      <c r="X182" s="12"/>
      <c r="Y182" s="12"/>
      <c r="Z182" s="12"/>
      <c r="AA182" s="12"/>
      <c r="AB182" s="12"/>
      <c r="AC182" s="12"/>
      <c r="AD182" s="12"/>
      <c r="AE182" s="12"/>
      <c r="AR182" s="224" t="s">
        <v>83</v>
      </c>
      <c r="AT182" s="225" t="s">
        <v>75</v>
      </c>
      <c r="AU182" s="225" t="s">
        <v>76</v>
      </c>
      <c r="AY182" s="224" t="s">
        <v>194</v>
      </c>
      <c r="BK182" s="226">
        <f>SUM(BK183:BK185)</f>
        <v>0</v>
      </c>
    </row>
    <row r="183" s="2" customFormat="1" ht="16.5" customHeight="1">
      <c r="A183" s="39"/>
      <c r="B183" s="40"/>
      <c r="C183" s="229" t="s">
        <v>448</v>
      </c>
      <c r="D183" s="229" t="s">
        <v>196</v>
      </c>
      <c r="E183" s="230" t="s">
        <v>476</v>
      </c>
      <c r="F183" s="231" t="s">
        <v>2015</v>
      </c>
      <c r="G183" s="232" t="s">
        <v>1343</v>
      </c>
      <c r="H183" s="233">
        <v>8</v>
      </c>
      <c r="I183" s="234"/>
      <c r="J183" s="235">
        <f>ROUND(I183*H183,2)</f>
        <v>0</v>
      </c>
      <c r="K183" s="231" t="s">
        <v>232</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100</v>
      </c>
      <c r="AT183" s="240" t="s">
        <v>196</v>
      </c>
      <c r="AU183" s="240" t="s">
        <v>83</v>
      </c>
      <c r="AY183" s="18" t="s">
        <v>194</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680</v>
      </c>
    </row>
    <row r="184" s="2" customFormat="1" ht="16.5" customHeight="1">
      <c r="A184" s="39"/>
      <c r="B184" s="40"/>
      <c r="C184" s="229" t="s">
        <v>455</v>
      </c>
      <c r="D184" s="229" t="s">
        <v>196</v>
      </c>
      <c r="E184" s="230" t="s">
        <v>481</v>
      </c>
      <c r="F184" s="231" t="s">
        <v>2016</v>
      </c>
      <c r="G184" s="232" t="s">
        <v>1343</v>
      </c>
      <c r="H184" s="233">
        <v>1</v>
      </c>
      <c r="I184" s="234"/>
      <c r="J184" s="235">
        <f>ROUND(I184*H184,2)</f>
        <v>0</v>
      </c>
      <c r="K184" s="231" t="s">
        <v>232</v>
      </c>
      <c r="L184" s="45"/>
      <c r="M184" s="236" t="s">
        <v>1</v>
      </c>
      <c r="N184" s="237"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100</v>
      </c>
      <c r="AT184" s="240" t="s">
        <v>196</v>
      </c>
      <c r="AU184" s="240" t="s">
        <v>83</v>
      </c>
      <c r="AY184" s="18" t="s">
        <v>194</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691</v>
      </c>
    </row>
    <row r="185" s="2" customFormat="1" ht="16.5" customHeight="1">
      <c r="A185" s="39"/>
      <c r="B185" s="40"/>
      <c r="C185" s="229" t="s">
        <v>459</v>
      </c>
      <c r="D185" s="229" t="s">
        <v>196</v>
      </c>
      <c r="E185" s="230" t="s">
        <v>485</v>
      </c>
      <c r="F185" s="231" t="s">
        <v>2017</v>
      </c>
      <c r="G185" s="232" t="s">
        <v>1372</v>
      </c>
      <c r="H185" s="233">
        <v>100</v>
      </c>
      <c r="I185" s="234"/>
      <c r="J185" s="235">
        <f>ROUND(I185*H185,2)</f>
        <v>0</v>
      </c>
      <c r="K185" s="231" t="s">
        <v>232</v>
      </c>
      <c r="L185" s="45"/>
      <c r="M185" s="236" t="s">
        <v>1</v>
      </c>
      <c r="N185" s="237"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100</v>
      </c>
      <c r="AT185" s="240" t="s">
        <v>196</v>
      </c>
      <c r="AU185" s="240" t="s">
        <v>83</v>
      </c>
      <c r="AY185" s="18" t="s">
        <v>194</v>
      </c>
      <c r="BE185" s="241">
        <f>IF(N185="základní",J185,0)</f>
        <v>0</v>
      </c>
      <c r="BF185" s="241">
        <f>IF(N185="snížená",J185,0)</f>
        <v>0</v>
      </c>
      <c r="BG185" s="241">
        <f>IF(N185="zákl. přenesená",J185,0)</f>
        <v>0</v>
      </c>
      <c r="BH185" s="241">
        <f>IF(N185="sníž. přenesená",J185,0)</f>
        <v>0</v>
      </c>
      <c r="BI185" s="241">
        <f>IF(N185="nulová",J185,0)</f>
        <v>0</v>
      </c>
      <c r="BJ185" s="18" t="s">
        <v>83</v>
      </c>
      <c r="BK185" s="241">
        <f>ROUND(I185*H185,2)</f>
        <v>0</v>
      </c>
      <c r="BL185" s="18" t="s">
        <v>100</v>
      </c>
      <c r="BM185" s="240" t="s">
        <v>699</v>
      </c>
    </row>
    <row r="186" s="12" customFormat="1" ht="25.92" customHeight="1">
      <c r="A186" s="12"/>
      <c r="B186" s="213"/>
      <c r="C186" s="214"/>
      <c r="D186" s="215" t="s">
        <v>75</v>
      </c>
      <c r="E186" s="216" t="s">
        <v>1917</v>
      </c>
      <c r="F186" s="216" t="s">
        <v>2018</v>
      </c>
      <c r="G186" s="214"/>
      <c r="H186" s="214"/>
      <c r="I186" s="217"/>
      <c r="J186" s="218">
        <f>BK186</f>
        <v>0</v>
      </c>
      <c r="K186" s="214"/>
      <c r="L186" s="219"/>
      <c r="M186" s="220"/>
      <c r="N186" s="221"/>
      <c r="O186" s="221"/>
      <c r="P186" s="222">
        <f>SUM(P187:P195)</f>
        <v>0</v>
      </c>
      <c r="Q186" s="221"/>
      <c r="R186" s="222">
        <f>SUM(R187:R195)</f>
        <v>0</v>
      </c>
      <c r="S186" s="221"/>
      <c r="T186" s="223">
        <f>SUM(T187:T195)</f>
        <v>0</v>
      </c>
      <c r="U186" s="12"/>
      <c r="V186" s="12"/>
      <c r="W186" s="12"/>
      <c r="X186" s="12"/>
      <c r="Y186" s="12"/>
      <c r="Z186" s="12"/>
      <c r="AA186" s="12"/>
      <c r="AB186" s="12"/>
      <c r="AC186" s="12"/>
      <c r="AD186" s="12"/>
      <c r="AE186" s="12"/>
      <c r="AR186" s="224" t="s">
        <v>83</v>
      </c>
      <c r="AT186" s="225" t="s">
        <v>75</v>
      </c>
      <c r="AU186" s="225" t="s">
        <v>76</v>
      </c>
      <c r="AY186" s="224" t="s">
        <v>194</v>
      </c>
      <c r="BK186" s="226">
        <f>SUM(BK187:BK195)</f>
        <v>0</v>
      </c>
    </row>
    <row r="187" s="2" customFormat="1" ht="16.5" customHeight="1">
      <c r="A187" s="39"/>
      <c r="B187" s="40"/>
      <c r="C187" s="229" t="s">
        <v>463</v>
      </c>
      <c r="D187" s="229" t="s">
        <v>196</v>
      </c>
      <c r="E187" s="230" t="s">
        <v>1895</v>
      </c>
      <c r="F187" s="231" t="s">
        <v>2019</v>
      </c>
      <c r="G187" s="232" t="s">
        <v>199</v>
      </c>
      <c r="H187" s="233">
        <v>40</v>
      </c>
      <c r="I187" s="234"/>
      <c r="J187" s="235">
        <f>ROUND(I187*H187,2)</f>
        <v>0</v>
      </c>
      <c r="K187" s="231" t="s">
        <v>232</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100</v>
      </c>
      <c r="AT187" s="240" t="s">
        <v>196</v>
      </c>
      <c r="AU187" s="240" t="s">
        <v>83</v>
      </c>
      <c r="AY187" s="18" t="s">
        <v>194</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100</v>
      </c>
      <c r="BM187" s="240" t="s">
        <v>708</v>
      </c>
    </row>
    <row r="188" s="2" customFormat="1" ht="16.5" customHeight="1">
      <c r="A188" s="39"/>
      <c r="B188" s="40"/>
      <c r="C188" s="229" t="s">
        <v>467</v>
      </c>
      <c r="D188" s="229" t="s">
        <v>196</v>
      </c>
      <c r="E188" s="230" t="s">
        <v>2020</v>
      </c>
      <c r="F188" s="231" t="s">
        <v>2021</v>
      </c>
      <c r="G188" s="232" t="s">
        <v>199</v>
      </c>
      <c r="H188" s="233">
        <v>16</v>
      </c>
      <c r="I188" s="234"/>
      <c r="J188" s="235">
        <f>ROUND(I188*H188,2)</f>
        <v>0</v>
      </c>
      <c r="K188" s="231" t="s">
        <v>232</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100</v>
      </c>
      <c r="AT188" s="240" t="s">
        <v>196</v>
      </c>
      <c r="AU188" s="240" t="s">
        <v>83</v>
      </c>
      <c r="AY188" s="18" t="s">
        <v>194</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100</v>
      </c>
      <c r="BM188" s="240" t="s">
        <v>716</v>
      </c>
    </row>
    <row r="189" s="2" customFormat="1" ht="16.5" customHeight="1">
      <c r="A189" s="39"/>
      <c r="B189" s="40"/>
      <c r="C189" s="229" t="s">
        <v>471</v>
      </c>
      <c r="D189" s="229" t="s">
        <v>196</v>
      </c>
      <c r="E189" s="230" t="s">
        <v>2022</v>
      </c>
      <c r="F189" s="231" t="s">
        <v>2023</v>
      </c>
      <c r="G189" s="232" t="s">
        <v>199</v>
      </c>
      <c r="H189" s="233">
        <v>24</v>
      </c>
      <c r="I189" s="234"/>
      <c r="J189" s="235">
        <f>ROUND(I189*H189,2)</f>
        <v>0</v>
      </c>
      <c r="K189" s="231" t="s">
        <v>232</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100</v>
      </c>
      <c r="AT189" s="240" t="s">
        <v>196</v>
      </c>
      <c r="AU189" s="240" t="s">
        <v>83</v>
      </c>
      <c r="AY189" s="18" t="s">
        <v>194</v>
      </c>
      <c r="BE189" s="241">
        <f>IF(N189="základní",J189,0)</f>
        <v>0</v>
      </c>
      <c r="BF189" s="241">
        <f>IF(N189="snížená",J189,0)</f>
        <v>0</v>
      </c>
      <c r="BG189" s="241">
        <f>IF(N189="zákl. přenesená",J189,0)</f>
        <v>0</v>
      </c>
      <c r="BH189" s="241">
        <f>IF(N189="sníž. přenesená",J189,0)</f>
        <v>0</v>
      </c>
      <c r="BI189" s="241">
        <f>IF(N189="nulová",J189,0)</f>
        <v>0</v>
      </c>
      <c r="BJ189" s="18" t="s">
        <v>83</v>
      </c>
      <c r="BK189" s="241">
        <f>ROUND(I189*H189,2)</f>
        <v>0</v>
      </c>
      <c r="BL189" s="18" t="s">
        <v>100</v>
      </c>
      <c r="BM189" s="240" t="s">
        <v>725</v>
      </c>
    </row>
    <row r="190" s="2" customFormat="1" ht="16.5" customHeight="1">
      <c r="A190" s="39"/>
      <c r="B190" s="40"/>
      <c r="C190" s="229" t="s">
        <v>476</v>
      </c>
      <c r="D190" s="229" t="s">
        <v>196</v>
      </c>
      <c r="E190" s="230" t="s">
        <v>2024</v>
      </c>
      <c r="F190" s="231" t="s">
        <v>2025</v>
      </c>
      <c r="G190" s="232" t="s">
        <v>199</v>
      </c>
      <c r="H190" s="233">
        <v>8</v>
      </c>
      <c r="I190" s="234"/>
      <c r="J190" s="235">
        <f>ROUND(I190*H190,2)</f>
        <v>0</v>
      </c>
      <c r="K190" s="231" t="s">
        <v>232</v>
      </c>
      <c r="L190" s="45"/>
      <c r="M190" s="236" t="s">
        <v>1</v>
      </c>
      <c r="N190" s="237" t="s">
        <v>41</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100</v>
      </c>
      <c r="AT190" s="240" t="s">
        <v>196</v>
      </c>
      <c r="AU190" s="240" t="s">
        <v>83</v>
      </c>
      <c r="AY190" s="18" t="s">
        <v>194</v>
      </c>
      <c r="BE190" s="241">
        <f>IF(N190="základní",J190,0)</f>
        <v>0</v>
      </c>
      <c r="BF190" s="241">
        <f>IF(N190="snížená",J190,0)</f>
        <v>0</v>
      </c>
      <c r="BG190" s="241">
        <f>IF(N190="zákl. přenesená",J190,0)</f>
        <v>0</v>
      </c>
      <c r="BH190" s="241">
        <f>IF(N190="sníž. přenesená",J190,0)</f>
        <v>0</v>
      </c>
      <c r="BI190" s="241">
        <f>IF(N190="nulová",J190,0)</f>
        <v>0</v>
      </c>
      <c r="BJ190" s="18" t="s">
        <v>83</v>
      </c>
      <c r="BK190" s="241">
        <f>ROUND(I190*H190,2)</f>
        <v>0</v>
      </c>
      <c r="BL190" s="18" t="s">
        <v>100</v>
      </c>
      <c r="BM190" s="240" t="s">
        <v>738</v>
      </c>
    </row>
    <row r="191" s="2" customFormat="1" ht="16.5" customHeight="1">
      <c r="A191" s="39"/>
      <c r="B191" s="40"/>
      <c r="C191" s="229" t="s">
        <v>481</v>
      </c>
      <c r="D191" s="229" t="s">
        <v>196</v>
      </c>
      <c r="E191" s="230" t="s">
        <v>2026</v>
      </c>
      <c r="F191" s="231" t="s">
        <v>2027</v>
      </c>
      <c r="G191" s="232" t="s">
        <v>199</v>
      </c>
      <c r="H191" s="233">
        <v>24</v>
      </c>
      <c r="I191" s="234"/>
      <c r="J191" s="235">
        <f>ROUND(I191*H191,2)</f>
        <v>0</v>
      </c>
      <c r="K191" s="231" t="s">
        <v>232</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100</v>
      </c>
      <c r="AT191" s="240" t="s">
        <v>196</v>
      </c>
      <c r="AU191" s="240" t="s">
        <v>83</v>
      </c>
      <c r="AY191" s="18" t="s">
        <v>194</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100</v>
      </c>
      <c r="BM191" s="240" t="s">
        <v>748</v>
      </c>
    </row>
    <row r="192" s="2" customFormat="1" ht="16.5" customHeight="1">
      <c r="A192" s="39"/>
      <c r="B192" s="40"/>
      <c r="C192" s="229" t="s">
        <v>485</v>
      </c>
      <c r="D192" s="229" t="s">
        <v>196</v>
      </c>
      <c r="E192" s="230" t="s">
        <v>2028</v>
      </c>
      <c r="F192" s="231" t="s">
        <v>2029</v>
      </c>
      <c r="G192" s="232" t="s">
        <v>199</v>
      </c>
      <c r="H192" s="233">
        <v>8</v>
      </c>
      <c r="I192" s="234"/>
      <c r="J192" s="235">
        <f>ROUND(I192*H192,2)</f>
        <v>0</v>
      </c>
      <c r="K192" s="231" t="s">
        <v>232</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100</v>
      </c>
      <c r="AT192" s="240" t="s">
        <v>196</v>
      </c>
      <c r="AU192" s="240" t="s">
        <v>83</v>
      </c>
      <c r="AY192" s="18" t="s">
        <v>194</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759</v>
      </c>
    </row>
    <row r="193" s="2" customFormat="1" ht="16.5" customHeight="1">
      <c r="A193" s="39"/>
      <c r="B193" s="40"/>
      <c r="C193" s="229" t="s">
        <v>489</v>
      </c>
      <c r="D193" s="229" t="s">
        <v>196</v>
      </c>
      <c r="E193" s="230" t="s">
        <v>2030</v>
      </c>
      <c r="F193" s="231" t="s">
        <v>2031</v>
      </c>
      <c r="G193" s="232" t="s">
        <v>199</v>
      </c>
      <c r="H193" s="233">
        <v>16</v>
      </c>
      <c r="I193" s="234"/>
      <c r="J193" s="235">
        <f>ROUND(I193*H193,2)</f>
        <v>0</v>
      </c>
      <c r="K193" s="231" t="s">
        <v>232</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100</v>
      </c>
      <c r="AT193" s="240" t="s">
        <v>196</v>
      </c>
      <c r="AU193" s="240" t="s">
        <v>83</v>
      </c>
      <c r="AY193" s="18" t="s">
        <v>194</v>
      </c>
      <c r="BE193" s="241">
        <f>IF(N193="základní",J193,0)</f>
        <v>0</v>
      </c>
      <c r="BF193" s="241">
        <f>IF(N193="snížená",J193,0)</f>
        <v>0</v>
      </c>
      <c r="BG193" s="241">
        <f>IF(N193="zákl. přenesená",J193,0)</f>
        <v>0</v>
      </c>
      <c r="BH193" s="241">
        <f>IF(N193="sníž. přenesená",J193,0)</f>
        <v>0</v>
      </c>
      <c r="BI193" s="241">
        <f>IF(N193="nulová",J193,0)</f>
        <v>0</v>
      </c>
      <c r="BJ193" s="18" t="s">
        <v>83</v>
      </c>
      <c r="BK193" s="241">
        <f>ROUND(I193*H193,2)</f>
        <v>0</v>
      </c>
      <c r="BL193" s="18" t="s">
        <v>100</v>
      </c>
      <c r="BM193" s="240" t="s">
        <v>770</v>
      </c>
    </row>
    <row r="194" s="2" customFormat="1" ht="16.5" customHeight="1">
      <c r="A194" s="39"/>
      <c r="B194" s="40"/>
      <c r="C194" s="229" t="s">
        <v>493</v>
      </c>
      <c r="D194" s="229" t="s">
        <v>196</v>
      </c>
      <c r="E194" s="230" t="s">
        <v>2032</v>
      </c>
      <c r="F194" s="231" t="s">
        <v>2033</v>
      </c>
      <c r="G194" s="232" t="s">
        <v>199</v>
      </c>
      <c r="H194" s="233">
        <v>16</v>
      </c>
      <c r="I194" s="234"/>
      <c r="J194" s="235">
        <f>ROUND(I194*H194,2)</f>
        <v>0</v>
      </c>
      <c r="K194" s="231" t="s">
        <v>232</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100</v>
      </c>
      <c r="AT194" s="240" t="s">
        <v>196</v>
      </c>
      <c r="AU194" s="240" t="s">
        <v>83</v>
      </c>
      <c r="AY194" s="18" t="s">
        <v>194</v>
      </c>
      <c r="BE194" s="241">
        <f>IF(N194="základní",J194,0)</f>
        <v>0</v>
      </c>
      <c r="BF194" s="241">
        <f>IF(N194="snížená",J194,0)</f>
        <v>0</v>
      </c>
      <c r="BG194" s="241">
        <f>IF(N194="zákl. přenesená",J194,0)</f>
        <v>0</v>
      </c>
      <c r="BH194" s="241">
        <f>IF(N194="sníž. přenesená",J194,0)</f>
        <v>0</v>
      </c>
      <c r="BI194" s="241">
        <f>IF(N194="nulová",J194,0)</f>
        <v>0</v>
      </c>
      <c r="BJ194" s="18" t="s">
        <v>83</v>
      </c>
      <c r="BK194" s="241">
        <f>ROUND(I194*H194,2)</f>
        <v>0</v>
      </c>
      <c r="BL194" s="18" t="s">
        <v>100</v>
      </c>
      <c r="BM194" s="240" t="s">
        <v>783</v>
      </c>
    </row>
    <row r="195" s="2" customFormat="1" ht="16.5" customHeight="1">
      <c r="A195" s="39"/>
      <c r="B195" s="40"/>
      <c r="C195" s="229" t="s">
        <v>497</v>
      </c>
      <c r="D195" s="229" t="s">
        <v>196</v>
      </c>
      <c r="E195" s="230" t="s">
        <v>2034</v>
      </c>
      <c r="F195" s="231" t="s">
        <v>2035</v>
      </c>
      <c r="G195" s="232" t="s">
        <v>199</v>
      </c>
      <c r="H195" s="233">
        <v>16</v>
      </c>
      <c r="I195" s="234"/>
      <c r="J195" s="235">
        <f>ROUND(I195*H195,2)</f>
        <v>0</v>
      </c>
      <c r="K195" s="231" t="s">
        <v>232</v>
      </c>
      <c r="L195" s="45"/>
      <c r="M195" s="236" t="s">
        <v>1</v>
      </c>
      <c r="N195" s="237"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100</v>
      </c>
      <c r="AT195" s="240" t="s">
        <v>196</v>
      </c>
      <c r="AU195" s="240" t="s">
        <v>83</v>
      </c>
      <c r="AY195" s="18" t="s">
        <v>194</v>
      </c>
      <c r="BE195" s="241">
        <f>IF(N195="základní",J195,0)</f>
        <v>0</v>
      </c>
      <c r="BF195" s="241">
        <f>IF(N195="snížená",J195,0)</f>
        <v>0</v>
      </c>
      <c r="BG195" s="241">
        <f>IF(N195="zákl. přenesená",J195,0)</f>
        <v>0</v>
      </c>
      <c r="BH195" s="241">
        <f>IF(N195="sníž. přenesená",J195,0)</f>
        <v>0</v>
      </c>
      <c r="BI195" s="241">
        <f>IF(N195="nulová",J195,0)</f>
        <v>0</v>
      </c>
      <c r="BJ195" s="18" t="s">
        <v>83</v>
      </c>
      <c r="BK195" s="241">
        <f>ROUND(I195*H195,2)</f>
        <v>0</v>
      </c>
      <c r="BL195" s="18" t="s">
        <v>100</v>
      </c>
      <c r="BM195" s="240" t="s">
        <v>791</v>
      </c>
    </row>
    <row r="196" s="12" customFormat="1" ht="25.92" customHeight="1">
      <c r="A196" s="12"/>
      <c r="B196" s="213"/>
      <c r="C196" s="214"/>
      <c r="D196" s="215" t="s">
        <v>75</v>
      </c>
      <c r="E196" s="216" t="s">
        <v>2036</v>
      </c>
      <c r="F196" s="216" t="s">
        <v>195</v>
      </c>
      <c r="G196" s="214"/>
      <c r="H196" s="214"/>
      <c r="I196" s="217"/>
      <c r="J196" s="218">
        <f>BK196</f>
        <v>0</v>
      </c>
      <c r="K196" s="214"/>
      <c r="L196" s="219"/>
      <c r="M196" s="220"/>
      <c r="N196" s="221"/>
      <c r="O196" s="221"/>
      <c r="P196" s="222">
        <f>SUM(P197:P198)</f>
        <v>0</v>
      </c>
      <c r="Q196" s="221"/>
      <c r="R196" s="222">
        <f>SUM(R197:R198)</f>
        <v>0</v>
      </c>
      <c r="S196" s="221"/>
      <c r="T196" s="223">
        <f>SUM(T197:T198)</f>
        <v>0</v>
      </c>
      <c r="U196" s="12"/>
      <c r="V196" s="12"/>
      <c r="W196" s="12"/>
      <c r="X196" s="12"/>
      <c r="Y196" s="12"/>
      <c r="Z196" s="12"/>
      <c r="AA196" s="12"/>
      <c r="AB196" s="12"/>
      <c r="AC196" s="12"/>
      <c r="AD196" s="12"/>
      <c r="AE196" s="12"/>
      <c r="AR196" s="224" t="s">
        <v>83</v>
      </c>
      <c r="AT196" s="225" t="s">
        <v>75</v>
      </c>
      <c r="AU196" s="225" t="s">
        <v>76</v>
      </c>
      <c r="AY196" s="224" t="s">
        <v>194</v>
      </c>
      <c r="BK196" s="226">
        <f>SUM(BK197:BK198)</f>
        <v>0</v>
      </c>
    </row>
    <row r="197" s="2" customFormat="1" ht="16.5" customHeight="1">
      <c r="A197" s="39"/>
      <c r="B197" s="40"/>
      <c r="C197" s="229" t="s">
        <v>502</v>
      </c>
      <c r="D197" s="229" t="s">
        <v>196</v>
      </c>
      <c r="E197" s="230" t="s">
        <v>1901</v>
      </c>
      <c r="F197" s="231" t="s">
        <v>2037</v>
      </c>
      <c r="G197" s="232" t="s">
        <v>280</v>
      </c>
      <c r="H197" s="233">
        <v>80</v>
      </c>
      <c r="I197" s="234"/>
      <c r="J197" s="235">
        <f>ROUND(I197*H197,2)</f>
        <v>0</v>
      </c>
      <c r="K197" s="231" t="s">
        <v>232</v>
      </c>
      <c r="L197" s="45"/>
      <c r="M197" s="236" t="s">
        <v>1</v>
      </c>
      <c r="N197" s="237" t="s">
        <v>41</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100</v>
      </c>
      <c r="AT197" s="240" t="s">
        <v>196</v>
      </c>
      <c r="AU197" s="240" t="s">
        <v>83</v>
      </c>
      <c r="AY197" s="18" t="s">
        <v>194</v>
      </c>
      <c r="BE197" s="241">
        <f>IF(N197="základní",J197,0)</f>
        <v>0</v>
      </c>
      <c r="BF197" s="241">
        <f>IF(N197="snížená",J197,0)</f>
        <v>0</v>
      </c>
      <c r="BG197" s="241">
        <f>IF(N197="zákl. přenesená",J197,0)</f>
        <v>0</v>
      </c>
      <c r="BH197" s="241">
        <f>IF(N197="sníž. přenesená",J197,0)</f>
        <v>0</v>
      </c>
      <c r="BI197" s="241">
        <f>IF(N197="nulová",J197,0)</f>
        <v>0</v>
      </c>
      <c r="BJ197" s="18" t="s">
        <v>83</v>
      </c>
      <c r="BK197" s="241">
        <f>ROUND(I197*H197,2)</f>
        <v>0</v>
      </c>
      <c r="BL197" s="18" t="s">
        <v>100</v>
      </c>
      <c r="BM197" s="240" t="s">
        <v>802</v>
      </c>
    </row>
    <row r="198" s="2" customFormat="1" ht="16.5" customHeight="1">
      <c r="A198" s="39"/>
      <c r="B198" s="40"/>
      <c r="C198" s="229" t="s">
        <v>506</v>
      </c>
      <c r="D198" s="229" t="s">
        <v>196</v>
      </c>
      <c r="E198" s="230" t="s">
        <v>2038</v>
      </c>
      <c r="F198" s="231" t="s">
        <v>2039</v>
      </c>
      <c r="G198" s="232" t="s">
        <v>280</v>
      </c>
      <c r="H198" s="233">
        <v>80</v>
      </c>
      <c r="I198" s="234"/>
      <c r="J198" s="235">
        <f>ROUND(I198*H198,2)</f>
        <v>0</v>
      </c>
      <c r="K198" s="231" t="s">
        <v>232</v>
      </c>
      <c r="L198" s="45"/>
      <c r="M198" s="301" t="s">
        <v>1</v>
      </c>
      <c r="N198" s="302" t="s">
        <v>41</v>
      </c>
      <c r="O198" s="303"/>
      <c r="P198" s="304">
        <f>O198*H198</f>
        <v>0</v>
      </c>
      <c r="Q198" s="304">
        <v>0</v>
      </c>
      <c r="R198" s="304">
        <f>Q198*H198</f>
        <v>0</v>
      </c>
      <c r="S198" s="304">
        <v>0</v>
      </c>
      <c r="T198" s="305">
        <f>S198*H198</f>
        <v>0</v>
      </c>
      <c r="U198" s="39"/>
      <c r="V198" s="39"/>
      <c r="W198" s="39"/>
      <c r="X198" s="39"/>
      <c r="Y198" s="39"/>
      <c r="Z198" s="39"/>
      <c r="AA198" s="39"/>
      <c r="AB198" s="39"/>
      <c r="AC198" s="39"/>
      <c r="AD198" s="39"/>
      <c r="AE198" s="39"/>
      <c r="AR198" s="240" t="s">
        <v>100</v>
      </c>
      <c r="AT198" s="240" t="s">
        <v>196</v>
      </c>
      <c r="AU198" s="240" t="s">
        <v>83</v>
      </c>
      <c r="AY198" s="18" t="s">
        <v>194</v>
      </c>
      <c r="BE198" s="241">
        <f>IF(N198="základní",J198,0)</f>
        <v>0</v>
      </c>
      <c r="BF198" s="241">
        <f>IF(N198="snížená",J198,0)</f>
        <v>0</v>
      </c>
      <c r="BG198" s="241">
        <f>IF(N198="zákl. přenesená",J198,0)</f>
        <v>0</v>
      </c>
      <c r="BH198" s="241">
        <f>IF(N198="sníž. přenesená",J198,0)</f>
        <v>0</v>
      </c>
      <c r="BI198" s="241">
        <f>IF(N198="nulová",J198,0)</f>
        <v>0</v>
      </c>
      <c r="BJ198" s="18" t="s">
        <v>83</v>
      </c>
      <c r="BK198" s="241">
        <f>ROUND(I198*H198,2)</f>
        <v>0</v>
      </c>
      <c r="BL198" s="18" t="s">
        <v>100</v>
      </c>
      <c r="BM198" s="240" t="s">
        <v>813</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YYpm752YdAOBHJDZ4MiWMfJbSJoOKykTKjpmQfZ+uIvYvxBFOJ6/N7dXBrJ1hoE0IPZo4VSCIR91bfP/FBsiCQ==" hashValue="wnQBc35nydOhvKj0jzXXgPEFXxvipIm3Xr066S6/PSacImbixKswC3ZoZye6VuZvvh8J4Ku6YBdyILZIfnotOQ==" algorithmName="SHA-512" password="E785"/>
  <autoFilter ref="C129:K19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2040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1957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ROUND((SUM(BE129:BE174)),  2)</f>
        <v>0</v>
      </c>
      <c r="G37" s="39"/>
      <c r="H37" s="39"/>
      <c r="I37" s="166">
        <v>0.20999999999999999</v>
      </c>
      <c r="J37" s="165">
        <f>ROUND(((SUM(BE129:BE174))*I37),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ROUND((SUM(BF129:BF174)),  2)</f>
        <v>0</v>
      </c>
      <c r="G38" s="39"/>
      <c r="H38" s="39"/>
      <c r="I38" s="166">
        <v>0.12</v>
      </c>
      <c r="J38" s="165">
        <f>ROUND(((SUM(BF129:BF174))*I38),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ROUND((SUM(BG129:BG174)),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ROUND((SUM(BH129:BH174)),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ROUND((SUM(BI129:BI174)),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D1.01.45 - Slaboproudá  elektrotechnika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2041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2042</v>
      </c>
      <c r="E102" s="194"/>
      <c r="F102" s="194"/>
      <c r="G102" s="194"/>
      <c r="H102" s="194"/>
      <c r="I102" s="194"/>
      <c r="J102" s="195">
        <f>J140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2043</v>
      </c>
      <c r="E103" s="194"/>
      <c r="F103" s="194"/>
      <c r="G103" s="194"/>
      <c r="H103" s="194"/>
      <c r="I103" s="194"/>
      <c r="J103" s="195">
        <f>J150</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2044</v>
      </c>
      <c r="E104" s="194"/>
      <c r="F104" s="194"/>
      <c r="G104" s="194"/>
      <c r="H104" s="194"/>
      <c r="I104" s="194"/>
      <c r="J104" s="195">
        <f>J156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2045</v>
      </c>
      <c r="E105" s="194"/>
      <c r="F105" s="194"/>
      <c r="G105" s="194"/>
      <c r="H105" s="194"/>
      <c r="I105" s="194"/>
      <c r="J105" s="195">
        <f>J169</f>
        <v>0</v>
      </c>
      <c r="K105" s="192"/>
      <c r="L105" s="196"/>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140</v>
      </c>
      <c r="D116" s="23"/>
      <c r="E116" s="23"/>
      <c r="F116" s="23"/>
      <c r="G116" s="23"/>
      <c r="H116" s="23"/>
      <c r="I116" s="23"/>
      <c r="J116" s="23"/>
      <c r="K116" s="23"/>
      <c r="L116" s="21"/>
    </row>
    <row r="117" s="1" customFormat="1" ht="16.5" customHeight="1">
      <c r="B117" s="22"/>
      <c r="C117" s="23"/>
      <c r="D117" s="23"/>
      <c r="E117" s="185" t="s">
        <v>141</v>
      </c>
      <c r="F117" s="23"/>
      <c r="G117" s="23"/>
      <c r="H117" s="23"/>
      <c r="I117" s="23"/>
      <c r="J117" s="23"/>
      <c r="K117" s="23"/>
      <c r="L117" s="21"/>
    </row>
    <row r="118" s="1" customFormat="1" ht="12" customHeight="1">
      <c r="B118" s="22"/>
      <c r="C118" s="33" t="s">
        <v>142</v>
      </c>
      <c r="D118" s="23"/>
      <c r="E118" s="23"/>
      <c r="F118" s="23"/>
      <c r="G118" s="23"/>
      <c r="H118" s="23"/>
      <c r="I118" s="23"/>
      <c r="J118" s="23"/>
      <c r="K118" s="23"/>
      <c r="L118" s="21"/>
    </row>
    <row r="119" s="2" customFormat="1" ht="16.5" customHeight="1">
      <c r="A119" s="39"/>
      <c r="B119" s="40"/>
      <c r="C119" s="41"/>
      <c r="D119" s="41"/>
      <c r="E119" s="186" t="s">
        <v>143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 xml:space="preserve">D1.01.45 - Slaboproudá  elektrotechnika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10. 7. 2024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E19</f>
        <v>Pardubický kraj</v>
      </c>
      <c r="G125" s="41"/>
      <c r="H125" s="41"/>
      <c r="I125" s="33" t="s">
        <v>30</v>
      </c>
      <c r="J125" s="37" t="str">
        <f>E25</f>
        <v>CHVÁLEK ATELIÉR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180</v>
      </c>
      <c r="D128" s="205" t="s">
        <v>61</v>
      </c>
      <c r="E128" s="205" t="s">
        <v>57</v>
      </c>
      <c r="F128" s="205" t="s">
        <v>58</v>
      </c>
      <c r="G128" s="205" t="s">
        <v>181</v>
      </c>
      <c r="H128" s="205" t="s">
        <v>182</v>
      </c>
      <c r="I128" s="205" t="s">
        <v>183</v>
      </c>
      <c r="J128" s="205" t="s">
        <v>148</v>
      </c>
      <c r="K128" s="206" t="s">
        <v>184</v>
      </c>
      <c r="L128" s="207"/>
      <c r="M128" s="101" t="s">
        <v>1</v>
      </c>
      <c r="N128" s="102" t="s">
        <v>40</v>
      </c>
      <c r="O128" s="102" t="s">
        <v>185</v>
      </c>
      <c r="P128" s="102" t="s">
        <v>186</v>
      </c>
      <c r="Q128" s="102" t="s">
        <v>187</v>
      </c>
      <c r="R128" s="102" t="s">
        <v>188</v>
      </c>
      <c r="S128" s="102" t="s">
        <v>189</v>
      </c>
      <c r="T128" s="103" t="s">
        <v>190</v>
      </c>
      <c r="U128" s="202"/>
      <c r="V128" s="202"/>
      <c r="W128" s="202"/>
      <c r="X128" s="202"/>
      <c r="Y128" s="202"/>
      <c r="Z128" s="202"/>
      <c r="AA128" s="202"/>
      <c r="AB128" s="202"/>
      <c r="AC128" s="202"/>
      <c r="AD128" s="202"/>
      <c r="AE128" s="202"/>
    </row>
    <row r="129" s="2" customFormat="1" ht="22.8" customHeight="1">
      <c r="A129" s="39"/>
      <c r="B129" s="40"/>
      <c r="C129" s="108" t="s">
        <v>191</v>
      </c>
      <c r="D129" s="41"/>
      <c r="E129" s="41"/>
      <c r="F129" s="41"/>
      <c r="G129" s="41"/>
      <c r="H129" s="41"/>
      <c r="I129" s="41"/>
      <c r="J129" s="208">
        <f>BK129</f>
        <v>0</v>
      </c>
      <c r="K129" s="41"/>
      <c r="L129" s="45"/>
      <c r="M129" s="104"/>
      <c r="N129" s="209"/>
      <c r="O129" s="105"/>
      <c r="P129" s="210">
        <f>P130+P140+P150+P156+P169</f>
        <v>0</v>
      </c>
      <c r="Q129" s="105"/>
      <c r="R129" s="210">
        <f>R130+R140+R150+R156+R169</f>
        <v>0</v>
      </c>
      <c r="S129" s="105"/>
      <c r="T129" s="211">
        <f>T130+T140+T150+T156+T169</f>
        <v>0</v>
      </c>
      <c r="U129" s="39"/>
      <c r="V129" s="39"/>
      <c r="W129" s="39"/>
      <c r="X129" s="39"/>
      <c r="Y129" s="39"/>
      <c r="Z129" s="39"/>
      <c r="AA129" s="39"/>
      <c r="AB129" s="39"/>
      <c r="AC129" s="39"/>
      <c r="AD129" s="39"/>
      <c r="AE129" s="39"/>
      <c r="AT129" s="18" t="s">
        <v>75</v>
      </c>
      <c r="AU129" s="18" t="s">
        <v>150</v>
      </c>
      <c r="BK129" s="212">
        <f>BK130+BK140+BK150+BK156+BK169</f>
        <v>0</v>
      </c>
    </row>
    <row r="130" s="12" customFormat="1" ht="25.92" customHeight="1">
      <c r="A130" s="12"/>
      <c r="B130" s="213"/>
      <c r="C130" s="214"/>
      <c r="D130" s="215" t="s">
        <v>75</v>
      </c>
      <c r="E130" s="216" t="s">
        <v>1893</v>
      </c>
      <c r="F130" s="216" t="s">
        <v>2046</v>
      </c>
      <c r="G130" s="214"/>
      <c r="H130" s="214"/>
      <c r="I130" s="217"/>
      <c r="J130" s="218">
        <f>BK130</f>
        <v>0</v>
      </c>
      <c r="K130" s="214"/>
      <c r="L130" s="219"/>
      <c r="M130" s="220"/>
      <c r="N130" s="221"/>
      <c r="O130" s="221"/>
      <c r="P130" s="222">
        <f>SUM(P131:P139)</f>
        <v>0</v>
      </c>
      <c r="Q130" s="221"/>
      <c r="R130" s="222">
        <f>SUM(R131:R139)</f>
        <v>0</v>
      </c>
      <c r="S130" s="221"/>
      <c r="T130" s="223">
        <f>SUM(T131:T139)</f>
        <v>0</v>
      </c>
      <c r="U130" s="12"/>
      <c r="V130" s="12"/>
      <c r="W130" s="12"/>
      <c r="X130" s="12"/>
      <c r="Y130" s="12"/>
      <c r="Z130" s="12"/>
      <c r="AA130" s="12"/>
      <c r="AB130" s="12"/>
      <c r="AC130" s="12"/>
      <c r="AD130" s="12"/>
      <c r="AE130" s="12"/>
      <c r="AR130" s="224" t="s">
        <v>83</v>
      </c>
      <c r="AT130" s="225" t="s">
        <v>75</v>
      </c>
      <c r="AU130" s="225" t="s">
        <v>76</v>
      </c>
      <c r="AY130" s="224" t="s">
        <v>194</v>
      </c>
      <c r="BK130" s="226">
        <f>SUM(BK131:BK139)</f>
        <v>0</v>
      </c>
    </row>
    <row r="131" s="2" customFormat="1" ht="16.5" customHeight="1">
      <c r="A131" s="39"/>
      <c r="B131" s="40"/>
      <c r="C131" s="229" t="s">
        <v>83</v>
      </c>
      <c r="D131" s="229" t="s">
        <v>196</v>
      </c>
      <c r="E131" s="230" t="s">
        <v>83</v>
      </c>
      <c r="F131" s="231" t="s">
        <v>2047</v>
      </c>
      <c r="G131" s="232" t="s">
        <v>1343</v>
      </c>
      <c r="H131" s="233">
        <v>2</v>
      </c>
      <c r="I131" s="234"/>
      <c r="J131" s="235">
        <f>ROUND(I131*H131,2)</f>
        <v>0</v>
      </c>
      <c r="K131" s="231" t="s">
        <v>232</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196</v>
      </c>
      <c r="AU131" s="240" t="s">
        <v>83</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85</v>
      </c>
    </row>
    <row r="132" s="2" customFormat="1" ht="16.5" customHeight="1">
      <c r="A132" s="39"/>
      <c r="B132" s="40"/>
      <c r="C132" s="229" t="s">
        <v>85</v>
      </c>
      <c r="D132" s="229" t="s">
        <v>196</v>
      </c>
      <c r="E132" s="230" t="s">
        <v>85</v>
      </c>
      <c r="F132" s="231" t="s">
        <v>2048</v>
      </c>
      <c r="G132" s="232" t="s">
        <v>1343</v>
      </c>
      <c r="H132" s="233">
        <v>1</v>
      </c>
      <c r="I132" s="234"/>
      <c r="J132" s="235">
        <f>ROUND(I132*H132,2)</f>
        <v>0</v>
      </c>
      <c r="K132" s="231" t="s">
        <v>232</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100</v>
      </c>
      <c r="AT132" s="240" t="s">
        <v>196</v>
      </c>
      <c r="AU132" s="240" t="s">
        <v>83</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100</v>
      </c>
      <c r="BM132" s="240" t="s">
        <v>100</v>
      </c>
    </row>
    <row r="133" s="2" customFormat="1" ht="16.5" customHeight="1">
      <c r="A133" s="39"/>
      <c r="B133" s="40"/>
      <c r="C133" s="229" t="s">
        <v>93</v>
      </c>
      <c r="D133" s="229" t="s">
        <v>196</v>
      </c>
      <c r="E133" s="230" t="s">
        <v>93</v>
      </c>
      <c r="F133" s="231" t="s">
        <v>2049</v>
      </c>
      <c r="G133" s="232" t="s">
        <v>280</v>
      </c>
      <c r="H133" s="233">
        <v>15</v>
      </c>
      <c r="I133" s="234"/>
      <c r="J133" s="235">
        <f>ROUND(I133*H133,2)</f>
        <v>0</v>
      </c>
      <c r="K133" s="231" t="s">
        <v>232</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196</v>
      </c>
      <c r="AU133" s="240" t="s">
        <v>83</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229</v>
      </c>
    </row>
    <row r="134" s="2" customFormat="1" ht="24.15" customHeight="1">
      <c r="A134" s="39"/>
      <c r="B134" s="40"/>
      <c r="C134" s="229" t="s">
        <v>100</v>
      </c>
      <c r="D134" s="229" t="s">
        <v>196</v>
      </c>
      <c r="E134" s="230" t="s">
        <v>100</v>
      </c>
      <c r="F134" s="231" t="s">
        <v>2050</v>
      </c>
      <c r="G134" s="232" t="s">
        <v>1343</v>
      </c>
      <c r="H134" s="233">
        <v>4</v>
      </c>
      <c r="I134" s="234"/>
      <c r="J134" s="235">
        <f>ROUND(I134*H134,2)</f>
        <v>0</v>
      </c>
      <c r="K134" s="231" t="s">
        <v>232</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196</v>
      </c>
      <c r="AU134" s="240" t="s">
        <v>83</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238</v>
      </c>
    </row>
    <row r="135" s="2" customFormat="1" ht="16.5" customHeight="1">
      <c r="A135" s="39"/>
      <c r="B135" s="40"/>
      <c r="C135" s="229" t="s">
        <v>109</v>
      </c>
      <c r="D135" s="229" t="s">
        <v>196</v>
      </c>
      <c r="E135" s="230" t="s">
        <v>109</v>
      </c>
      <c r="F135" s="231" t="s">
        <v>2051</v>
      </c>
      <c r="G135" s="232" t="s">
        <v>280</v>
      </c>
      <c r="H135" s="233">
        <v>25</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249</v>
      </c>
    </row>
    <row r="136" s="2" customFormat="1" ht="16.5" customHeight="1">
      <c r="A136" s="39"/>
      <c r="B136" s="40"/>
      <c r="C136" s="229" t="s">
        <v>229</v>
      </c>
      <c r="D136" s="229" t="s">
        <v>196</v>
      </c>
      <c r="E136" s="230" t="s">
        <v>229</v>
      </c>
      <c r="F136" s="231" t="s">
        <v>2052</v>
      </c>
      <c r="G136" s="232" t="s">
        <v>280</v>
      </c>
      <c r="H136" s="233">
        <v>15</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8</v>
      </c>
    </row>
    <row r="137" s="2" customFormat="1" ht="16.5" customHeight="1">
      <c r="A137" s="39"/>
      <c r="B137" s="40"/>
      <c r="C137" s="229" t="s">
        <v>234</v>
      </c>
      <c r="D137" s="229" t="s">
        <v>196</v>
      </c>
      <c r="E137" s="230" t="s">
        <v>234</v>
      </c>
      <c r="F137" s="231" t="s">
        <v>2053</v>
      </c>
      <c r="G137" s="232" t="s">
        <v>280</v>
      </c>
      <c r="H137" s="233">
        <v>220</v>
      </c>
      <c r="I137" s="234"/>
      <c r="J137" s="235">
        <f>ROUND(I137*H137,2)</f>
        <v>0</v>
      </c>
      <c r="K137" s="231" t="s">
        <v>232</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196</v>
      </c>
      <c r="AU137" s="240" t="s">
        <v>83</v>
      </c>
      <c r="AY137" s="18" t="s">
        <v>194</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274</v>
      </c>
    </row>
    <row r="138" s="2" customFormat="1" ht="16.5" customHeight="1">
      <c r="A138" s="39"/>
      <c r="B138" s="40"/>
      <c r="C138" s="229" t="s">
        <v>238</v>
      </c>
      <c r="D138" s="229" t="s">
        <v>196</v>
      </c>
      <c r="E138" s="230" t="s">
        <v>238</v>
      </c>
      <c r="F138" s="231" t="s">
        <v>2054</v>
      </c>
      <c r="G138" s="232" t="s">
        <v>280</v>
      </c>
      <c r="H138" s="233">
        <v>65</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285</v>
      </c>
    </row>
    <row r="139" s="2" customFormat="1" ht="16.5" customHeight="1">
      <c r="A139" s="39"/>
      <c r="B139" s="40"/>
      <c r="C139" s="229" t="s">
        <v>243</v>
      </c>
      <c r="D139" s="229" t="s">
        <v>196</v>
      </c>
      <c r="E139" s="230" t="s">
        <v>243</v>
      </c>
      <c r="F139" s="231" t="s">
        <v>2017</v>
      </c>
      <c r="G139" s="232" t="s">
        <v>1372</v>
      </c>
      <c r="H139" s="233">
        <v>50</v>
      </c>
      <c r="I139" s="234"/>
      <c r="J139" s="235">
        <f>ROUND(I139*H139,2)</f>
        <v>0</v>
      </c>
      <c r="K139" s="231" t="s">
        <v>232</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196</v>
      </c>
      <c r="AU139" s="240" t="s">
        <v>83</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296</v>
      </c>
    </row>
    <row r="140" s="12" customFormat="1" ht="25.92" customHeight="1">
      <c r="A140" s="12"/>
      <c r="B140" s="213"/>
      <c r="C140" s="214"/>
      <c r="D140" s="215" t="s">
        <v>75</v>
      </c>
      <c r="E140" s="216" t="s">
        <v>1917</v>
      </c>
      <c r="F140" s="216" t="s">
        <v>2055</v>
      </c>
      <c r="G140" s="214"/>
      <c r="H140" s="214"/>
      <c r="I140" s="217"/>
      <c r="J140" s="218">
        <f>BK140</f>
        <v>0</v>
      </c>
      <c r="K140" s="214"/>
      <c r="L140" s="219"/>
      <c r="M140" s="220"/>
      <c r="N140" s="221"/>
      <c r="O140" s="221"/>
      <c r="P140" s="222">
        <f>SUM(P141:P149)</f>
        <v>0</v>
      </c>
      <c r="Q140" s="221"/>
      <c r="R140" s="222">
        <f>SUM(R141:R149)</f>
        <v>0</v>
      </c>
      <c r="S140" s="221"/>
      <c r="T140" s="223">
        <f>SUM(T141:T149)</f>
        <v>0</v>
      </c>
      <c r="U140" s="12"/>
      <c r="V140" s="12"/>
      <c r="W140" s="12"/>
      <c r="X140" s="12"/>
      <c r="Y140" s="12"/>
      <c r="Z140" s="12"/>
      <c r="AA140" s="12"/>
      <c r="AB140" s="12"/>
      <c r="AC140" s="12"/>
      <c r="AD140" s="12"/>
      <c r="AE140" s="12"/>
      <c r="AR140" s="224" t="s">
        <v>83</v>
      </c>
      <c r="AT140" s="225" t="s">
        <v>75</v>
      </c>
      <c r="AU140" s="225" t="s">
        <v>76</v>
      </c>
      <c r="AY140" s="224" t="s">
        <v>194</v>
      </c>
      <c r="BK140" s="226">
        <f>SUM(BK141:BK149)</f>
        <v>0</v>
      </c>
    </row>
    <row r="141" s="2" customFormat="1" ht="16.5" customHeight="1">
      <c r="A141" s="39"/>
      <c r="B141" s="40"/>
      <c r="C141" s="229" t="s">
        <v>249</v>
      </c>
      <c r="D141" s="229" t="s">
        <v>196</v>
      </c>
      <c r="E141" s="230" t="s">
        <v>1895</v>
      </c>
      <c r="F141" s="231" t="s">
        <v>2056</v>
      </c>
      <c r="G141" s="232" t="s">
        <v>1343</v>
      </c>
      <c r="H141" s="233">
        <v>13</v>
      </c>
      <c r="I141" s="234"/>
      <c r="J141" s="235">
        <f>ROUND(I141*H141,2)</f>
        <v>0</v>
      </c>
      <c r="K141" s="231" t="s">
        <v>232</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196</v>
      </c>
      <c r="AU141" s="240" t="s">
        <v>83</v>
      </c>
      <c r="AY141" s="18" t="s">
        <v>194</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305</v>
      </c>
    </row>
    <row r="142" s="2" customFormat="1" ht="16.5" customHeight="1">
      <c r="A142" s="39"/>
      <c r="B142" s="40"/>
      <c r="C142" s="229" t="s">
        <v>256</v>
      </c>
      <c r="D142" s="229" t="s">
        <v>196</v>
      </c>
      <c r="E142" s="230" t="s">
        <v>2020</v>
      </c>
      <c r="F142" s="231" t="s">
        <v>2057</v>
      </c>
      <c r="G142" s="232" t="s">
        <v>1343</v>
      </c>
      <c r="H142" s="233">
        <v>13</v>
      </c>
      <c r="I142" s="234"/>
      <c r="J142" s="235">
        <f>ROUND(I142*H142,2)</f>
        <v>0</v>
      </c>
      <c r="K142" s="231" t="s">
        <v>232</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196</v>
      </c>
      <c r="AU142" s="240" t="s">
        <v>83</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314</v>
      </c>
    </row>
    <row r="143" s="2" customFormat="1" ht="16.5" customHeight="1">
      <c r="A143" s="39"/>
      <c r="B143" s="40"/>
      <c r="C143" s="229" t="s">
        <v>8</v>
      </c>
      <c r="D143" s="229" t="s">
        <v>196</v>
      </c>
      <c r="E143" s="230" t="s">
        <v>2022</v>
      </c>
      <c r="F143" s="231" t="s">
        <v>2058</v>
      </c>
      <c r="G143" s="232" t="s">
        <v>280</v>
      </c>
      <c r="H143" s="233">
        <v>975</v>
      </c>
      <c r="I143" s="234"/>
      <c r="J143" s="235">
        <f>ROUND(I143*H143,2)</f>
        <v>0</v>
      </c>
      <c r="K143" s="231" t="s">
        <v>232</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196</v>
      </c>
      <c r="AU143" s="240" t="s">
        <v>83</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324</v>
      </c>
    </row>
    <row r="144" s="2" customFormat="1" ht="16.5" customHeight="1">
      <c r="A144" s="39"/>
      <c r="B144" s="40"/>
      <c r="C144" s="229" t="s">
        <v>270</v>
      </c>
      <c r="D144" s="229" t="s">
        <v>196</v>
      </c>
      <c r="E144" s="230" t="s">
        <v>2024</v>
      </c>
      <c r="F144" s="231" t="s">
        <v>2059</v>
      </c>
      <c r="G144" s="232" t="s">
        <v>1343</v>
      </c>
      <c r="H144" s="233">
        <v>13</v>
      </c>
      <c r="I144" s="234"/>
      <c r="J144" s="235">
        <f>ROUND(I144*H144,2)</f>
        <v>0</v>
      </c>
      <c r="K144" s="231" t="s">
        <v>232</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196</v>
      </c>
      <c r="AU144" s="240" t="s">
        <v>83</v>
      </c>
      <c r="AY144" s="18" t="s">
        <v>194</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334</v>
      </c>
    </row>
    <row r="145" s="2" customFormat="1" ht="16.5" customHeight="1">
      <c r="A145" s="39"/>
      <c r="B145" s="40"/>
      <c r="C145" s="229" t="s">
        <v>274</v>
      </c>
      <c r="D145" s="229" t="s">
        <v>196</v>
      </c>
      <c r="E145" s="230" t="s">
        <v>2026</v>
      </c>
      <c r="F145" s="231" t="s">
        <v>2060</v>
      </c>
      <c r="G145" s="232" t="s">
        <v>1343</v>
      </c>
      <c r="H145" s="233">
        <v>3</v>
      </c>
      <c r="I145" s="234"/>
      <c r="J145" s="235">
        <f>ROUND(I145*H145,2)</f>
        <v>0</v>
      </c>
      <c r="K145" s="231" t="s">
        <v>232</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196</v>
      </c>
      <c r="AU145" s="240" t="s">
        <v>83</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346</v>
      </c>
    </row>
    <row r="146" s="2" customFormat="1" ht="16.5" customHeight="1">
      <c r="A146" s="39"/>
      <c r="B146" s="40"/>
      <c r="C146" s="229" t="s">
        <v>254</v>
      </c>
      <c r="D146" s="229" t="s">
        <v>196</v>
      </c>
      <c r="E146" s="230" t="s">
        <v>2028</v>
      </c>
      <c r="F146" s="231" t="s">
        <v>2061</v>
      </c>
      <c r="G146" s="232" t="s">
        <v>1343</v>
      </c>
      <c r="H146" s="233">
        <v>4</v>
      </c>
      <c r="I146" s="234"/>
      <c r="J146" s="235">
        <f>ROUND(I146*H146,2)</f>
        <v>0</v>
      </c>
      <c r="K146" s="231" t="s">
        <v>232</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196</v>
      </c>
      <c r="AU146" s="240" t="s">
        <v>83</v>
      </c>
      <c r="AY146" s="18" t="s">
        <v>194</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357</v>
      </c>
    </row>
    <row r="147" s="2" customFormat="1" ht="16.5" customHeight="1">
      <c r="A147" s="39"/>
      <c r="B147" s="40"/>
      <c r="C147" s="229" t="s">
        <v>285</v>
      </c>
      <c r="D147" s="229" t="s">
        <v>196</v>
      </c>
      <c r="E147" s="230" t="s">
        <v>2030</v>
      </c>
      <c r="F147" s="231" t="s">
        <v>2062</v>
      </c>
      <c r="G147" s="232" t="s">
        <v>1343</v>
      </c>
      <c r="H147" s="233">
        <v>2</v>
      </c>
      <c r="I147" s="234"/>
      <c r="J147" s="235">
        <f>ROUND(I147*H147,2)</f>
        <v>0</v>
      </c>
      <c r="K147" s="231" t="s">
        <v>232</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196</v>
      </c>
      <c r="AU147" s="240" t="s">
        <v>83</v>
      </c>
      <c r="AY147" s="18" t="s">
        <v>194</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366</v>
      </c>
    </row>
    <row r="148" s="2" customFormat="1" ht="16.5" customHeight="1">
      <c r="A148" s="39"/>
      <c r="B148" s="40"/>
      <c r="C148" s="229" t="s">
        <v>292</v>
      </c>
      <c r="D148" s="229" t="s">
        <v>196</v>
      </c>
      <c r="E148" s="230" t="s">
        <v>2034</v>
      </c>
      <c r="F148" s="231" t="s">
        <v>2063</v>
      </c>
      <c r="G148" s="232" t="s">
        <v>1343</v>
      </c>
      <c r="H148" s="233">
        <v>3</v>
      </c>
      <c r="I148" s="234"/>
      <c r="J148" s="235">
        <f>ROUND(I148*H148,2)</f>
        <v>0</v>
      </c>
      <c r="K148" s="231" t="s">
        <v>232</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196</v>
      </c>
      <c r="AU148" s="240" t="s">
        <v>83</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376</v>
      </c>
    </row>
    <row r="149" s="2" customFormat="1" ht="16.5" customHeight="1">
      <c r="A149" s="39"/>
      <c r="B149" s="40"/>
      <c r="C149" s="229" t="s">
        <v>296</v>
      </c>
      <c r="D149" s="229" t="s">
        <v>196</v>
      </c>
      <c r="E149" s="230" t="s">
        <v>249</v>
      </c>
      <c r="F149" s="231" t="s">
        <v>2064</v>
      </c>
      <c r="G149" s="232" t="s">
        <v>2065</v>
      </c>
      <c r="H149" s="233">
        <v>1</v>
      </c>
      <c r="I149" s="234"/>
      <c r="J149" s="235">
        <f>ROUND(I149*H149,2)</f>
        <v>0</v>
      </c>
      <c r="K149" s="231" t="s">
        <v>232</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196</v>
      </c>
      <c r="AU149" s="240" t="s">
        <v>83</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384</v>
      </c>
    </row>
    <row r="150" s="12" customFormat="1" ht="25.92" customHeight="1">
      <c r="A150" s="12"/>
      <c r="B150" s="213"/>
      <c r="C150" s="214"/>
      <c r="D150" s="215" t="s">
        <v>75</v>
      </c>
      <c r="E150" s="216" t="s">
        <v>2036</v>
      </c>
      <c r="F150" s="216" t="s">
        <v>2066</v>
      </c>
      <c r="G150" s="214"/>
      <c r="H150" s="214"/>
      <c r="I150" s="217"/>
      <c r="J150" s="218">
        <f>BK150</f>
        <v>0</v>
      </c>
      <c r="K150" s="214"/>
      <c r="L150" s="219"/>
      <c r="M150" s="220"/>
      <c r="N150" s="221"/>
      <c r="O150" s="221"/>
      <c r="P150" s="222">
        <f>SUM(P151:P155)</f>
        <v>0</v>
      </c>
      <c r="Q150" s="221"/>
      <c r="R150" s="222">
        <f>SUM(R151:R155)</f>
        <v>0</v>
      </c>
      <c r="S150" s="221"/>
      <c r="T150" s="223">
        <f>SUM(T151:T155)</f>
        <v>0</v>
      </c>
      <c r="U150" s="12"/>
      <c r="V150" s="12"/>
      <c r="W150" s="12"/>
      <c r="X150" s="12"/>
      <c r="Y150" s="12"/>
      <c r="Z150" s="12"/>
      <c r="AA150" s="12"/>
      <c r="AB150" s="12"/>
      <c r="AC150" s="12"/>
      <c r="AD150" s="12"/>
      <c r="AE150" s="12"/>
      <c r="AR150" s="224" t="s">
        <v>83</v>
      </c>
      <c r="AT150" s="225" t="s">
        <v>75</v>
      </c>
      <c r="AU150" s="225" t="s">
        <v>76</v>
      </c>
      <c r="AY150" s="224" t="s">
        <v>194</v>
      </c>
      <c r="BK150" s="226">
        <f>SUM(BK151:BK155)</f>
        <v>0</v>
      </c>
    </row>
    <row r="151" s="2" customFormat="1" ht="16.5" customHeight="1">
      <c r="A151" s="39"/>
      <c r="B151" s="40"/>
      <c r="C151" s="229" t="s">
        <v>301</v>
      </c>
      <c r="D151" s="229" t="s">
        <v>196</v>
      </c>
      <c r="E151" s="230" t="s">
        <v>1901</v>
      </c>
      <c r="F151" s="231" t="s">
        <v>2067</v>
      </c>
      <c r="G151" s="232" t="s">
        <v>280</v>
      </c>
      <c r="H151" s="233">
        <v>975</v>
      </c>
      <c r="I151" s="234"/>
      <c r="J151" s="235">
        <f>ROUND(I151*H151,2)</f>
        <v>0</v>
      </c>
      <c r="K151" s="231" t="s">
        <v>232</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196</v>
      </c>
      <c r="AU151" s="240" t="s">
        <v>83</v>
      </c>
      <c r="AY151" s="18" t="s">
        <v>194</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393</v>
      </c>
    </row>
    <row r="152" s="2" customFormat="1" ht="16.5" customHeight="1">
      <c r="A152" s="39"/>
      <c r="B152" s="40"/>
      <c r="C152" s="229" t="s">
        <v>305</v>
      </c>
      <c r="D152" s="229" t="s">
        <v>196</v>
      </c>
      <c r="E152" s="230" t="s">
        <v>2038</v>
      </c>
      <c r="F152" s="231" t="s">
        <v>2068</v>
      </c>
      <c r="G152" s="232" t="s">
        <v>1343</v>
      </c>
      <c r="H152" s="233">
        <v>3</v>
      </c>
      <c r="I152" s="234"/>
      <c r="J152" s="235">
        <f>ROUND(I152*H152,2)</f>
        <v>0</v>
      </c>
      <c r="K152" s="231" t="s">
        <v>232</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196</v>
      </c>
      <c r="AU152" s="240" t="s">
        <v>83</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401</v>
      </c>
    </row>
    <row r="153" s="2" customFormat="1" ht="16.5" customHeight="1">
      <c r="A153" s="39"/>
      <c r="B153" s="40"/>
      <c r="C153" s="229" t="s">
        <v>7</v>
      </c>
      <c r="D153" s="229" t="s">
        <v>196</v>
      </c>
      <c r="E153" s="230" t="s">
        <v>2069</v>
      </c>
      <c r="F153" s="231" t="s">
        <v>2070</v>
      </c>
      <c r="G153" s="232" t="s">
        <v>1343</v>
      </c>
      <c r="H153" s="233">
        <v>4</v>
      </c>
      <c r="I153" s="234"/>
      <c r="J153" s="235">
        <f>ROUND(I153*H153,2)</f>
        <v>0</v>
      </c>
      <c r="K153" s="231" t="s">
        <v>232</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100</v>
      </c>
      <c r="AT153" s="240" t="s">
        <v>196</v>
      </c>
      <c r="AU153" s="240" t="s">
        <v>83</v>
      </c>
      <c r="AY153" s="18" t="s">
        <v>194</v>
      </c>
      <c r="BE153" s="241">
        <f>IF(N153="základní",J153,0)</f>
        <v>0</v>
      </c>
      <c r="BF153" s="241">
        <f>IF(N153="snížená",J153,0)</f>
        <v>0</v>
      </c>
      <c r="BG153" s="241">
        <f>IF(N153="zákl. přenesená",J153,0)</f>
        <v>0</v>
      </c>
      <c r="BH153" s="241">
        <f>IF(N153="sníž. přenesená",J153,0)</f>
        <v>0</v>
      </c>
      <c r="BI153" s="241">
        <f>IF(N153="nulová",J153,0)</f>
        <v>0</v>
      </c>
      <c r="BJ153" s="18" t="s">
        <v>83</v>
      </c>
      <c r="BK153" s="241">
        <f>ROUND(I153*H153,2)</f>
        <v>0</v>
      </c>
      <c r="BL153" s="18" t="s">
        <v>100</v>
      </c>
      <c r="BM153" s="240" t="s">
        <v>411</v>
      </c>
    </row>
    <row r="154" s="2" customFormat="1" ht="16.5" customHeight="1">
      <c r="A154" s="39"/>
      <c r="B154" s="40"/>
      <c r="C154" s="229" t="s">
        <v>314</v>
      </c>
      <c r="D154" s="229" t="s">
        <v>196</v>
      </c>
      <c r="E154" s="230" t="s">
        <v>2071</v>
      </c>
      <c r="F154" s="231" t="s">
        <v>2072</v>
      </c>
      <c r="G154" s="232" t="s">
        <v>1343</v>
      </c>
      <c r="H154" s="233">
        <v>1</v>
      </c>
      <c r="I154" s="234"/>
      <c r="J154" s="235">
        <f>ROUND(I154*H154,2)</f>
        <v>0</v>
      </c>
      <c r="K154" s="231" t="s">
        <v>232</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196</v>
      </c>
      <c r="AU154" s="240" t="s">
        <v>83</v>
      </c>
      <c r="AY154" s="18" t="s">
        <v>194</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422</v>
      </c>
    </row>
    <row r="155" s="2" customFormat="1" ht="16.5" customHeight="1">
      <c r="A155" s="39"/>
      <c r="B155" s="40"/>
      <c r="C155" s="229" t="s">
        <v>319</v>
      </c>
      <c r="D155" s="229" t="s">
        <v>196</v>
      </c>
      <c r="E155" s="230" t="s">
        <v>2073</v>
      </c>
      <c r="F155" s="231" t="s">
        <v>2074</v>
      </c>
      <c r="G155" s="232" t="s">
        <v>1343</v>
      </c>
      <c r="H155" s="233">
        <v>13</v>
      </c>
      <c r="I155" s="234"/>
      <c r="J155" s="235">
        <f>ROUND(I155*H155,2)</f>
        <v>0</v>
      </c>
      <c r="K155" s="231" t="s">
        <v>232</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196</v>
      </c>
      <c r="AU155" s="240" t="s">
        <v>83</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432</v>
      </c>
    </row>
    <row r="156" s="12" customFormat="1" ht="25.92" customHeight="1">
      <c r="A156" s="12"/>
      <c r="B156" s="213"/>
      <c r="C156" s="214"/>
      <c r="D156" s="215" t="s">
        <v>75</v>
      </c>
      <c r="E156" s="216" t="s">
        <v>2075</v>
      </c>
      <c r="F156" s="216" t="s">
        <v>2076</v>
      </c>
      <c r="G156" s="214"/>
      <c r="H156" s="214"/>
      <c r="I156" s="217"/>
      <c r="J156" s="218">
        <f>BK156</f>
        <v>0</v>
      </c>
      <c r="K156" s="214"/>
      <c r="L156" s="219"/>
      <c r="M156" s="220"/>
      <c r="N156" s="221"/>
      <c r="O156" s="221"/>
      <c r="P156" s="222">
        <f>SUM(P157:P168)</f>
        <v>0</v>
      </c>
      <c r="Q156" s="221"/>
      <c r="R156" s="222">
        <f>SUM(R157:R168)</f>
        <v>0</v>
      </c>
      <c r="S156" s="221"/>
      <c r="T156" s="223">
        <f>SUM(T157:T168)</f>
        <v>0</v>
      </c>
      <c r="U156" s="12"/>
      <c r="V156" s="12"/>
      <c r="W156" s="12"/>
      <c r="X156" s="12"/>
      <c r="Y156" s="12"/>
      <c r="Z156" s="12"/>
      <c r="AA156" s="12"/>
      <c r="AB156" s="12"/>
      <c r="AC156" s="12"/>
      <c r="AD156" s="12"/>
      <c r="AE156" s="12"/>
      <c r="AR156" s="224" t="s">
        <v>83</v>
      </c>
      <c r="AT156" s="225" t="s">
        <v>75</v>
      </c>
      <c r="AU156" s="225" t="s">
        <v>76</v>
      </c>
      <c r="AY156" s="224" t="s">
        <v>194</v>
      </c>
      <c r="BK156" s="226">
        <f>SUM(BK157:BK168)</f>
        <v>0</v>
      </c>
    </row>
    <row r="157" s="2" customFormat="1" ht="16.5" customHeight="1">
      <c r="A157" s="39"/>
      <c r="B157" s="40"/>
      <c r="C157" s="229" t="s">
        <v>324</v>
      </c>
      <c r="D157" s="229" t="s">
        <v>196</v>
      </c>
      <c r="E157" s="230" t="s">
        <v>1904</v>
      </c>
      <c r="F157" s="231" t="s">
        <v>2077</v>
      </c>
      <c r="G157" s="232" t="s">
        <v>1343</v>
      </c>
      <c r="H157" s="233">
        <v>3</v>
      </c>
      <c r="I157" s="234"/>
      <c r="J157" s="235">
        <f>ROUND(I157*H157,2)</f>
        <v>0</v>
      </c>
      <c r="K157" s="231" t="s">
        <v>232</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196</v>
      </c>
      <c r="AU157" s="240" t="s">
        <v>83</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443</v>
      </c>
    </row>
    <row r="158" s="2" customFormat="1">
      <c r="A158" s="39"/>
      <c r="B158" s="40"/>
      <c r="C158" s="41"/>
      <c r="D158" s="242" t="s">
        <v>202</v>
      </c>
      <c r="E158" s="41"/>
      <c r="F158" s="243" t="s">
        <v>2078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202</v>
      </c>
      <c r="AU158" s="18" t="s">
        <v>83</v>
      </c>
    </row>
    <row r="159" s="2" customFormat="1" ht="16.5" customHeight="1">
      <c r="A159" s="39"/>
      <c r="B159" s="40"/>
      <c r="C159" s="229" t="s">
        <v>330</v>
      </c>
      <c r="D159" s="229" t="s">
        <v>196</v>
      </c>
      <c r="E159" s="230" t="s">
        <v>2079</v>
      </c>
      <c r="F159" s="231" t="s">
        <v>2080</v>
      </c>
      <c r="G159" s="232" t="s">
        <v>1343</v>
      </c>
      <c r="H159" s="233">
        <v>3</v>
      </c>
      <c r="I159" s="234"/>
      <c r="J159" s="235">
        <f>ROUND(I159*H159,2)</f>
        <v>0</v>
      </c>
      <c r="K159" s="231" t="s">
        <v>232</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100</v>
      </c>
      <c r="AT159" s="240" t="s">
        <v>196</v>
      </c>
      <c r="AU159" s="240" t="s">
        <v>83</v>
      </c>
      <c r="AY159" s="18" t="s">
        <v>194</v>
      </c>
      <c r="BE159" s="241">
        <f>IF(N159="základní",J159,0)</f>
        <v>0</v>
      </c>
      <c r="BF159" s="241">
        <f>IF(N159="snížená",J159,0)</f>
        <v>0</v>
      </c>
      <c r="BG159" s="241">
        <f>IF(N159="zákl. přenesená",J159,0)</f>
        <v>0</v>
      </c>
      <c r="BH159" s="241">
        <f>IF(N159="sníž. přenesená",J159,0)</f>
        <v>0</v>
      </c>
      <c r="BI159" s="241">
        <f>IF(N159="nulová",J159,0)</f>
        <v>0</v>
      </c>
      <c r="BJ159" s="18" t="s">
        <v>83</v>
      </c>
      <c r="BK159" s="241">
        <f>ROUND(I159*H159,2)</f>
        <v>0</v>
      </c>
      <c r="BL159" s="18" t="s">
        <v>100</v>
      </c>
      <c r="BM159" s="240" t="s">
        <v>455</v>
      </c>
    </row>
    <row r="160" s="2" customFormat="1" ht="16.5" customHeight="1">
      <c r="A160" s="39"/>
      <c r="B160" s="40"/>
      <c r="C160" s="229" t="s">
        <v>334</v>
      </c>
      <c r="D160" s="229" t="s">
        <v>196</v>
      </c>
      <c r="E160" s="230" t="s">
        <v>2081</v>
      </c>
      <c r="F160" s="231" t="s">
        <v>2082</v>
      </c>
      <c r="G160" s="232" t="s">
        <v>1343</v>
      </c>
      <c r="H160" s="233">
        <v>3</v>
      </c>
      <c r="I160" s="234"/>
      <c r="J160" s="235">
        <f>ROUND(I160*H160,2)</f>
        <v>0</v>
      </c>
      <c r="K160" s="231" t="s">
        <v>232</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100</v>
      </c>
      <c r="AT160" s="240" t="s">
        <v>196</v>
      </c>
      <c r="AU160" s="240" t="s">
        <v>83</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463</v>
      </c>
    </row>
    <row r="161" s="2" customFormat="1">
      <c r="A161" s="39"/>
      <c r="B161" s="40"/>
      <c r="C161" s="41"/>
      <c r="D161" s="242" t="s">
        <v>202</v>
      </c>
      <c r="E161" s="41"/>
      <c r="F161" s="243" t="s">
        <v>2083</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202</v>
      </c>
      <c r="AU161" s="18" t="s">
        <v>83</v>
      </c>
    </row>
    <row r="162" s="2" customFormat="1" ht="24.15" customHeight="1">
      <c r="A162" s="39"/>
      <c r="B162" s="40"/>
      <c r="C162" s="229" t="s">
        <v>339</v>
      </c>
      <c r="D162" s="229" t="s">
        <v>196</v>
      </c>
      <c r="E162" s="230" t="s">
        <v>2084</v>
      </c>
      <c r="F162" s="231" t="s">
        <v>2085</v>
      </c>
      <c r="G162" s="232" t="s">
        <v>1343</v>
      </c>
      <c r="H162" s="233">
        <v>1</v>
      </c>
      <c r="I162" s="234"/>
      <c r="J162" s="235">
        <f>ROUND(I162*H162,2)</f>
        <v>0</v>
      </c>
      <c r="K162" s="231" t="s">
        <v>232</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196</v>
      </c>
      <c r="AU162" s="240" t="s">
        <v>83</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471</v>
      </c>
    </row>
    <row r="163" s="2" customFormat="1" ht="16.5" customHeight="1">
      <c r="A163" s="39"/>
      <c r="B163" s="40"/>
      <c r="C163" s="229" t="s">
        <v>346</v>
      </c>
      <c r="D163" s="229" t="s">
        <v>196</v>
      </c>
      <c r="E163" s="230" t="s">
        <v>2086</v>
      </c>
      <c r="F163" s="231" t="s">
        <v>2087</v>
      </c>
      <c r="G163" s="232" t="s">
        <v>1343</v>
      </c>
      <c r="H163" s="233">
        <v>3</v>
      </c>
      <c r="I163" s="234"/>
      <c r="J163" s="235">
        <f>ROUND(I163*H163,2)</f>
        <v>0</v>
      </c>
      <c r="K163" s="231" t="s">
        <v>232</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196</v>
      </c>
      <c r="AU163" s="240" t="s">
        <v>83</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481</v>
      </c>
    </row>
    <row r="164" s="2" customFormat="1">
      <c r="A164" s="39"/>
      <c r="B164" s="40"/>
      <c r="C164" s="41"/>
      <c r="D164" s="242" t="s">
        <v>202</v>
      </c>
      <c r="E164" s="41"/>
      <c r="F164" s="243" t="s">
        <v>2088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202</v>
      </c>
      <c r="AU164" s="18" t="s">
        <v>83</v>
      </c>
    </row>
    <row r="165" s="2" customFormat="1" ht="16.5" customHeight="1">
      <c r="A165" s="39"/>
      <c r="B165" s="40"/>
      <c r="C165" s="229" t="s">
        <v>352</v>
      </c>
      <c r="D165" s="229" t="s">
        <v>196</v>
      </c>
      <c r="E165" s="230" t="s">
        <v>2089</v>
      </c>
      <c r="F165" s="231" t="s">
        <v>2090</v>
      </c>
      <c r="G165" s="232" t="s">
        <v>1343</v>
      </c>
      <c r="H165" s="233">
        <v>3</v>
      </c>
      <c r="I165" s="234"/>
      <c r="J165" s="235">
        <f>ROUND(I165*H165,2)</f>
        <v>0</v>
      </c>
      <c r="K165" s="231" t="s">
        <v>232</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100</v>
      </c>
      <c r="AT165" s="240" t="s">
        <v>196</v>
      </c>
      <c r="AU165" s="240" t="s">
        <v>83</v>
      </c>
      <c r="AY165" s="18" t="s">
        <v>194</v>
      </c>
      <c r="BE165" s="241">
        <f>IF(N165="základní",J165,0)</f>
        <v>0</v>
      </c>
      <c r="BF165" s="241">
        <f>IF(N165="snížená",J165,0)</f>
        <v>0</v>
      </c>
      <c r="BG165" s="241">
        <f>IF(N165="zákl. přenesená",J165,0)</f>
        <v>0</v>
      </c>
      <c r="BH165" s="241">
        <f>IF(N165="sníž. přenesená",J165,0)</f>
        <v>0</v>
      </c>
      <c r="BI165" s="241">
        <f>IF(N165="nulová",J165,0)</f>
        <v>0</v>
      </c>
      <c r="BJ165" s="18" t="s">
        <v>83</v>
      </c>
      <c r="BK165" s="241">
        <f>ROUND(I165*H165,2)</f>
        <v>0</v>
      </c>
      <c r="BL165" s="18" t="s">
        <v>100</v>
      </c>
      <c r="BM165" s="240" t="s">
        <v>489</v>
      </c>
    </row>
    <row r="166" s="2" customFormat="1" ht="16.5" customHeight="1">
      <c r="A166" s="39"/>
      <c r="B166" s="40"/>
      <c r="C166" s="229" t="s">
        <v>357</v>
      </c>
      <c r="D166" s="229" t="s">
        <v>196</v>
      </c>
      <c r="E166" s="230" t="s">
        <v>2091</v>
      </c>
      <c r="F166" s="231" t="s">
        <v>2092</v>
      </c>
      <c r="G166" s="232" t="s">
        <v>280</v>
      </c>
      <c r="H166" s="233">
        <v>290</v>
      </c>
      <c r="I166" s="234"/>
      <c r="J166" s="235">
        <f>ROUND(I166*H166,2)</f>
        <v>0</v>
      </c>
      <c r="K166" s="231" t="s">
        <v>232</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196</v>
      </c>
      <c r="AU166" s="240" t="s">
        <v>83</v>
      </c>
      <c r="AY166" s="18" t="s">
        <v>194</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497</v>
      </c>
    </row>
    <row r="167" s="2" customFormat="1" ht="16.5" customHeight="1">
      <c r="A167" s="39"/>
      <c r="B167" s="40"/>
      <c r="C167" s="229" t="s">
        <v>361</v>
      </c>
      <c r="D167" s="229" t="s">
        <v>196</v>
      </c>
      <c r="E167" s="230" t="s">
        <v>2032</v>
      </c>
      <c r="F167" s="231" t="s">
        <v>2093</v>
      </c>
      <c r="G167" s="232" t="s">
        <v>1343</v>
      </c>
      <c r="H167" s="233">
        <v>1</v>
      </c>
      <c r="I167" s="234"/>
      <c r="J167" s="235">
        <f>ROUND(I167*H167,2)</f>
        <v>0</v>
      </c>
      <c r="K167" s="231" t="s">
        <v>232</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196</v>
      </c>
      <c r="AU167" s="240" t="s">
        <v>83</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506</v>
      </c>
    </row>
    <row r="168" s="2" customFormat="1" ht="16.5" customHeight="1">
      <c r="A168" s="39"/>
      <c r="B168" s="40"/>
      <c r="C168" s="229" t="s">
        <v>366</v>
      </c>
      <c r="D168" s="229" t="s">
        <v>196</v>
      </c>
      <c r="E168" s="230" t="s">
        <v>2094</v>
      </c>
      <c r="F168" s="231" t="s">
        <v>2095</v>
      </c>
      <c r="G168" s="232" t="s">
        <v>1343</v>
      </c>
      <c r="H168" s="233">
        <v>3</v>
      </c>
      <c r="I168" s="234"/>
      <c r="J168" s="235">
        <f>ROUND(I168*H168,2)</f>
        <v>0</v>
      </c>
      <c r="K168" s="231" t="s">
        <v>232</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196</v>
      </c>
      <c r="AU168" s="240" t="s">
        <v>83</v>
      </c>
      <c r="AY168" s="18" t="s">
        <v>194</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517</v>
      </c>
    </row>
    <row r="169" s="12" customFormat="1" ht="25.92" customHeight="1">
      <c r="A169" s="12"/>
      <c r="B169" s="213"/>
      <c r="C169" s="214"/>
      <c r="D169" s="215" t="s">
        <v>75</v>
      </c>
      <c r="E169" s="216" t="s">
        <v>2096</v>
      </c>
      <c r="F169" s="216" t="s">
        <v>2097</v>
      </c>
      <c r="G169" s="214"/>
      <c r="H169" s="214"/>
      <c r="I169" s="217"/>
      <c r="J169" s="218">
        <f>BK169</f>
        <v>0</v>
      </c>
      <c r="K169" s="214"/>
      <c r="L169" s="219"/>
      <c r="M169" s="220"/>
      <c r="N169" s="221"/>
      <c r="O169" s="221"/>
      <c r="P169" s="222">
        <f>SUM(P170:P174)</f>
        <v>0</v>
      </c>
      <c r="Q169" s="221"/>
      <c r="R169" s="222">
        <f>SUM(R170:R174)</f>
        <v>0</v>
      </c>
      <c r="S169" s="221"/>
      <c r="T169" s="223">
        <f>SUM(T170:T174)</f>
        <v>0</v>
      </c>
      <c r="U169" s="12"/>
      <c r="V169" s="12"/>
      <c r="W169" s="12"/>
      <c r="X169" s="12"/>
      <c r="Y169" s="12"/>
      <c r="Z169" s="12"/>
      <c r="AA169" s="12"/>
      <c r="AB169" s="12"/>
      <c r="AC169" s="12"/>
      <c r="AD169" s="12"/>
      <c r="AE169" s="12"/>
      <c r="AR169" s="224" t="s">
        <v>83</v>
      </c>
      <c r="AT169" s="225" t="s">
        <v>75</v>
      </c>
      <c r="AU169" s="225" t="s">
        <v>76</v>
      </c>
      <c r="AY169" s="224" t="s">
        <v>194</v>
      </c>
      <c r="BK169" s="226">
        <f>SUM(BK170:BK174)</f>
        <v>0</v>
      </c>
    </row>
    <row r="170" s="2" customFormat="1" ht="16.5" customHeight="1">
      <c r="A170" s="39"/>
      <c r="B170" s="40"/>
      <c r="C170" s="229" t="s">
        <v>372</v>
      </c>
      <c r="D170" s="229" t="s">
        <v>196</v>
      </c>
      <c r="E170" s="230" t="s">
        <v>1906</v>
      </c>
      <c r="F170" s="231" t="s">
        <v>2098</v>
      </c>
      <c r="G170" s="232" t="s">
        <v>199</v>
      </c>
      <c r="H170" s="233">
        <v>16</v>
      </c>
      <c r="I170" s="234"/>
      <c r="J170" s="235">
        <f>ROUND(I170*H170,2)</f>
        <v>0</v>
      </c>
      <c r="K170" s="231" t="s">
        <v>232</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100</v>
      </c>
      <c r="AT170" s="240" t="s">
        <v>196</v>
      </c>
      <c r="AU170" s="240" t="s">
        <v>83</v>
      </c>
      <c r="AY170" s="18" t="s">
        <v>194</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100</v>
      </c>
      <c r="BM170" s="240" t="s">
        <v>530</v>
      </c>
    </row>
    <row r="171" s="2" customFormat="1" ht="16.5" customHeight="1">
      <c r="A171" s="39"/>
      <c r="B171" s="40"/>
      <c r="C171" s="229" t="s">
        <v>376</v>
      </c>
      <c r="D171" s="229" t="s">
        <v>196</v>
      </c>
      <c r="E171" s="230" t="s">
        <v>2099</v>
      </c>
      <c r="F171" s="231" t="s">
        <v>2100</v>
      </c>
      <c r="G171" s="232" t="s">
        <v>199</v>
      </c>
      <c r="H171" s="233">
        <v>8</v>
      </c>
      <c r="I171" s="234"/>
      <c r="J171" s="235">
        <f>ROUND(I171*H171,2)</f>
        <v>0</v>
      </c>
      <c r="K171" s="231" t="s">
        <v>232</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100</v>
      </c>
      <c r="AT171" s="240" t="s">
        <v>196</v>
      </c>
      <c r="AU171" s="240" t="s">
        <v>83</v>
      </c>
      <c r="AY171" s="18" t="s">
        <v>194</v>
      </c>
      <c r="BE171" s="241">
        <f>IF(N171="základní",J171,0)</f>
        <v>0</v>
      </c>
      <c r="BF171" s="241">
        <f>IF(N171="snížená",J171,0)</f>
        <v>0</v>
      </c>
      <c r="BG171" s="241">
        <f>IF(N171="zákl. přenesená",J171,0)</f>
        <v>0</v>
      </c>
      <c r="BH171" s="241">
        <f>IF(N171="sníž. přenesená",J171,0)</f>
        <v>0</v>
      </c>
      <c r="BI171" s="241">
        <f>IF(N171="nulová",J171,0)</f>
        <v>0</v>
      </c>
      <c r="BJ171" s="18" t="s">
        <v>83</v>
      </c>
      <c r="BK171" s="241">
        <f>ROUND(I171*H171,2)</f>
        <v>0</v>
      </c>
      <c r="BL171" s="18" t="s">
        <v>100</v>
      </c>
      <c r="BM171" s="240" t="s">
        <v>539</v>
      </c>
    </row>
    <row r="172" s="2" customFormat="1" ht="16.5" customHeight="1">
      <c r="A172" s="39"/>
      <c r="B172" s="40"/>
      <c r="C172" s="229" t="s">
        <v>380</v>
      </c>
      <c r="D172" s="229" t="s">
        <v>196</v>
      </c>
      <c r="E172" s="230" t="s">
        <v>2101</v>
      </c>
      <c r="F172" s="231" t="s">
        <v>2102</v>
      </c>
      <c r="G172" s="232" t="s">
        <v>199</v>
      </c>
      <c r="H172" s="233">
        <v>8</v>
      </c>
      <c r="I172" s="234"/>
      <c r="J172" s="235">
        <f>ROUND(I172*H172,2)</f>
        <v>0</v>
      </c>
      <c r="K172" s="231" t="s">
        <v>232</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100</v>
      </c>
      <c r="AT172" s="240" t="s">
        <v>196</v>
      </c>
      <c r="AU172" s="240" t="s">
        <v>83</v>
      </c>
      <c r="AY172" s="18" t="s">
        <v>194</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547</v>
      </c>
    </row>
    <row r="173" s="2" customFormat="1" ht="16.5" customHeight="1">
      <c r="A173" s="39"/>
      <c r="B173" s="40"/>
      <c r="C173" s="229" t="s">
        <v>384</v>
      </c>
      <c r="D173" s="229" t="s">
        <v>196</v>
      </c>
      <c r="E173" s="230" t="s">
        <v>2103</v>
      </c>
      <c r="F173" s="231" t="s">
        <v>2104</v>
      </c>
      <c r="G173" s="232" t="s">
        <v>199</v>
      </c>
      <c r="H173" s="233">
        <v>8</v>
      </c>
      <c r="I173" s="234"/>
      <c r="J173" s="235">
        <f>ROUND(I173*H173,2)</f>
        <v>0</v>
      </c>
      <c r="K173" s="231" t="s">
        <v>232</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100</v>
      </c>
      <c r="AT173" s="240" t="s">
        <v>196</v>
      </c>
      <c r="AU173" s="240" t="s">
        <v>83</v>
      </c>
      <c r="AY173" s="18" t="s">
        <v>194</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556</v>
      </c>
    </row>
    <row r="174" s="2" customFormat="1" ht="16.5" customHeight="1">
      <c r="A174" s="39"/>
      <c r="B174" s="40"/>
      <c r="C174" s="229" t="s">
        <v>388</v>
      </c>
      <c r="D174" s="229" t="s">
        <v>196</v>
      </c>
      <c r="E174" s="230" t="s">
        <v>2105</v>
      </c>
      <c r="F174" s="231" t="s">
        <v>2106</v>
      </c>
      <c r="G174" s="232" t="s">
        <v>199</v>
      </c>
      <c r="H174" s="233">
        <v>8</v>
      </c>
      <c r="I174" s="234"/>
      <c r="J174" s="235">
        <f>ROUND(I174*H174,2)</f>
        <v>0</v>
      </c>
      <c r="K174" s="231" t="s">
        <v>232</v>
      </c>
      <c r="L174" s="45"/>
      <c r="M174" s="301" t="s">
        <v>1</v>
      </c>
      <c r="N174" s="302" t="s">
        <v>41</v>
      </c>
      <c r="O174" s="303"/>
      <c r="P174" s="304">
        <f>O174*H174</f>
        <v>0</v>
      </c>
      <c r="Q174" s="304">
        <v>0</v>
      </c>
      <c r="R174" s="304">
        <f>Q174*H174</f>
        <v>0</v>
      </c>
      <c r="S174" s="304">
        <v>0</v>
      </c>
      <c r="T174" s="305">
        <f>S174*H174</f>
        <v>0</v>
      </c>
      <c r="U174" s="39"/>
      <c r="V174" s="39"/>
      <c r="W174" s="39"/>
      <c r="X174" s="39"/>
      <c r="Y174" s="39"/>
      <c r="Z174" s="39"/>
      <c r="AA174" s="39"/>
      <c r="AB174" s="39"/>
      <c r="AC174" s="39"/>
      <c r="AD174" s="39"/>
      <c r="AE174" s="39"/>
      <c r="AR174" s="240" t="s">
        <v>100</v>
      </c>
      <c r="AT174" s="240" t="s">
        <v>196</v>
      </c>
      <c r="AU174" s="240" t="s">
        <v>83</v>
      </c>
      <c r="AY174" s="18" t="s">
        <v>194</v>
      </c>
      <c r="BE174" s="241">
        <f>IF(N174="základní",J174,0)</f>
        <v>0</v>
      </c>
      <c r="BF174" s="241">
        <f>IF(N174="snížená",J174,0)</f>
        <v>0</v>
      </c>
      <c r="BG174" s="241">
        <f>IF(N174="zákl. přenesená",J174,0)</f>
        <v>0</v>
      </c>
      <c r="BH174" s="241">
        <f>IF(N174="sníž. přenesená",J174,0)</f>
        <v>0</v>
      </c>
      <c r="BI174" s="241">
        <f>IF(N174="nulová",J174,0)</f>
        <v>0</v>
      </c>
      <c r="BJ174" s="18" t="s">
        <v>83</v>
      </c>
      <c r="BK174" s="241">
        <f>ROUND(I174*H174,2)</f>
        <v>0</v>
      </c>
      <c r="BL174" s="18" t="s">
        <v>100</v>
      </c>
      <c r="BM174" s="240" t="s">
        <v>565</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lGArIAv+pslmS3R4lHLiLiNsymhRlnK8Qs7hvq8tzzS6obiGfevvxueEPleb9qypFmUuesqsbebziUMpL9w4TQ==" hashValue="39uwRPbnM9SRG/taORZqmm+TW/1ybtMow49UacfT92O0LF3RhH44wt+EZ15vIDuTVqXgLzwghYkhrpqUqq+0sA==" algorithmName="SHA-512" password="E785"/>
  <autoFilter ref="C128:K17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2107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1957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ROUND((SUM(BE127:BE151)),  2)</f>
        <v>0</v>
      </c>
      <c r="G37" s="39"/>
      <c r="H37" s="39"/>
      <c r="I37" s="166">
        <v>0.20999999999999999</v>
      </c>
      <c r="J37" s="165">
        <f>ROUND(((SUM(BE127:BE151))*I37),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ROUND((SUM(BF127:BF151)),  2)</f>
        <v>0</v>
      </c>
      <c r="G38" s="39"/>
      <c r="H38" s="39"/>
      <c r="I38" s="166">
        <v>0.12</v>
      </c>
      <c r="J38" s="165">
        <f>ROUND(((SUM(BF127:BF151))*I38),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ROUND((SUM(BG127:BG151)),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ROUND((SUM(BH127:BH151)),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ROUND((SUM(BI127:BI151)),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D1.01.46 - Elektronická požární signalizace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2041</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2108</v>
      </c>
      <c r="E102" s="194"/>
      <c r="F102" s="194"/>
      <c r="G102" s="194"/>
      <c r="H102" s="194"/>
      <c r="I102" s="194"/>
      <c r="J102" s="195">
        <f>J132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2109</v>
      </c>
      <c r="E103" s="194"/>
      <c r="F103" s="194"/>
      <c r="G103" s="194"/>
      <c r="H103" s="194"/>
      <c r="I103" s="194"/>
      <c r="J103" s="195">
        <f>J147</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NPK, a.s., Pardubická nemocnice, Nadzemní koridor</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140</v>
      </c>
      <c r="D114" s="23"/>
      <c r="E114" s="23"/>
      <c r="F114" s="23"/>
      <c r="G114" s="23"/>
      <c r="H114" s="23"/>
      <c r="I114" s="23"/>
      <c r="J114" s="23"/>
      <c r="K114" s="23"/>
      <c r="L114" s="21"/>
    </row>
    <row r="115" s="1" customFormat="1" ht="16.5" customHeight="1">
      <c r="B115" s="22"/>
      <c r="C115" s="23"/>
      <c r="D115" s="23"/>
      <c r="E115" s="185" t="s">
        <v>141</v>
      </c>
      <c r="F115" s="23"/>
      <c r="G115" s="23"/>
      <c r="H115" s="23"/>
      <c r="I115" s="23"/>
      <c r="J115" s="23"/>
      <c r="K115" s="23"/>
      <c r="L115" s="21"/>
    </row>
    <row r="116" s="1" customFormat="1" ht="12" customHeight="1">
      <c r="B116" s="22"/>
      <c r="C116" s="33" t="s">
        <v>142</v>
      </c>
      <c r="D116" s="23"/>
      <c r="E116" s="23"/>
      <c r="F116" s="23"/>
      <c r="G116" s="23"/>
      <c r="H116" s="23"/>
      <c r="I116" s="23"/>
      <c r="J116" s="23"/>
      <c r="K116" s="23"/>
      <c r="L116" s="21"/>
    </row>
    <row r="117" s="2" customFormat="1" ht="16.5" customHeight="1">
      <c r="A117" s="39"/>
      <c r="B117" s="40"/>
      <c r="C117" s="41"/>
      <c r="D117" s="41"/>
      <c r="E117" s="186" t="s">
        <v>143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1683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D1.01.46 - Elektronická požární signalizace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10. 7. 2024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E19</f>
        <v>Pardubický kraj</v>
      </c>
      <c r="G123" s="41"/>
      <c r="H123" s="41"/>
      <c r="I123" s="33" t="s">
        <v>30</v>
      </c>
      <c r="J123" s="37" t="str">
        <f>E25</f>
        <v>CHVÁLEK ATELIÉR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180</v>
      </c>
      <c r="D126" s="205" t="s">
        <v>61</v>
      </c>
      <c r="E126" s="205" t="s">
        <v>57</v>
      </c>
      <c r="F126" s="205" t="s">
        <v>58</v>
      </c>
      <c r="G126" s="205" t="s">
        <v>181</v>
      </c>
      <c r="H126" s="205" t="s">
        <v>182</v>
      </c>
      <c r="I126" s="205" t="s">
        <v>183</v>
      </c>
      <c r="J126" s="205" t="s">
        <v>148</v>
      </c>
      <c r="K126" s="206" t="s">
        <v>184</v>
      </c>
      <c r="L126" s="207"/>
      <c r="M126" s="101" t="s">
        <v>1</v>
      </c>
      <c r="N126" s="102" t="s">
        <v>40</v>
      </c>
      <c r="O126" s="102" t="s">
        <v>185</v>
      </c>
      <c r="P126" s="102" t="s">
        <v>186</v>
      </c>
      <c r="Q126" s="102" t="s">
        <v>187</v>
      </c>
      <c r="R126" s="102" t="s">
        <v>188</v>
      </c>
      <c r="S126" s="102" t="s">
        <v>189</v>
      </c>
      <c r="T126" s="103" t="s">
        <v>190</v>
      </c>
      <c r="U126" s="202"/>
      <c r="V126" s="202"/>
      <c r="W126" s="202"/>
      <c r="X126" s="202"/>
      <c r="Y126" s="202"/>
      <c r="Z126" s="202"/>
      <c r="AA126" s="202"/>
      <c r="AB126" s="202"/>
      <c r="AC126" s="202"/>
      <c r="AD126" s="202"/>
      <c r="AE126" s="202"/>
    </row>
    <row r="127" s="2" customFormat="1" ht="22.8" customHeight="1">
      <c r="A127" s="39"/>
      <c r="B127" s="40"/>
      <c r="C127" s="108" t="s">
        <v>191</v>
      </c>
      <c r="D127" s="41"/>
      <c r="E127" s="41"/>
      <c r="F127" s="41"/>
      <c r="G127" s="41"/>
      <c r="H127" s="41"/>
      <c r="I127" s="41"/>
      <c r="J127" s="208">
        <f>BK127</f>
        <v>0</v>
      </c>
      <c r="K127" s="41"/>
      <c r="L127" s="45"/>
      <c r="M127" s="104"/>
      <c r="N127" s="209"/>
      <c r="O127" s="105"/>
      <c r="P127" s="210">
        <f>P128+P132+P147</f>
        <v>0</v>
      </c>
      <c r="Q127" s="105"/>
      <c r="R127" s="210">
        <f>R128+R132+R147</f>
        <v>0</v>
      </c>
      <c r="S127" s="105"/>
      <c r="T127" s="211">
        <f>T128+T132+T147</f>
        <v>0</v>
      </c>
      <c r="U127" s="39"/>
      <c r="V127" s="39"/>
      <c r="W127" s="39"/>
      <c r="X127" s="39"/>
      <c r="Y127" s="39"/>
      <c r="Z127" s="39"/>
      <c r="AA127" s="39"/>
      <c r="AB127" s="39"/>
      <c r="AC127" s="39"/>
      <c r="AD127" s="39"/>
      <c r="AE127" s="39"/>
      <c r="AT127" s="18" t="s">
        <v>75</v>
      </c>
      <c r="AU127" s="18" t="s">
        <v>150</v>
      </c>
      <c r="BK127" s="212">
        <f>BK128+BK132+BK147</f>
        <v>0</v>
      </c>
    </row>
    <row r="128" s="12" customFormat="1" ht="25.92" customHeight="1">
      <c r="A128" s="12"/>
      <c r="B128" s="213"/>
      <c r="C128" s="214"/>
      <c r="D128" s="215" t="s">
        <v>75</v>
      </c>
      <c r="E128" s="216" t="s">
        <v>1893</v>
      </c>
      <c r="F128" s="216" t="s">
        <v>2046</v>
      </c>
      <c r="G128" s="214"/>
      <c r="H128" s="214"/>
      <c r="I128" s="217"/>
      <c r="J128" s="218">
        <f>BK128</f>
        <v>0</v>
      </c>
      <c r="K128" s="214"/>
      <c r="L128" s="219"/>
      <c r="M128" s="220"/>
      <c r="N128" s="221"/>
      <c r="O128" s="221"/>
      <c r="P128" s="222">
        <f>SUM(P129:P131)</f>
        <v>0</v>
      </c>
      <c r="Q128" s="221"/>
      <c r="R128" s="222">
        <f>SUM(R129:R131)</f>
        <v>0</v>
      </c>
      <c r="S128" s="221"/>
      <c r="T128" s="223">
        <f>SUM(T129:T131)</f>
        <v>0</v>
      </c>
      <c r="U128" s="12"/>
      <c r="V128" s="12"/>
      <c r="W128" s="12"/>
      <c r="X128" s="12"/>
      <c r="Y128" s="12"/>
      <c r="Z128" s="12"/>
      <c r="AA128" s="12"/>
      <c r="AB128" s="12"/>
      <c r="AC128" s="12"/>
      <c r="AD128" s="12"/>
      <c r="AE128" s="12"/>
      <c r="AR128" s="224" t="s">
        <v>83</v>
      </c>
      <c r="AT128" s="225" t="s">
        <v>75</v>
      </c>
      <c r="AU128" s="225" t="s">
        <v>76</v>
      </c>
      <c r="AY128" s="224" t="s">
        <v>194</v>
      </c>
      <c r="BK128" s="226">
        <f>SUM(BK129:BK131)</f>
        <v>0</v>
      </c>
    </row>
    <row r="129" s="2" customFormat="1" ht="16.5" customHeight="1">
      <c r="A129" s="39"/>
      <c r="B129" s="40"/>
      <c r="C129" s="229" t="s">
        <v>83</v>
      </c>
      <c r="D129" s="229" t="s">
        <v>196</v>
      </c>
      <c r="E129" s="230" t="s">
        <v>83</v>
      </c>
      <c r="F129" s="231" t="s">
        <v>2047</v>
      </c>
      <c r="G129" s="232" t="s">
        <v>1343</v>
      </c>
      <c r="H129" s="233">
        <v>2</v>
      </c>
      <c r="I129" s="234"/>
      <c r="J129" s="235">
        <f>ROUND(I129*H129,2)</f>
        <v>0</v>
      </c>
      <c r="K129" s="231" t="s">
        <v>232</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196</v>
      </c>
      <c r="AU129" s="240" t="s">
        <v>83</v>
      </c>
      <c r="AY129" s="18" t="s">
        <v>194</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85</v>
      </c>
    </row>
    <row r="130" s="2" customFormat="1" ht="16.5" customHeight="1">
      <c r="A130" s="39"/>
      <c r="B130" s="40"/>
      <c r="C130" s="229" t="s">
        <v>85</v>
      </c>
      <c r="D130" s="229" t="s">
        <v>196</v>
      </c>
      <c r="E130" s="230" t="s">
        <v>85</v>
      </c>
      <c r="F130" s="231" t="s">
        <v>2048</v>
      </c>
      <c r="G130" s="232" t="s">
        <v>1343</v>
      </c>
      <c r="H130" s="233">
        <v>1</v>
      </c>
      <c r="I130" s="234"/>
      <c r="J130" s="235">
        <f>ROUND(I130*H130,2)</f>
        <v>0</v>
      </c>
      <c r="K130" s="231" t="s">
        <v>232</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196</v>
      </c>
      <c r="AU130" s="240" t="s">
        <v>83</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100</v>
      </c>
    </row>
    <row r="131" s="2" customFormat="1" ht="16.5" customHeight="1">
      <c r="A131" s="39"/>
      <c r="B131" s="40"/>
      <c r="C131" s="229" t="s">
        <v>93</v>
      </c>
      <c r="D131" s="229" t="s">
        <v>196</v>
      </c>
      <c r="E131" s="230" t="s">
        <v>93</v>
      </c>
      <c r="F131" s="231" t="s">
        <v>2017</v>
      </c>
      <c r="G131" s="232" t="s">
        <v>1372</v>
      </c>
      <c r="H131" s="233">
        <v>20</v>
      </c>
      <c r="I131" s="234"/>
      <c r="J131" s="235">
        <f>ROUND(I131*H131,2)</f>
        <v>0</v>
      </c>
      <c r="K131" s="231" t="s">
        <v>232</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196</v>
      </c>
      <c r="AU131" s="240" t="s">
        <v>83</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229</v>
      </c>
    </row>
    <row r="132" s="12" customFormat="1" ht="25.92" customHeight="1">
      <c r="A132" s="12"/>
      <c r="B132" s="213"/>
      <c r="C132" s="214"/>
      <c r="D132" s="215" t="s">
        <v>75</v>
      </c>
      <c r="E132" s="216" t="s">
        <v>109</v>
      </c>
      <c r="F132" s="216" t="s">
        <v>2110</v>
      </c>
      <c r="G132" s="214"/>
      <c r="H132" s="214"/>
      <c r="I132" s="217"/>
      <c r="J132" s="21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83</v>
      </c>
      <c r="AT132" s="225" t="s">
        <v>75</v>
      </c>
      <c r="AU132" s="225" t="s">
        <v>76</v>
      </c>
      <c r="AY132" s="224" t="s">
        <v>194</v>
      </c>
      <c r="BK132" s="226">
        <f>SUM(BK133:BK146)</f>
        <v>0</v>
      </c>
    </row>
    <row r="133" s="2" customFormat="1" ht="16.5" customHeight="1">
      <c r="A133" s="39"/>
      <c r="B133" s="40"/>
      <c r="C133" s="229" t="s">
        <v>100</v>
      </c>
      <c r="D133" s="229" t="s">
        <v>196</v>
      </c>
      <c r="E133" s="230" t="s">
        <v>229</v>
      </c>
      <c r="F133" s="231" t="s">
        <v>2111</v>
      </c>
      <c r="G133" s="232" t="s">
        <v>1343</v>
      </c>
      <c r="H133" s="233">
        <v>1</v>
      </c>
      <c r="I133" s="234"/>
      <c r="J133" s="235">
        <f>ROUND(I133*H133,2)</f>
        <v>0</v>
      </c>
      <c r="K133" s="231" t="s">
        <v>232</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100</v>
      </c>
      <c r="AT133" s="240" t="s">
        <v>196</v>
      </c>
      <c r="AU133" s="240" t="s">
        <v>83</v>
      </c>
      <c r="AY133" s="18" t="s">
        <v>194</v>
      </c>
      <c r="BE133" s="241">
        <f>IF(N133="základní",J133,0)</f>
        <v>0</v>
      </c>
      <c r="BF133" s="241">
        <f>IF(N133="snížená",J133,0)</f>
        <v>0</v>
      </c>
      <c r="BG133" s="241">
        <f>IF(N133="zákl. přenesená",J133,0)</f>
        <v>0</v>
      </c>
      <c r="BH133" s="241">
        <f>IF(N133="sníž. přenesená",J133,0)</f>
        <v>0</v>
      </c>
      <c r="BI133" s="241">
        <f>IF(N133="nulová",J133,0)</f>
        <v>0</v>
      </c>
      <c r="BJ133" s="18" t="s">
        <v>83</v>
      </c>
      <c r="BK133" s="241">
        <f>ROUND(I133*H133,2)</f>
        <v>0</v>
      </c>
      <c r="BL133" s="18" t="s">
        <v>100</v>
      </c>
      <c r="BM133" s="240" t="s">
        <v>238</v>
      </c>
    </row>
    <row r="134" s="2" customFormat="1" ht="16.5" customHeight="1">
      <c r="A134" s="39"/>
      <c r="B134" s="40"/>
      <c r="C134" s="229" t="s">
        <v>109</v>
      </c>
      <c r="D134" s="229" t="s">
        <v>196</v>
      </c>
      <c r="E134" s="230" t="s">
        <v>234</v>
      </c>
      <c r="F134" s="231" t="s">
        <v>2112</v>
      </c>
      <c r="G134" s="232" t="s">
        <v>1343</v>
      </c>
      <c r="H134" s="233">
        <v>1</v>
      </c>
      <c r="I134" s="234"/>
      <c r="J134" s="235">
        <f>ROUND(I134*H134,2)</f>
        <v>0</v>
      </c>
      <c r="K134" s="231" t="s">
        <v>232</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196</v>
      </c>
      <c r="AU134" s="240" t="s">
        <v>83</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249</v>
      </c>
    </row>
    <row r="135" s="2" customFormat="1" ht="16.5" customHeight="1">
      <c r="A135" s="39"/>
      <c r="B135" s="40"/>
      <c r="C135" s="229" t="s">
        <v>229</v>
      </c>
      <c r="D135" s="229" t="s">
        <v>196</v>
      </c>
      <c r="E135" s="230" t="s">
        <v>238</v>
      </c>
      <c r="F135" s="231" t="s">
        <v>2113</v>
      </c>
      <c r="G135" s="232" t="s">
        <v>1343</v>
      </c>
      <c r="H135" s="233">
        <v>1</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83</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8</v>
      </c>
    </row>
    <row r="136" s="2" customFormat="1" ht="16.5" customHeight="1">
      <c r="A136" s="39"/>
      <c r="B136" s="40"/>
      <c r="C136" s="229" t="s">
        <v>234</v>
      </c>
      <c r="D136" s="229" t="s">
        <v>196</v>
      </c>
      <c r="E136" s="230" t="s">
        <v>243</v>
      </c>
      <c r="F136" s="231" t="s">
        <v>2114</v>
      </c>
      <c r="G136" s="232" t="s">
        <v>1343</v>
      </c>
      <c r="H136" s="233">
        <v>5</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83</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274</v>
      </c>
    </row>
    <row r="137" s="2" customFormat="1" ht="16.5" customHeight="1">
      <c r="A137" s="39"/>
      <c r="B137" s="40"/>
      <c r="C137" s="229" t="s">
        <v>238</v>
      </c>
      <c r="D137" s="229" t="s">
        <v>196</v>
      </c>
      <c r="E137" s="230" t="s">
        <v>249</v>
      </c>
      <c r="F137" s="231" t="s">
        <v>2115</v>
      </c>
      <c r="G137" s="232" t="s">
        <v>280</v>
      </c>
      <c r="H137" s="233">
        <v>15</v>
      </c>
      <c r="I137" s="234"/>
      <c r="J137" s="235">
        <f>ROUND(I137*H137,2)</f>
        <v>0</v>
      </c>
      <c r="K137" s="231" t="s">
        <v>232</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196</v>
      </c>
      <c r="AU137" s="240" t="s">
        <v>83</v>
      </c>
      <c r="AY137" s="18" t="s">
        <v>194</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285</v>
      </c>
    </row>
    <row r="138" s="2" customFormat="1" ht="16.5" customHeight="1">
      <c r="A138" s="39"/>
      <c r="B138" s="40"/>
      <c r="C138" s="229" t="s">
        <v>243</v>
      </c>
      <c r="D138" s="229" t="s">
        <v>196</v>
      </c>
      <c r="E138" s="230" t="s">
        <v>256</v>
      </c>
      <c r="F138" s="231" t="s">
        <v>2116</v>
      </c>
      <c r="G138" s="232" t="s">
        <v>280</v>
      </c>
      <c r="H138" s="233">
        <v>45</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83</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296</v>
      </c>
    </row>
    <row r="139" s="2" customFormat="1" ht="16.5" customHeight="1">
      <c r="A139" s="39"/>
      <c r="B139" s="40"/>
      <c r="C139" s="229" t="s">
        <v>249</v>
      </c>
      <c r="D139" s="229" t="s">
        <v>196</v>
      </c>
      <c r="E139" s="230" t="s">
        <v>8</v>
      </c>
      <c r="F139" s="231" t="s">
        <v>2117</v>
      </c>
      <c r="G139" s="232" t="s">
        <v>280</v>
      </c>
      <c r="H139" s="233">
        <v>20</v>
      </c>
      <c r="I139" s="234"/>
      <c r="J139" s="235">
        <f>ROUND(I139*H139,2)</f>
        <v>0</v>
      </c>
      <c r="K139" s="231" t="s">
        <v>232</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196</v>
      </c>
      <c r="AU139" s="240" t="s">
        <v>83</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305</v>
      </c>
    </row>
    <row r="140" s="2" customFormat="1" ht="16.5" customHeight="1">
      <c r="A140" s="39"/>
      <c r="B140" s="40"/>
      <c r="C140" s="229" t="s">
        <v>256</v>
      </c>
      <c r="D140" s="229" t="s">
        <v>196</v>
      </c>
      <c r="E140" s="230" t="s">
        <v>270</v>
      </c>
      <c r="F140" s="231" t="s">
        <v>2118</v>
      </c>
      <c r="G140" s="232" t="s">
        <v>1343</v>
      </c>
      <c r="H140" s="233">
        <v>150</v>
      </c>
      <c r="I140" s="234"/>
      <c r="J140" s="235">
        <f>ROUND(I140*H140,2)</f>
        <v>0</v>
      </c>
      <c r="K140" s="231" t="s">
        <v>232</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196</v>
      </c>
      <c r="AU140" s="240" t="s">
        <v>83</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314</v>
      </c>
    </row>
    <row r="141" s="2" customFormat="1" ht="16.5" customHeight="1">
      <c r="A141" s="39"/>
      <c r="B141" s="40"/>
      <c r="C141" s="229" t="s">
        <v>8</v>
      </c>
      <c r="D141" s="229" t="s">
        <v>196</v>
      </c>
      <c r="E141" s="230" t="s">
        <v>274</v>
      </c>
      <c r="F141" s="231" t="s">
        <v>2119</v>
      </c>
      <c r="G141" s="232" t="s">
        <v>280</v>
      </c>
      <c r="H141" s="233">
        <v>20</v>
      </c>
      <c r="I141" s="234"/>
      <c r="J141" s="235">
        <f>ROUND(I141*H141,2)</f>
        <v>0</v>
      </c>
      <c r="K141" s="231" t="s">
        <v>232</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100</v>
      </c>
      <c r="AT141" s="240" t="s">
        <v>196</v>
      </c>
      <c r="AU141" s="240" t="s">
        <v>83</v>
      </c>
      <c r="AY141" s="18" t="s">
        <v>194</v>
      </c>
      <c r="BE141" s="241">
        <f>IF(N141="základní",J141,0)</f>
        <v>0</v>
      </c>
      <c r="BF141" s="241">
        <f>IF(N141="snížená",J141,0)</f>
        <v>0</v>
      </c>
      <c r="BG141" s="241">
        <f>IF(N141="zákl. přenesená",J141,0)</f>
        <v>0</v>
      </c>
      <c r="BH141" s="241">
        <f>IF(N141="sníž. přenesená",J141,0)</f>
        <v>0</v>
      </c>
      <c r="BI141" s="241">
        <f>IF(N141="nulová",J141,0)</f>
        <v>0</v>
      </c>
      <c r="BJ141" s="18" t="s">
        <v>83</v>
      </c>
      <c r="BK141" s="241">
        <f>ROUND(I141*H141,2)</f>
        <v>0</v>
      </c>
      <c r="BL141" s="18" t="s">
        <v>100</v>
      </c>
      <c r="BM141" s="240" t="s">
        <v>324</v>
      </c>
    </row>
    <row r="142" s="2" customFormat="1" ht="16.5" customHeight="1">
      <c r="A142" s="39"/>
      <c r="B142" s="40"/>
      <c r="C142" s="229" t="s">
        <v>270</v>
      </c>
      <c r="D142" s="229" t="s">
        <v>196</v>
      </c>
      <c r="E142" s="230" t="s">
        <v>254</v>
      </c>
      <c r="F142" s="231" t="s">
        <v>2120</v>
      </c>
      <c r="G142" s="232" t="s">
        <v>1343</v>
      </c>
      <c r="H142" s="233">
        <v>1</v>
      </c>
      <c r="I142" s="234"/>
      <c r="J142" s="235">
        <f>ROUND(I142*H142,2)</f>
        <v>0</v>
      </c>
      <c r="K142" s="231" t="s">
        <v>232</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196</v>
      </c>
      <c r="AU142" s="240" t="s">
        <v>83</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334</v>
      </c>
    </row>
    <row r="143" s="2" customFormat="1" ht="16.5" customHeight="1">
      <c r="A143" s="39"/>
      <c r="B143" s="40"/>
      <c r="C143" s="229" t="s">
        <v>274</v>
      </c>
      <c r="D143" s="229" t="s">
        <v>196</v>
      </c>
      <c r="E143" s="230" t="s">
        <v>285</v>
      </c>
      <c r="F143" s="231" t="s">
        <v>2121</v>
      </c>
      <c r="G143" s="232" t="s">
        <v>1343</v>
      </c>
      <c r="H143" s="233">
        <v>4</v>
      </c>
      <c r="I143" s="234"/>
      <c r="J143" s="235">
        <f>ROUND(I143*H143,2)</f>
        <v>0</v>
      </c>
      <c r="K143" s="231" t="s">
        <v>232</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196</v>
      </c>
      <c r="AU143" s="240" t="s">
        <v>83</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346</v>
      </c>
    </row>
    <row r="144" s="2" customFormat="1">
      <c r="A144" s="39"/>
      <c r="B144" s="40"/>
      <c r="C144" s="41"/>
      <c r="D144" s="242" t="s">
        <v>202</v>
      </c>
      <c r="E144" s="41"/>
      <c r="F144" s="243" t="s">
        <v>2122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202</v>
      </c>
      <c r="AU144" s="18" t="s">
        <v>83</v>
      </c>
    </row>
    <row r="145" s="2" customFormat="1" ht="16.5" customHeight="1">
      <c r="A145" s="39"/>
      <c r="B145" s="40"/>
      <c r="C145" s="229" t="s">
        <v>254</v>
      </c>
      <c r="D145" s="229" t="s">
        <v>196</v>
      </c>
      <c r="E145" s="230" t="s">
        <v>292</v>
      </c>
      <c r="F145" s="231" t="s">
        <v>2123</v>
      </c>
      <c r="G145" s="232" t="s">
        <v>1343</v>
      </c>
      <c r="H145" s="233">
        <v>6</v>
      </c>
      <c r="I145" s="234"/>
      <c r="J145" s="235">
        <f>ROUND(I145*H145,2)</f>
        <v>0</v>
      </c>
      <c r="K145" s="231" t="s">
        <v>232</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196</v>
      </c>
      <c r="AU145" s="240" t="s">
        <v>83</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357</v>
      </c>
    </row>
    <row r="146" s="2" customFormat="1">
      <c r="A146" s="39"/>
      <c r="B146" s="40"/>
      <c r="C146" s="41"/>
      <c r="D146" s="242" t="s">
        <v>202</v>
      </c>
      <c r="E146" s="41"/>
      <c r="F146" s="243" t="s">
        <v>2124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202</v>
      </c>
      <c r="AU146" s="18" t="s">
        <v>83</v>
      </c>
    </row>
    <row r="147" s="12" customFormat="1" ht="25.92" customHeight="1">
      <c r="A147" s="12"/>
      <c r="B147" s="213"/>
      <c r="C147" s="214"/>
      <c r="D147" s="215" t="s">
        <v>75</v>
      </c>
      <c r="E147" s="216" t="s">
        <v>1917</v>
      </c>
      <c r="F147" s="216" t="s">
        <v>2097</v>
      </c>
      <c r="G147" s="214"/>
      <c r="H147" s="214"/>
      <c r="I147" s="217"/>
      <c r="J147" s="218">
        <f>BK147</f>
        <v>0</v>
      </c>
      <c r="K147" s="214"/>
      <c r="L147" s="219"/>
      <c r="M147" s="220"/>
      <c r="N147" s="221"/>
      <c r="O147" s="221"/>
      <c r="P147" s="222">
        <f>SUM(P148:P151)</f>
        <v>0</v>
      </c>
      <c r="Q147" s="221"/>
      <c r="R147" s="222">
        <f>SUM(R148:R151)</f>
        <v>0</v>
      </c>
      <c r="S147" s="221"/>
      <c r="T147" s="223">
        <f>SUM(T148:T151)</f>
        <v>0</v>
      </c>
      <c r="U147" s="12"/>
      <c r="V147" s="12"/>
      <c r="W147" s="12"/>
      <c r="X147" s="12"/>
      <c r="Y147" s="12"/>
      <c r="Z147" s="12"/>
      <c r="AA147" s="12"/>
      <c r="AB147" s="12"/>
      <c r="AC147" s="12"/>
      <c r="AD147" s="12"/>
      <c r="AE147" s="12"/>
      <c r="AR147" s="224" t="s">
        <v>83</v>
      </c>
      <c r="AT147" s="225" t="s">
        <v>75</v>
      </c>
      <c r="AU147" s="225" t="s">
        <v>76</v>
      </c>
      <c r="AY147" s="224" t="s">
        <v>194</v>
      </c>
      <c r="BK147" s="226">
        <f>SUM(BK148:BK151)</f>
        <v>0</v>
      </c>
    </row>
    <row r="148" s="2" customFormat="1" ht="16.5" customHeight="1">
      <c r="A148" s="39"/>
      <c r="B148" s="40"/>
      <c r="C148" s="229" t="s">
        <v>285</v>
      </c>
      <c r="D148" s="229" t="s">
        <v>196</v>
      </c>
      <c r="E148" s="230" t="s">
        <v>1895</v>
      </c>
      <c r="F148" s="231" t="s">
        <v>2125</v>
      </c>
      <c r="G148" s="232" t="s">
        <v>199</v>
      </c>
      <c r="H148" s="233">
        <v>8</v>
      </c>
      <c r="I148" s="234"/>
      <c r="J148" s="235">
        <f>ROUND(I148*H148,2)</f>
        <v>0</v>
      </c>
      <c r="K148" s="231" t="s">
        <v>232</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196</v>
      </c>
      <c r="AU148" s="240" t="s">
        <v>83</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366</v>
      </c>
    </row>
    <row r="149" s="2" customFormat="1" ht="16.5" customHeight="1">
      <c r="A149" s="39"/>
      <c r="B149" s="40"/>
      <c r="C149" s="229" t="s">
        <v>292</v>
      </c>
      <c r="D149" s="229" t="s">
        <v>196</v>
      </c>
      <c r="E149" s="230" t="s">
        <v>2020</v>
      </c>
      <c r="F149" s="231" t="s">
        <v>2126</v>
      </c>
      <c r="G149" s="232" t="s">
        <v>199</v>
      </c>
      <c r="H149" s="233">
        <v>8</v>
      </c>
      <c r="I149" s="234"/>
      <c r="J149" s="235">
        <f>ROUND(I149*H149,2)</f>
        <v>0</v>
      </c>
      <c r="K149" s="231" t="s">
        <v>232</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196</v>
      </c>
      <c r="AU149" s="240" t="s">
        <v>83</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376</v>
      </c>
    </row>
    <row r="150" s="2" customFormat="1" ht="16.5" customHeight="1">
      <c r="A150" s="39"/>
      <c r="B150" s="40"/>
      <c r="C150" s="229" t="s">
        <v>296</v>
      </c>
      <c r="D150" s="229" t="s">
        <v>196</v>
      </c>
      <c r="E150" s="230" t="s">
        <v>2022</v>
      </c>
      <c r="F150" s="231" t="s">
        <v>2127</v>
      </c>
      <c r="G150" s="232" t="s">
        <v>199</v>
      </c>
      <c r="H150" s="233">
        <v>8</v>
      </c>
      <c r="I150" s="234"/>
      <c r="J150" s="235">
        <f>ROUND(I150*H150,2)</f>
        <v>0</v>
      </c>
      <c r="K150" s="231" t="s">
        <v>232</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196</v>
      </c>
      <c r="AU150" s="240" t="s">
        <v>83</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384</v>
      </c>
    </row>
    <row r="151" s="2" customFormat="1" ht="16.5" customHeight="1">
      <c r="A151" s="39"/>
      <c r="B151" s="40"/>
      <c r="C151" s="229" t="s">
        <v>301</v>
      </c>
      <c r="D151" s="229" t="s">
        <v>196</v>
      </c>
      <c r="E151" s="230" t="s">
        <v>100</v>
      </c>
      <c r="F151" s="231" t="s">
        <v>2128</v>
      </c>
      <c r="G151" s="232" t="s">
        <v>199</v>
      </c>
      <c r="H151" s="233">
        <v>8</v>
      </c>
      <c r="I151" s="234"/>
      <c r="J151" s="235">
        <f>ROUND(I151*H151,2)</f>
        <v>0</v>
      </c>
      <c r="K151" s="231" t="s">
        <v>232</v>
      </c>
      <c r="L151" s="45"/>
      <c r="M151" s="301" t="s">
        <v>1</v>
      </c>
      <c r="N151" s="302" t="s">
        <v>41</v>
      </c>
      <c r="O151" s="303"/>
      <c r="P151" s="304">
        <f>O151*H151</f>
        <v>0</v>
      </c>
      <c r="Q151" s="304">
        <v>0</v>
      </c>
      <c r="R151" s="304">
        <f>Q151*H151</f>
        <v>0</v>
      </c>
      <c r="S151" s="304">
        <v>0</v>
      </c>
      <c r="T151" s="305">
        <f>S151*H151</f>
        <v>0</v>
      </c>
      <c r="U151" s="39"/>
      <c r="V151" s="39"/>
      <c r="W151" s="39"/>
      <c r="X151" s="39"/>
      <c r="Y151" s="39"/>
      <c r="Z151" s="39"/>
      <c r="AA151" s="39"/>
      <c r="AB151" s="39"/>
      <c r="AC151" s="39"/>
      <c r="AD151" s="39"/>
      <c r="AE151" s="39"/>
      <c r="AR151" s="240" t="s">
        <v>100</v>
      </c>
      <c r="AT151" s="240" t="s">
        <v>196</v>
      </c>
      <c r="AU151" s="240" t="s">
        <v>83</v>
      </c>
      <c r="AY151" s="18" t="s">
        <v>194</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393</v>
      </c>
    </row>
    <row r="152" s="2" customFormat="1" ht="6.96" customHeight="1">
      <c r="A152" s="39"/>
      <c r="B152" s="67"/>
      <c r="C152" s="68"/>
      <c r="D152" s="68"/>
      <c r="E152" s="68"/>
      <c r="F152" s="68"/>
      <c r="G152" s="68"/>
      <c r="H152" s="68"/>
      <c r="I152" s="68"/>
      <c r="J152" s="68"/>
      <c r="K152" s="68"/>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EYp/fXB1BEtgz7pGiErOxR2pz06Al/Yb3/op4ablkZRGwHLzUeqD58q+wsNY2ZbyeIb0sw4hE/meCcN0r64uPQ==" hashValue="ErJ/eJTd7i1/gYp8zNms33qriGKtq0LTskOH8qubH9GcvEosahR6gbQucMEFUvtIiCSw4d5bFsXORuiZGKpuug==" algorithmName="SHA-512" password="E785"/>
  <autoFilter ref="C126:K151"/>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c r="B8" s="21"/>
      <c r="D8" s="152" t="s">
        <v>140</v>
      </c>
      <c r="L8" s="21"/>
    </row>
    <row r="9" s="1" customFormat="1" ht="16.5" customHeight="1">
      <c r="B9" s="21"/>
      <c r="E9" s="153" t="s">
        <v>141</v>
      </c>
      <c r="F9" s="1"/>
      <c r="G9" s="1"/>
      <c r="H9" s="1"/>
      <c r="L9" s="21"/>
    </row>
    <row r="10" s="1" customFormat="1" ht="12" customHeight="1">
      <c r="B10" s="21"/>
      <c r="D10" s="152" t="s">
        <v>142</v>
      </c>
      <c r="L10" s="21"/>
    </row>
    <row r="11" s="2" customFormat="1" ht="16.5" customHeight="1">
      <c r="A11" s="39"/>
      <c r="B11" s="45"/>
      <c r="C11" s="39"/>
      <c r="D11" s="39"/>
      <c r="E11" s="154" t="s">
        <v>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2129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10. 7. 2024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Pardubický kraj</v>
      </c>
      <c r="F19" s="39"/>
      <c r="G19" s="39"/>
      <c r="H19" s="39"/>
      <c r="I19" s="152" t="s">
        <v>27</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CHVÁLEK ATELIÉR s.r.o..</v>
      </c>
      <c r="F25" s="39"/>
      <c r="G25" s="39"/>
      <c r="H25" s="39"/>
      <c r="I25" s="152" t="s">
        <v>27</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23.25" customHeight="1">
      <c r="A31" s="157"/>
      <c r="B31" s="158"/>
      <c r="C31" s="157"/>
      <c r="D31" s="157"/>
      <c r="E31" s="159" t="s">
        <v>1957</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ROUND((SUM(BE128:BE149)),  2)</f>
        <v>0</v>
      </c>
      <c r="G37" s="39"/>
      <c r="H37" s="39"/>
      <c r="I37" s="166">
        <v>0.20999999999999999</v>
      </c>
      <c r="J37" s="165">
        <f>ROUND(((SUM(BE128:BE149))*I37),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ROUND((SUM(BF128:BF149)),  2)</f>
        <v>0</v>
      </c>
      <c r="G38" s="39"/>
      <c r="H38" s="39"/>
      <c r="I38" s="166">
        <v>0.12</v>
      </c>
      <c r="J38" s="165">
        <f>ROUND(((SUM(BF128:BF149))*I38),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ROUND((SUM(BG128:BG149)),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ROUND((SUM(BH128:BH149)),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ROUND((SUM(BI128:BI149)),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140</v>
      </c>
      <c r="D86" s="23"/>
      <c r="E86" s="23"/>
      <c r="F86" s="23"/>
      <c r="G86" s="23"/>
      <c r="H86" s="23"/>
      <c r="I86" s="23"/>
      <c r="J86" s="23"/>
      <c r="K86" s="23"/>
      <c r="L86" s="21"/>
    </row>
    <row r="87" s="1" customFormat="1" ht="16.5" customHeight="1">
      <c r="B87" s="22"/>
      <c r="C87" s="23"/>
      <c r="D87" s="23"/>
      <c r="E87" s="185" t="s">
        <v>141</v>
      </c>
      <c r="F87" s="23"/>
      <c r="G87" s="23"/>
      <c r="H87" s="23"/>
      <c r="I87" s="23"/>
      <c r="J87" s="23"/>
      <c r="K87" s="23"/>
      <c r="L87" s="21"/>
    </row>
    <row r="88" s="1" customFormat="1" ht="12" customHeight="1">
      <c r="B88" s="22"/>
      <c r="C88" s="33" t="s">
        <v>142</v>
      </c>
      <c r="D88" s="23"/>
      <c r="E88" s="23"/>
      <c r="F88" s="23"/>
      <c r="G88" s="23"/>
      <c r="H88" s="23"/>
      <c r="I88" s="23"/>
      <c r="J88" s="23"/>
      <c r="K88" s="23"/>
      <c r="L88" s="21"/>
    </row>
    <row r="89" s="2" customFormat="1" ht="16.5" customHeight="1">
      <c r="A89" s="39"/>
      <c r="B89" s="40"/>
      <c r="C89" s="41"/>
      <c r="D89" s="41"/>
      <c r="E89" s="186" t="s">
        <v>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D1.01.47 -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10. 7. 2024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24</v>
      </c>
      <c r="D95" s="41"/>
      <c r="E95" s="41"/>
      <c r="F95" s="28" t="str">
        <f>E19</f>
        <v>Pardubický kraj</v>
      </c>
      <c r="G95" s="41"/>
      <c r="H95" s="41"/>
      <c r="I95" s="33" t="s">
        <v>30</v>
      </c>
      <c r="J95" s="37" t="str">
        <f>E25</f>
        <v>CHVÁLEK ATELIÉR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147</v>
      </c>
      <c r="D98" s="188"/>
      <c r="E98" s="188"/>
      <c r="F98" s="188"/>
      <c r="G98" s="188"/>
      <c r="H98" s="188"/>
      <c r="I98" s="188"/>
      <c r="J98" s="189" t="s">
        <v>148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149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150</v>
      </c>
    </row>
    <row r="101" s="9" customFormat="1" ht="24.96" customHeight="1">
      <c r="A101" s="9"/>
      <c r="B101" s="191"/>
      <c r="C101" s="192"/>
      <c r="D101" s="193" t="s">
        <v>2130</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2131</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2132</v>
      </c>
      <c r="E103" s="199"/>
      <c r="F103" s="199"/>
      <c r="G103" s="199"/>
      <c r="H103" s="199"/>
      <c r="I103" s="199"/>
      <c r="J103" s="200">
        <f>J133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2133</v>
      </c>
      <c r="E104" s="199"/>
      <c r="F104" s="199"/>
      <c r="G104" s="199"/>
      <c r="H104" s="199"/>
      <c r="I104" s="199"/>
      <c r="J104" s="200">
        <f>J141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NPK, a.s., Pardubická nemocnice, Nadzemní koridor</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140</v>
      </c>
      <c r="D115" s="23"/>
      <c r="E115" s="23"/>
      <c r="F115" s="23"/>
      <c r="G115" s="23"/>
      <c r="H115" s="23"/>
      <c r="I115" s="23"/>
      <c r="J115" s="23"/>
      <c r="K115" s="23"/>
      <c r="L115" s="21"/>
    </row>
    <row r="116" s="1" customFormat="1" ht="16.5" customHeight="1">
      <c r="B116" s="22"/>
      <c r="C116" s="23"/>
      <c r="D116" s="23"/>
      <c r="E116" s="185" t="s">
        <v>141</v>
      </c>
      <c r="F116" s="23"/>
      <c r="G116" s="23"/>
      <c r="H116" s="23"/>
      <c r="I116" s="23"/>
      <c r="J116" s="23"/>
      <c r="K116" s="23"/>
      <c r="L116" s="21"/>
    </row>
    <row r="117" s="1" customFormat="1" ht="12" customHeight="1">
      <c r="B117" s="22"/>
      <c r="C117" s="33" t="s">
        <v>142</v>
      </c>
      <c r="D117" s="23"/>
      <c r="E117" s="23"/>
      <c r="F117" s="23"/>
      <c r="G117" s="23"/>
      <c r="H117" s="23"/>
      <c r="I117" s="23"/>
      <c r="J117" s="23"/>
      <c r="K117" s="23"/>
      <c r="L117" s="21"/>
    </row>
    <row r="118" s="2" customFormat="1" ht="16.5" customHeight="1">
      <c r="A118" s="39"/>
      <c r="B118" s="40"/>
      <c r="C118" s="41"/>
      <c r="D118" s="41"/>
      <c r="E118" s="186" t="s">
        <v>143</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D1.01.47 - Měření a Regulace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10. 7. 2024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E19</f>
        <v>Pardubický kraj</v>
      </c>
      <c r="G124" s="41"/>
      <c r="H124" s="41"/>
      <c r="I124" s="33" t="s">
        <v>30</v>
      </c>
      <c r="J124" s="37" t="str">
        <f>E25</f>
        <v>CHVÁLEK ATELIÉR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180</v>
      </c>
      <c r="D127" s="205" t="s">
        <v>61</v>
      </c>
      <c r="E127" s="205" t="s">
        <v>57</v>
      </c>
      <c r="F127" s="205" t="s">
        <v>58</v>
      </c>
      <c r="G127" s="205" t="s">
        <v>181</v>
      </c>
      <c r="H127" s="205" t="s">
        <v>182</v>
      </c>
      <c r="I127" s="205" t="s">
        <v>183</v>
      </c>
      <c r="J127" s="205" t="s">
        <v>148</v>
      </c>
      <c r="K127" s="206" t="s">
        <v>184</v>
      </c>
      <c r="L127" s="207"/>
      <c r="M127" s="101" t="s">
        <v>1</v>
      </c>
      <c r="N127" s="102" t="s">
        <v>40</v>
      </c>
      <c r="O127" s="102" t="s">
        <v>185</v>
      </c>
      <c r="P127" s="102" t="s">
        <v>186</v>
      </c>
      <c r="Q127" s="102" t="s">
        <v>187</v>
      </c>
      <c r="R127" s="102" t="s">
        <v>188</v>
      </c>
      <c r="S127" s="102" t="s">
        <v>189</v>
      </c>
      <c r="T127" s="103" t="s">
        <v>190</v>
      </c>
      <c r="U127" s="202"/>
      <c r="V127" s="202"/>
      <c r="W127" s="202"/>
      <c r="X127" s="202"/>
      <c r="Y127" s="202"/>
      <c r="Z127" s="202"/>
      <c r="AA127" s="202"/>
      <c r="AB127" s="202"/>
      <c r="AC127" s="202"/>
      <c r="AD127" s="202"/>
      <c r="AE127" s="202"/>
    </row>
    <row r="128" s="2" customFormat="1" ht="22.8" customHeight="1">
      <c r="A128" s="39"/>
      <c r="B128" s="40"/>
      <c r="C128" s="108" t="s">
        <v>191</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150</v>
      </c>
      <c r="BK128" s="212">
        <f>BK129</f>
        <v>0</v>
      </c>
    </row>
    <row r="129" s="12" customFormat="1" ht="25.92" customHeight="1">
      <c r="A129" s="12"/>
      <c r="B129" s="213"/>
      <c r="C129" s="214"/>
      <c r="D129" s="215" t="s">
        <v>75</v>
      </c>
      <c r="E129" s="216" t="s">
        <v>1893</v>
      </c>
      <c r="F129" s="216" t="s">
        <v>2134</v>
      </c>
      <c r="G129" s="214"/>
      <c r="H129" s="214"/>
      <c r="I129" s="217"/>
      <c r="J129" s="218">
        <f>BK129</f>
        <v>0</v>
      </c>
      <c r="K129" s="214"/>
      <c r="L129" s="219"/>
      <c r="M129" s="220"/>
      <c r="N129" s="221"/>
      <c r="O129" s="221"/>
      <c r="P129" s="222">
        <f>P130+P133+P141</f>
        <v>0</v>
      </c>
      <c r="Q129" s="221"/>
      <c r="R129" s="222">
        <f>R130+R133+R141</f>
        <v>0</v>
      </c>
      <c r="S129" s="221"/>
      <c r="T129" s="223">
        <f>T130+T133+T141</f>
        <v>0</v>
      </c>
      <c r="U129" s="12"/>
      <c r="V129" s="12"/>
      <c r="W129" s="12"/>
      <c r="X129" s="12"/>
      <c r="Y129" s="12"/>
      <c r="Z129" s="12"/>
      <c r="AA129" s="12"/>
      <c r="AB129" s="12"/>
      <c r="AC129" s="12"/>
      <c r="AD129" s="12"/>
      <c r="AE129" s="12"/>
      <c r="AR129" s="224" t="s">
        <v>83</v>
      </c>
      <c r="AT129" s="225" t="s">
        <v>75</v>
      </c>
      <c r="AU129" s="225" t="s">
        <v>76</v>
      </c>
      <c r="AY129" s="224" t="s">
        <v>194</v>
      </c>
      <c r="BK129" s="226">
        <f>BK130+BK133+BK141</f>
        <v>0</v>
      </c>
    </row>
    <row r="130" s="12" customFormat="1" ht="22.8" customHeight="1">
      <c r="A130" s="12"/>
      <c r="B130" s="213"/>
      <c r="C130" s="214"/>
      <c r="D130" s="215" t="s">
        <v>75</v>
      </c>
      <c r="E130" s="227" t="s">
        <v>83</v>
      </c>
      <c r="F130" s="227" t="s">
        <v>2135</v>
      </c>
      <c r="G130" s="214"/>
      <c r="H130" s="214"/>
      <c r="I130" s="217"/>
      <c r="J130" s="228">
        <f>BK130</f>
        <v>0</v>
      </c>
      <c r="K130" s="214"/>
      <c r="L130" s="219"/>
      <c r="M130" s="220"/>
      <c r="N130" s="221"/>
      <c r="O130" s="221"/>
      <c r="P130" s="222">
        <f>SUM(P131:P132)</f>
        <v>0</v>
      </c>
      <c r="Q130" s="221"/>
      <c r="R130" s="222">
        <f>SUM(R131:R132)</f>
        <v>0</v>
      </c>
      <c r="S130" s="221"/>
      <c r="T130" s="223">
        <f>SUM(T131:T132)</f>
        <v>0</v>
      </c>
      <c r="U130" s="12"/>
      <c r="V130" s="12"/>
      <c r="W130" s="12"/>
      <c r="X130" s="12"/>
      <c r="Y130" s="12"/>
      <c r="Z130" s="12"/>
      <c r="AA130" s="12"/>
      <c r="AB130" s="12"/>
      <c r="AC130" s="12"/>
      <c r="AD130" s="12"/>
      <c r="AE130" s="12"/>
      <c r="AR130" s="224" t="s">
        <v>83</v>
      </c>
      <c r="AT130" s="225" t="s">
        <v>75</v>
      </c>
      <c r="AU130" s="225" t="s">
        <v>83</v>
      </c>
      <c r="AY130" s="224" t="s">
        <v>194</v>
      </c>
      <c r="BK130" s="226">
        <f>SUM(BK131:BK132)</f>
        <v>0</v>
      </c>
    </row>
    <row r="131" s="2" customFormat="1" ht="16.5" customHeight="1">
      <c r="A131" s="39"/>
      <c r="B131" s="40"/>
      <c r="C131" s="229" t="s">
        <v>83</v>
      </c>
      <c r="D131" s="229" t="s">
        <v>196</v>
      </c>
      <c r="E131" s="230" t="s">
        <v>85</v>
      </c>
      <c r="F131" s="231" t="s">
        <v>2136</v>
      </c>
      <c r="G131" s="232" t="s">
        <v>2065</v>
      </c>
      <c r="H131" s="233">
        <v>1</v>
      </c>
      <c r="I131" s="234"/>
      <c r="J131" s="235">
        <f>ROUND(I131*H131,2)</f>
        <v>0</v>
      </c>
      <c r="K131" s="231" t="s">
        <v>232</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196</v>
      </c>
      <c r="AU131" s="240" t="s">
        <v>85</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85</v>
      </c>
    </row>
    <row r="132" s="2" customFormat="1">
      <c r="A132" s="39"/>
      <c r="B132" s="40"/>
      <c r="C132" s="41"/>
      <c r="D132" s="242" t="s">
        <v>202</v>
      </c>
      <c r="E132" s="41"/>
      <c r="F132" s="243" t="s">
        <v>2137</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202</v>
      </c>
      <c r="AU132" s="18" t="s">
        <v>85</v>
      </c>
    </row>
    <row r="133" s="12" customFormat="1" ht="22.8" customHeight="1">
      <c r="A133" s="12"/>
      <c r="B133" s="213"/>
      <c r="C133" s="214"/>
      <c r="D133" s="215" t="s">
        <v>75</v>
      </c>
      <c r="E133" s="227" t="s">
        <v>100</v>
      </c>
      <c r="F133" s="227" t="s">
        <v>1918</v>
      </c>
      <c r="G133" s="214"/>
      <c r="H133" s="214"/>
      <c r="I133" s="217"/>
      <c r="J133" s="228">
        <f>BK133</f>
        <v>0</v>
      </c>
      <c r="K133" s="214"/>
      <c r="L133" s="219"/>
      <c r="M133" s="220"/>
      <c r="N133" s="221"/>
      <c r="O133" s="221"/>
      <c r="P133" s="222">
        <f>SUM(P134:P140)</f>
        <v>0</v>
      </c>
      <c r="Q133" s="221"/>
      <c r="R133" s="222">
        <f>SUM(R134:R140)</f>
        <v>0</v>
      </c>
      <c r="S133" s="221"/>
      <c r="T133" s="223">
        <f>SUM(T134:T140)</f>
        <v>0</v>
      </c>
      <c r="U133" s="12"/>
      <c r="V133" s="12"/>
      <c r="W133" s="12"/>
      <c r="X133" s="12"/>
      <c r="Y133" s="12"/>
      <c r="Z133" s="12"/>
      <c r="AA133" s="12"/>
      <c r="AB133" s="12"/>
      <c r="AC133" s="12"/>
      <c r="AD133" s="12"/>
      <c r="AE133" s="12"/>
      <c r="AR133" s="224" t="s">
        <v>83</v>
      </c>
      <c r="AT133" s="225" t="s">
        <v>75</v>
      </c>
      <c r="AU133" s="225" t="s">
        <v>83</v>
      </c>
      <c r="AY133" s="224" t="s">
        <v>194</v>
      </c>
      <c r="BK133" s="226">
        <f>SUM(BK134:BK140)</f>
        <v>0</v>
      </c>
    </row>
    <row r="134" s="2" customFormat="1" ht="16.5" customHeight="1">
      <c r="A134" s="39"/>
      <c r="B134" s="40"/>
      <c r="C134" s="229" t="s">
        <v>85</v>
      </c>
      <c r="D134" s="229" t="s">
        <v>196</v>
      </c>
      <c r="E134" s="230" t="s">
        <v>109</v>
      </c>
      <c r="F134" s="231" t="s">
        <v>2138</v>
      </c>
      <c r="G134" s="232" t="s">
        <v>280</v>
      </c>
      <c r="H134" s="233">
        <v>165</v>
      </c>
      <c r="I134" s="234"/>
      <c r="J134" s="235">
        <f>ROUND(I134*H134,2)</f>
        <v>0</v>
      </c>
      <c r="K134" s="231" t="s">
        <v>232</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100</v>
      </c>
      <c r="AT134" s="240" t="s">
        <v>196</v>
      </c>
      <c r="AU134" s="240" t="s">
        <v>85</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100</v>
      </c>
      <c r="BM134" s="240" t="s">
        <v>100</v>
      </c>
    </row>
    <row r="135" s="2" customFormat="1" ht="16.5" customHeight="1">
      <c r="A135" s="39"/>
      <c r="B135" s="40"/>
      <c r="C135" s="229" t="s">
        <v>93</v>
      </c>
      <c r="D135" s="229" t="s">
        <v>196</v>
      </c>
      <c r="E135" s="230" t="s">
        <v>229</v>
      </c>
      <c r="F135" s="231" t="s">
        <v>2139</v>
      </c>
      <c r="G135" s="232" t="s">
        <v>280</v>
      </c>
      <c r="H135" s="233">
        <v>320</v>
      </c>
      <c r="I135" s="234"/>
      <c r="J135" s="235">
        <f>ROUND(I135*H135,2)</f>
        <v>0</v>
      </c>
      <c r="K135" s="231" t="s">
        <v>232</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85</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229</v>
      </c>
    </row>
    <row r="136" s="2" customFormat="1" ht="16.5" customHeight="1">
      <c r="A136" s="39"/>
      <c r="B136" s="40"/>
      <c r="C136" s="229" t="s">
        <v>100</v>
      </c>
      <c r="D136" s="229" t="s">
        <v>196</v>
      </c>
      <c r="E136" s="230" t="s">
        <v>234</v>
      </c>
      <c r="F136" s="231" t="s">
        <v>2140</v>
      </c>
      <c r="G136" s="232" t="s">
        <v>280</v>
      </c>
      <c r="H136" s="233">
        <v>350</v>
      </c>
      <c r="I136" s="234"/>
      <c r="J136" s="235">
        <f>ROUND(I136*H136,2)</f>
        <v>0</v>
      </c>
      <c r="K136" s="231" t="s">
        <v>232</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100</v>
      </c>
      <c r="AT136" s="240" t="s">
        <v>196</v>
      </c>
      <c r="AU136" s="240" t="s">
        <v>85</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238</v>
      </c>
    </row>
    <row r="137" s="2" customFormat="1" ht="16.5" customHeight="1">
      <c r="A137" s="39"/>
      <c r="B137" s="40"/>
      <c r="C137" s="229" t="s">
        <v>109</v>
      </c>
      <c r="D137" s="229" t="s">
        <v>196</v>
      </c>
      <c r="E137" s="230" t="s">
        <v>238</v>
      </c>
      <c r="F137" s="231" t="s">
        <v>2141</v>
      </c>
      <c r="G137" s="232" t="s">
        <v>1343</v>
      </c>
      <c r="H137" s="233">
        <v>4</v>
      </c>
      <c r="I137" s="234"/>
      <c r="J137" s="235">
        <f>ROUND(I137*H137,2)</f>
        <v>0</v>
      </c>
      <c r="K137" s="231" t="s">
        <v>232</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100</v>
      </c>
      <c r="AT137" s="240" t="s">
        <v>196</v>
      </c>
      <c r="AU137" s="240" t="s">
        <v>85</v>
      </c>
      <c r="AY137" s="18" t="s">
        <v>194</v>
      </c>
      <c r="BE137" s="241">
        <f>IF(N137="základní",J137,0)</f>
        <v>0</v>
      </c>
      <c r="BF137" s="241">
        <f>IF(N137="snížená",J137,0)</f>
        <v>0</v>
      </c>
      <c r="BG137" s="241">
        <f>IF(N137="zákl. přenesená",J137,0)</f>
        <v>0</v>
      </c>
      <c r="BH137" s="241">
        <f>IF(N137="sníž. přenesená",J137,0)</f>
        <v>0</v>
      </c>
      <c r="BI137" s="241">
        <f>IF(N137="nulová",J137,0)</f>
        <v>0</v>
      </c>
      <c r="BJ137" s="18" t="s">
        <v>83</v>
      </c>
      <c r="BK137" s="241">
        <f>ROUND(I137*H137,2)</f>
        <v>0</v>
      </c>
      <c r="BL137" s="18" t="s">
        <v>100</v>
      </c>
      <c r="BM137" s="240" t="s">
        <v>249</v>
      </c>
    </row>
    <row r="138" s="2" customFormat="1" ht="16.5" customHeight="1">
      <c r="A138" s="39"/>
      <c r="B138" s="40"/>
      <c r="C138" s="229" t="s">
        <v>229</v>
      </c>
      <c r="D138" s="229" t="s">
        <v>196</v>
      </c>
      <c r="E138" s="230" t="s">
        <v>243</v>
      </c>
      <c r="F138" s="231" t="s">
        <v>2142</v>
      </c>
      <c r="G138" s="232" t="s">
        <v>1343</v>
      </c>
      <c r="H138" s="233">
        <v>4</v>
      </c>
      <c r="I138" s="234"/>
      <c r="J138" s="235">
        <f>ROUND(I138*H138,2)</f>
        <v>0</v>
      </c>
      <c r="K138" s="231" t="s">
        <v>232</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100</v>
      </c>
      <c r="AT138" s="240" t="s">
        <v>196</v>
      </c>
      <c r="AU138" s="240" t="s">
        <v>85</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8</v>
      </c>
    </row>
    <row r="139" s="2" customFormat="1" ht="16.5" customHeight="1">
      <c r="A139" s="39"/>
      <c r="B139" s="40"/>
      <c r="C139" s="229" t="s">
        <v>234</v>
      </c>
      <c r="D139" s="229" t="s">
        <v>196</v>
      </c>
      <c r="E139" s="230" t="s">
        <v>249</v>
      </c>
      <c r="F139" s="231" t="s">
        <v>2143</v>
      </c>
      <c r="G139" s="232" t="s">
        <v>210</v>
      </c>
      <c r="H139" s="233">
        <v>0.5</v>
      </c>
      <c r="I139" s="234"/>
      <c r="J139" s="235">
        <f>ROUND(I139*H139,2)</f>
        <v>0</v>
      </c>
      <c r="K139" s="231" t="s">
        <v>232</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196</v>
      </c>
      <c r="AU139" s="240" t="s">
        <v>85</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274</v>
      </c>
    </row>
    <row r="140" s="2" customFormat="1" ht="16.5" customHeight="1">
      <c r="A140" s="39"/>
      <c r="B140" s="40"/>
      <c r="C140" s="229" t="s">
        <v>238</v>
      </c>
      <c r="D140" s="229" t="s">
        <v>196</v>
      </c>
      <c r="E140" s="230" t="s">
        <v>256</v>
      </c>
      <c r="F140" s="231" t="s">
        <v>2144</v>
      </c>
      <c r="G140" s="232" t="s">
        <v>2065</v>
      </c>
      <c r="H140" s="233">
        <v>1</v>
      </c>
      <c r="I140" s="234"/>
      <c r="J140" s="235">
        <f>ROUND(I140*H140,2)</f>
        <v>0</v>
      </c>
      <c r="K140" s="231" t="s">
        <v>232</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100</v>
      </c>
      <c r="AT140" s="240" t="s">
        <v>196</v>
      </c>
      <c r="AU140" s="240" t="s">
        <v>85</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100</v>
      </c>
      <c r="BM140" s="240" t="s">
        <v>285</v>
      </c>
    </row>
    <row r="141" s="12" customFormat="1" ht="22.8" customHeight="1">
      <c r="A141" s="12"/>
      <c r="B141" s="213"/>
      <c r="C141" s="214"/>
      <c r="D141" s="215" t="s">
        <v>75</v>
      </c>
      <c r="E141" s="227" t="s">
        <v>1917</v>
      </c>
      <c r="F141" s="227" t="s">
        <v>2018</v>
      </c>
      <c r="G141" s="214"/>
      <c r="H141" s="214"/>
      <c r="I141" s="217"/>
      <c r="J141" s="228">
        <f>BK141</f>
        <v>0</v>
      </c>
      <c r="K141" s="214"/>
      <c r="L141" s="219"/>
      <c r="M141" s="220"/>
      <c r="N141" s="221"/>
      <c r="O141" s="221"/>
      <c r="P141" s="222">
        <f>SUM(P142:P149)</f>
        <v>0</v>
      </c>
      <c r="Q141" s="221"/>
      <c r="R141" s="222">
        <f>SUM(R142:R149)</f>
        <v>0</v>
      </c>
      <c r="S141" s="221"/>
      <c r="T141" s="223">
        <f>SUM(T142:T149)</f>
        <v>0</v>
      </c>
      <c r="U141" s="12"/>
      <c r="V141" s="12"/>
      <c r="W141" s="12"/>
      <c r="X141" s="12"/>
      <c r="Y141" s="12"/>
      <c r="Z141" s="12"/>
      <c r="AA141" s="12"/>
      <c r="AB141" s="12"/>
      <c r="AC141" s="12"/>
      <c r="AD141" s="12"/>
      <c r="AE141" s="12"/>
      <c r="AR141" s="224" t="s">
        <v>83</v>
      </c>
      <c r="AT141" s="225" t="s">
        <v>75</v>
      </c>
      <c r="AU141" s="225" t="s">
        <v>83</v>
      </c>
      <c r="AY141" s="224" t="s">
        <v>194</v>
      </c>
      <c r="BK141" s="226">
        <f>SUM(BK142:BK149)</f>
        <v>0</v>
      </c>
    </row>
    <row r="142" s="2" customFormat="1" ht="16.5" customHeight="1">
      <c r="A142" s="39"/>
      <c r="B142" s="40"/>
      <c r="C142" s="229" t="s">
        <v>243</v>
      </c>
      <c r="D142" s="229" t="s">
        <v>196</v>
      </c>
      <c r="E142" s="230" t="s">
        <v>83</v>
      </c>
      <c r="F142" s="231" t="s">
        <v>2145</v>
      </c>
      <c r="G142" s="232" t="s">
        <v>199</v>
      </c>
      <c r="H142" s="233">
        <v>4</v>
      </c>
      <c r="I142" s="234"/>
      <c r="J142" s="235">
        <f>ROUND(I142*H142,2)</f>
        <v>0</v>
      </c>
      <c r="K142" s="231" t="s">
        <v>232</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100</v>
      </c>
      <c r="AT142" s="240" t="s">
        <v>196</v>
      </c>
      <c r="AU142" s="240" t="s">
        <v>85</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296</v>
      </c>
    </row>
    <row r="143" s="2" customFormat="1" ht="16.5" customHeight="1">
      <c r="A143" s="39"/>
      <c r="B143" s="40"/>
      <c r="C143" s="229" t="s">
        <v>249</v>
      </c>
      <c r="D143" s="229" t="s">
        <v>196</v>
      </c>
      <c r="E143" s="230" t="s">
        <v>2020</v>
      </c>
      <c r="F143" s="231" t="s">
        <v>2146</v>
      </c>
      <c r="G143" s="232" t="s">
        <v>199</v>
      </c>
      <c r="H143" s="233">
        <v>8</v>
      </c>
      <c r="I143" s="234"/>
      <c r="J143" s="235">
        <f>ROUND(I143*H143,2)</f>
        <v>0</v>
      </c>
      <c r="K143" s="231" t="s">
        <v>232</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100</v>
      </c>
      <c r="AT143" s="240" t="s">
        <v>196</v>
      </c>
      <c r="AU143" s="240" t="s">
        <v>85</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305</v>
      </c>
    </row>
    <row r="144" s="2" customFormat="1" ht="16.5" customHeight="1">
      <c r="A144" s="39"/>
      <c r="B144" s="40"/>
      <c r="C144" s="229" t="s">
        <v>256</v>
      </c>
      <c r="D144" s="229" t="s">
        <v>196</v>
      </c>
      <c r="E144" s="230" t="s">
        <v>93</v>
      </c>
      <c r="F144" s="231" t="s">
        <v>2147</v>
      </c>
      <c r="G144" s="232" t="s">
        <v>199</v>
      </c>
      <c r="H144" s="233">
        <v>8</v>
      </c>
      <c r="I144" s="234"/>
      <c r="J144" s="235">
        <f>ROUND(I144*H144,2)</f>
        <v>0</v>
      </c>
      <c r="K144" s="231" t="s">
        <v>232</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100</v>
      </c>
      <c r="AT144" s="240" t="s">
        <v>196</v>
      </c>
      <c r="AU144" s="240" t="s">
        <v>85</v>
      </c>
      <c r="AY144" s="18" t="s">
        <v>194</v>
      </c>
      <c r="BE144" s="241">
        <f>IF(N144="základní",J144,0)</f>
        <v>0</v>
      </c>
      <c r="BF144" s="241">
        <f>IF(N144="snížená",J144,0)</f>
        <v>0</v>
      </c>
      <c r="BG144" s="241">
        <f>IF(N144="zákl. přenesená",J144,0)</f>
        <v>0</v>
      </c>
      <c r="BH144" s="241">
        <f>IF(N144="sníž. přenesená",J144,0)</f>
        <v>0</v>
      </c>
      <c r="BI144" s="241">
        <f>IF(N144="nulová",J144,0)</f>
        <v>0</v>
      </c>
      <c r="BJ144" s="18" t="s">
        <v>83</v>
      </c>
      <c r="BK144" s="241">
        <f>ROUND(I144*H144,2)</f>
        <v>0</v>
      </c>
      <c r="BL144" s="18" t="s">
        <v>100</v>
      </c>
      <c r="BM144" s="240" t="s">
        <v>314</v>
      </c>
    </row>
    <row r="145" s="2" customFormat="1" ht="16.5" customHeight="1">
      <c r="A145" s="39"/>
      <c r="B145" s="40"/>
      <c r="C145" s="229" t="s">
        <v>8</v>
      </c>
      <c r="D145" s="229" t="s">
        <v>196</v>
      </c>
      <c r="E145" s="230" t="s">
        <v>100</v>
      </c>
      <c r="F145" s="231" t="s">
        <v>2148</v>
      </c>
      <c r="G145" s="232" t="s">
        <v>199</v>
      </c>
      <c r="H145" s="233">
        <v>8</v>
      </c>
      <c r="I145" s="234"/>
      <c r="J145" s="235">
        <f>ROUND(I145*H145,2)</f>
        <v>0</v>
      </c>
      <c r="K145" s="231" t="s">
        <v>232</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196</v>
      </c>
      <c r="AU145" s="240" t="s">
        <v>85</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324</v>
      </c>
    </row>
    <row r="146" s="2" customFormat="1" ht="16.5" customHeight="1">
      <c r="A146" s="39"/>
      <c r="B146" s="40"/>
      <c r="C146" s="229" t="s">
        <v>270</v>
      </c>
      <c r="D146" s="229" t="s">
        <v>196</v>
      </c>
      <c r="E146" s="230" t="s">
        <v>2026</v>
      </c>
      <c r="F146" s="231" t="s">
        <v>2149</v>
      </c>
      <c r="G146" s="232" t="s">
        <v>199</v>
      </c>
      <c r="H146" s="233">
        <v>8</v>
      </c>
      <c r="I146" s="234"/>
      <c r="J146" s="235">
        <f>ROUND(I146*H146,2)</f>
        <v>0</v>
      </c>
      <c r="K146" s="231" t="s">
        <v>232</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100</v>
      </c>
      <c r="AT146" s="240" t="s">
        <v>196</v>
      </c>
      <c r="AU146" s="240" t="s">
        <v>85</v>
      </c>
      <c r="AY146" s="18" t="s">
        <v>194</v>
      </c>
      <c r="BE146" s="241">
        <f>IF(N146="základní",J146,0)</f>
        <v>0</v>
      </c>
      <c r="BF146" s="241">
        <f>IF(N146="snížená",J146,0)</f>
        <v>0</v>
      </c>
      <c r="BG146" s="241">
        <f>IF(N146="zákl. přenesená",J146,0)</f>
        <v>0</v>
      </c>
      <c r="BH146" s="241">
        <f>IF(N146="sníž. přenesená",J146,0)</f>
        <v>0</v>
      </c>
      <c r="BI146" s="241">
        <f>IF(N146="nulová",J146,0)</f>
        <v>0</v>
      </c>
      <c r="BJ146" s="18" t="s">
        <v>83</v>
      </c>
      <c r="BK146" s="241">
        <f>ROUND(I146*H146,2)</f>
        <v>0</v>
      </c>
      <c r="BL146" s="18" t="s">
        <v>100</v>
      </c>
      <c r="BM146" s="240" t="s">
        <v>334</v>
      </c>
    </row>
    <row r="147" s="2" customFormat="1" ht="16.5" customHeight="1">
      <c r="A147" s="39"/>
      <c r="B147" s="40"/>
      <c r="C147" s="229" t="s">
        <v>274</v>
      </c>
      <c r="D147" s="229" t="s">
        <v>196</v>
      </c>
      <c r="E147" s="230" t="s">
        <v>2028</v>
      </c>
      <c r="F147" s="231" t="s">
        <v>2150</v>
      </c>
      <c r="G147" s="232" t="s">
        <v>1343</v>
      </c>
      <c r="H147" s="233">
        <v>1</v>
      </c>
      <c r="I147" s="234"/>
      <c r="J147" s="235">
        <f>ROUND(I147*H147,2)</f>
        <v>0</v>
      </c>
      <c r="K147" s="231" t="s">
        <v>232</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100</v>
      </c>
      <c r="AT147" s="240" t="s">
        <v>196</v>
      </c>
      <c r="AU147" s="240" t="s">
        <v>85</v>
      </c>
      <c r="AY147" s="18" t="s">
        <v>194</v>
      </c>
      <c r="BE147" s="241">
        <f>IF(N147="základní",J147,0)</f>
        <v>0</v>
      </c>
      <c r="BF147" s="241">
        <f>IF(N147="snížená",J147,0)</f>
        <v>0</v>
      </c>
      <c r="BG147" s="241">
        <f>IF(N147="zákl. přenesená",J147,0)</f>
        <v>0</v>
      </c>
      <c r="BH147" s="241">
        <f>IF(N147="sníž. přenesená",J147,0)</f>
        <v>0</v>
      </c>
      <c r="BI147" s="241">
        <f>IF(N147="nulová",J147,0)</f>
        <v>0</v>
      </c>
      <c r="BJ147" s="18" t="s">
        <v>83</v>
      </c>
      <c r="BK147" s="241">
        <f>ROUND(I147*H147,2)</f>
        <v>0</v>
      </c>
      <c r="BL147" s="18" t="s">
        <v>100</v>
      </c>
      <c r="BM147" s="240" t="s">
        <v>346</v>
      </c>
    </row>
    <row r="148" s="2" customFormat="1" ht="16.5" customHeight="1">
      <c r="A148" s="39"/>
      <c r="B148" s="40"/>
      <c r="C148" s="229" t="s">
        <v>254</v>
      </c>
      <c r="D148" s="229" t="s">
        <v>196</v>
      </c>
      <c r="E148" s="230" t="s">
        <v>2030</v>
      </c>
      <c r="F148" s="231" t="s">
        <v>2151</v>
      </c>
      <c r="G148" s="232" t="s">
        <v>199</v>
      </c>
      <c r="H148" s="233">
        <v>8</v>
      </c>
      <c r="I148" s="234"/>
      <c r="J148" s="235">
        <f>ROUND(I148*H148,2)</f>
        <v>0</v>
      </c>
      <c r="K148" s="231" t="s">
        <v>232</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100</v>
      </c>
      <c r="AT148" s="240" t="s">
        <v>196</v>
      </c>
      <c r="AU148" s="240" t="s">
        <v>85</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357</v>
      </c>
    </row>
    <row r="149" s="2" customFormat="1" ht="16.5" customHeight="1">
      <c r="A149" s="39"/>
      <c r="B149" s="40"/>
      <c r="C149" s="229" t="s">
        <v>285</v>
      </c>
      <c r="D149" s="229" t="s">
        <v>196</v>
      </c>
      <c r="E149" s="230" t="s">
        <v>2032</v>
      </c>
      <c r="F149" s="231" t="s">
        <v>2152</v>
      </c>
      <c r="G149" s="232" t="s">
        <v>199</v>
      </c>
      <c r="H149" s="233">
        <v>4</v>
      </c>
      <c r="I149" s="234"/>
      <c r="J149" s="235">
        <f>ROUND(I149*H149,2)</f>
        <v>0</v>
      </c>
      <c r="K149" s="231" t="s">
        <v>232</v>
      </c>
      <c r="L149" s="45"/>
      <c r="M149" s="301" t="s">
        <v>1</v>
      </c>
      <c r="N149" s="302" t="s">
        <v>41</v>
      </c>
      <c r="O149" s="303"/>
      <c r="P149" s="304">
        <f>O149*H149</f>
        <v>0</v>
      </c>
      <c r="Q149" s="304">
        <v>0</v>
      </c>
      <c r="R149" s="304">
        <f>Q149*H149</f>
        <v>0</v>
      </c>
      <c r="S149" s="304">
        <v>0</v>
      </c>
      <c r="T149" s="305">
        <f>S149*H149</f>
        <v>0</v>
      </c>
      <c r="U149" s="39"/>
      <c r="V149" s="39"/>
      <c r="W149" s="39"/>
      <c r="X149" s="39"/>
      <c r="Y149" s="39"/>
      <c r="Z149" s="39"/>
      <c r="AA149" s="39"/>
      <c r="AB149" s="39"/>
      <c r="AC149" s="39"/>
      <c r="AD149" s="39"/>
      <c r="AE149" s="39"/>
      <c r="AR149" s="240" t="s">
        <v>100</v>
      </c>
      <c r="AT149" s="240" t="s">
        <v>196</v>
      </c>
      <c r="AU149" s="240" t="s">
        <v>85</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366</v>
      </c>
    </row>
    <row r="150" s="2" customFormat="1" ht="6.96" customHeight="1">
      <c r="A150" s="39"/>
      <c r="B150" s="67"/>
      <c r="C150" s="68"/>
      <c r="D150" s="68"/>
      <c r="E150" s="68"/>
      <c r="F150" s="68"/>
      <c r="G150" s="68"/>
      <c r="H150" s="68"/>
      <c r="I150" s="68"/>
      <c r="J150" s="68"/>
      <c r="K150" s="68"/>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osQFFpqpnG9B7/+Lr7PwbMZMn6X2XGDojsFzKXZa3Re4FUhDRgXlReGLe3IKJb2y7y1s3yYuMa2ESv6hGRFbUw==" hashValue="aVqeRFf164PqL1VKa6rTpB57x5sEwTkDDVDKvfQCE7IpWfKMNTfvlCeoPo3X65Crfp46YFW024gukiSzPknsoQ==" algorithmName="SHA-512" password="E785"/>
  <autoFilter ref="C127:K149"/>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2153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1685</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Pardubický kraj</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1686</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1687</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ROUND((SUM(BE123:BE241)),  2)</f>
        <v>0</v>
      </c>
      <c r="G33" s="39"/>
      <c r="H33" s="39"/>
      <c r="I33" s="166">
        <v>0.20999999999999999</v>
      </c>
      <c r="J33" s="165">
        <f>ROUND(((SUM(BE123:BE241))*I33),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ROUND((SUM(BF123:BF241)),  2)</f>
        <v>0</v>
      </c>
      <c r="G34" s="39"/>
      <c r="H34" s="39"/>
      <c r="I34" s="166">
        <v>0.12</v>
      </c>
      <c r="J34" s="165">
        <f>ROUND(((SUM(BF123:BF241))*I34),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ROUND((SUM(BG123:BG241)),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ROUND((SUM(BH123:BH241)),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ROUND((SUM(BI123:BI241)),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D.1.02 - SO 02 Přeložka areálové kanalizace DN 400</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Pardubice</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33" t="s">
        <v>30</v>
      </c>
      <c r="J91" s="37" t="str">
        <f>E21</f>
        <v>Ing.Petr Kudlík</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Lenka Jugová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J124</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J125</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155</v>
      </c>
      <c r="E99" s="199"/>
      <c r="F99" s="199"/>
      <c r="G99" s="199"/>
      <c r="H99" s="199"/>
      <c r="I99" s="199"/>
      <c r="J99" s="200">
        <f>J195</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156</v>
      </c>
      <c r="E100" s="199"/>
      <c r="F100" s="199"/>
      <c r="G100" s="199"/>
      <c r="H100" s="199"/>
      <c r="I100" s="199"/>
      <c r="J100" s="200">
        <f>J198</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2154</v>
      </c>
      <c r="E101" s="199"/>
      <c r="F101" s="199"/>
      <c r="G101" s="199"/>
      <c r="H101" s="199"/>
      <c r="I101" s="199"/>
      <c r="J101" s="200">
        <f>J218</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161</v>
      </c>
      <c r="E102" s="199"/>
      <c r="F102" s="199"/>
      <c r="G102" s="199"/>
      <c r="H102" s="199"/>
      <c r="I102" s="199"/>
      <c r="J102" s="200">
        <f>J238</f>
        <v>0</v>
      </c>
      <c r="K102" s="133"/>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2155</v>
      </c>
      <c r="E103" s="194"/>
      <c r="F103" s="194"/>
      <c r="G103" s="194"/>
      <c r="H103" s="194"/>
      <c r="I103" s="194"/>
      <c r="J103" s="195">
        <f>J240</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179</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NPK, a.s., Pardubická nemocnice, Nadzemní koridor</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140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D.1.02 - SO 02 Přeložka areálové kanalizace DN 400</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Pardubice</v>
      </c>
      <c r="G117" s="41"/>
      <c r="H117" s="41"/>
      <c r="I117" s="33" t="s">
        <v>22</v>
      </c>
      <c r="J117" s="80" t="str">
        <f>IF(J12="","",J12)</f>
        <v>10. 7. 2024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Pardubický kraj</v>
      </c>
      <c r="G119" s="41"/>
      <c r="H119" s="41"/>
      <c r="I119" s="33" t="s">
        <v>30</v>
      </c>
      <c r="J119" s="37" t="str">
        <f>E21</f>
        <v>Ing.Petr Kudlík</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Lenka Jugová</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2"/>
      <c r="B122" s="203"/>
      <c r="C122" s="204" t="s">
        <v>180</v>
      </c>
      <c r="D122" s="205" t="s">
        <v>61</v>
      </c>
      <c r="E122" s="205" t="s">
        <v>57</v>
      </c>
      <c r="F122" s="205" t="s">
        <v>58</v>
      </c>
      <c r="G122" s="205" t="s">
        <v>181</v>
      </c>
      <c r="H122" s="205" t="s">
        <v>182</v>
      </c>
      <c r="I122" s="205" t="s">
        <v>183</v>
      </c>
      <c r="J122" s="205" t="s">
        <v>148</v>
      </c>
      <c r="K122" s="206" t="s">
        <v>184</v>
      </c>
      <c r="L122" s="207"/>
      <c r="M122" s="101" t="s">
        <v>1</v>
      </c>
      <c r="N122" s="102" t="s">
        <v>40</v>
      </c>
      <c r="O122" s="102" t="s">
        <v>185</v>
      </c>
      <c r="P122" s="102" t="s">
        <v>186</v>
      </c>
      <c r="Q122" s="102" t="s">
        <v>187</v>
      </c>
      <c r="R122" s="102" t="s">
        <v>188</v>
      </c>
      <c r="S122" s="102" t="s">
        <v>189</v>
      </c>
      <c r="T122" s="103" t="s">
        <v>190</v>
      </c>
      <c r="U122" s="202"/>
      <c r="V122" s="202"/>
      <c r="W122" s="202"/>
      <c r="X122" s="202"/>
      <c r="Y122" s="202"/>
      <c r="Z122" s="202"/>
      <c r="AA122" s="202"/>
      <c r="AB122" s="202"/>
      <c r="AC122" s="202"/>
      <c r="AD122" s="202"/>
      <c r="AE122" s="202"/>
    </row>
    <row r="123" s="2" customFormat="1" ht="22.8" customHeight="1">
      <c r="A123" s="39"/>
      <c r="B123" s="40"/>
      <c r="C123" s="108" t="s">
        <v>191</v>
      </c>
      <c r="D123" s="41"/>
      <c r="E123" s="41"/>
      <c r="F123" s="41"/>
      <c r="G123" s="41"/>
      <c r="H123" s="41"/>
      <c r="I123" s="41"/>
      <c r="J123" s="208">
        <f>BK123</f>
        <v>0</v>
      </c>
      <c r="K123" s="41"/>
      <c r="L123" s="45"/>
      <c r="M123" s="104"/>
      <c r="N123" s="209"/>
      <c r="O123" s="105"/>
      <c r="P123" s="210">
        <f>P124+P240</f>
        <v>0</v>
      </c>
      <c r="Q123" s="105"/>
      <c r="R123" s="210">
        <f>R124+R240</f>
        <v>9.676352399999999</v>
      </c>
      <c r="S123" s="105"/>
      <c r="T123" s="211">
        <f>T124+T240</f>
        <v>0</v>
      </c>
      <c r="U123" s="39"/>
      <c r="V123" s="39"/>
      <c r="W123" s="39"/>
      <c r="X123" s="39"/>
      <c r="Y123" s="39"/>
      <c r="Z123" s="39"/>
      <c r="AA123" s="39"/>
      <c r="AB123" s="39"/>
      <c r="AC123" s="39"/>
      <c r="AD123" s="39"/>
      <c r="AE123" s="39"/>
      <c r="AT123" s="18" t="s">
        <v>75</v>
      </c>
      <c r="AU123" s="18" t="s">
        <v>150</v>
      </c>
      <c r="BK123" s="212">
        <f>BK124+BK240</f>
        <v>0</v>
      </c>
    </row>
    <row r="124" s="12" customFormat="1" ht="25.92" customHeight="1">
      <c r="A124" s="12"/>
      <c r="B124" s="213"/>
      <c r="C124" s="214"/>
      <c r="D124" s="215" t="s">
        <v>75</v>
      </c>
      <c r="E124" s="216" t="s">
        <v>192</v>
      </c>
      <c r="F124" s="216" t="s">
        <v>193</v>
      </c>
      <c r="G124" s="214"/>
      <c r="H124" s="214"/>
      <c r="I124" s="217"/>
      <c r="J124" s="218">
        <f>BK124</f>
        <v>0</v>
      </c>
      <c r="K124" s="214"/>
      <c r="L124" s="219"/>
      <c r="M124" s="220"/>
      <c r="N124" s="221"/>
      <c r="O124" s="221"/>
      <c r="P124" s="222">
        <f>P125+P195+P198+P218+P238</f>
        <v>0</v>
      </c>
      <c r="Q124" s="221"/>
      <c r="R124" s="222">
        <f>R125+R195+R198+R218+R238</f>
        <v>9.676352399999999</v>
      </c>
      <c r="S124" s="221"/>
      <c r="T124" s="223">
        <f>T125+T195+T198+T218+T238</f>
        <v>0</v>
      </c>
      <c r="U124" s="12"/>
      <c r="V124" s="12"/>
      <c r="W124" s="12"/>
      <c r="X124" s="12"/>
      <c r="Y124" s="12"/>
      <c r="Z124" s="12"/>
      <c r="AA124" s="12"/>
      <c r="AB124" s="12"/>
      <c r="AC124" s="12"/>
      <c r="AD124" s="12"/>
      <c r="AE124" s="12"/>
      <c r="AR124" s="224" t="s">
        <v>83</v>
      </c>
      <c r="AT124" s="225" t="s">
        <v>75</v>
      </c>
      <c r="AU124" s="225" t="s">
        <v>76</v>
      </c>
      <c r="AY124" s="224" t="s">
        <v>194</v>
      </c>
      <c r="BK124" s="226">
        <f>BK125+BK195+BK198+BK218+BK238</f>
        <v>0</v>
      </c>
    </row>
    <row r="125" s="12" customFormat="1" ht="22.8" customHeight="1">
      <c r="A125" s="12"/>
      <c r="B125" s="213"/>
      <c r="C125" s="214"/>
      <c r="D125" s="215" t="s">
        <v>75</v>
      </c>
      <c r="E125" s="227" t="s">
        <v>83</v>
      </c>
      <c r="F125" s="227" t="s">
        <v>195</v>
      </c>
      <c r="G125" s="214"/>
      <c r="H125" s="214"/>
      <c r="I125" s="217"/>
      <c r="J125" s="228">
        <f>BK125</f>
        <v>0</v>
      </c>
      <c r="K125" s="214"/>
      <c r="L125" s="219"/>
      <c r="M125" s="220"/>
      <c r="N125" s="221"/>
      <c r="O125" s="221"/>
      <c r="P125" s="222">
        <f>SUM(P126:P194)</f>
        <v>0</v>
      </c>
      <c r="Q125" s="221"/>
      <c r="R125" s="222">
        <f>SUM(R126:R194)</f>
        <v>0.18756600000000001</v>
      </c>
      <c r="S125" s="221"/>
      <c r="T125" s="223">
        <f>SUM(T126:T194)</f>
        <v>0</v>
      </c>
      <c r="U125" s="12"/>
      <c r="V125" s="12"/>
      <c r="W125" s="12"/>
      <c r="X125" s="12"/>
      <c r="Y125" s="12"/>
      <c r="Z125" s="12"/>
      <c r="AA125" s="12"/>
      <c r="AB125" s="12"/>
      <c r="AC125" s="12"/>
      <c r="AD125" s="12"/>
      <c r="AE125" s="12"/>
      <c r="AR125" s="224" t="s">
        <v>83</v>
      </c>
      <c r="AT125" s="225" t="s">
        <v>75</v>
      </c>
      <c r="AU125" s="225" t="s">
        <v>83</v>
      </c>
      <c r="AY125" s="224" t="s">
        <v>194</v>
      </c>
      <c r="BK125" s="226">
        <f>SUM(BK126:BK194)</f>
        <v>0</v>
      </c>
    </row>
    <row r="126" s="2" customFormat="1" ht="16.5" customHeight="1">
      <c r="A126" s="39"/>
      <c r="B126" s="40"/>
      <c r="C126" s="229" t="s">
        <v>83</v>
      </c>
      <c r="D126" s="229" t="s">
        <v>196</v>
      </c>
      <c r="E126" s="230" t="s">
        <v>2156</v>
      </c>
      <c r="F126" s="231" t="s">
        <v>2157</v>
      </c>
      <c r="G126" s="232" t="s">
        <v>280</v>
      </c>
      <c r="H126" s="233">
        <v>3</v>
      </c>
      <c r="I126" s="234"/>
      <c r="J126" s="235">
        <f>ROUND(I126*H126,2)</f>
        <v>0</v>
      </c>
      <c r="K126" s="231" t="s">
        <v>1693</v>
      </c>
      <c r="L126" s="45"/>
      <c r="M126" s="236" t="s">
        <v>1</v>
      </c>
      <c r="N126" s="237" t="s">
        <v>41</v>
      </c>
      <c r="O126" s="92"/>
      <c r="P126" s="238">
        <f>O126*H126</f>
        <v>0</v>
      </c>
      <c r="Q126" s="238">
        <v>0.036900000000000002</v>
      </c>
      <c r="R126" s="238">
        <f>Q126*H126</f>
        <v>0.11070000000000001</v>
      </c>
      <c r="S126" s="238">
        <v>0</v>
      </c>
      <c r="T126" s="239">
        <f>S126*H126</f>
        <v>0</v>
      </c>
      <c r="U126" s="39"/>
      <c r="V126" s="39"/>
      <c r="W126" s="39"/>
      <c r="X126" s="39"/>
      <c r="Y126" s="39"/>
      <c r="Z126" s="39"/>
      <c r="AA126" s="39"/>
      <c r="AB126" s="39"/>
      <c r="AC126" s="39"/>
      <c r="AD126" s="39"/>
      <c r="AE126" s="39"/>
      <c r="AR126" s="240" t="s">
        <v>100</v>
      </c>
      <c r="AT126" s="240" t="s">
        <v>196</v>
      </c>
      <c r="AU126" s="240" t="s">
        <v>85</v>
      </c>
      <c r="AY126" s="18" t="s">
        <v>194</v>
      </c>
      <c r="BE126" s="241">
        <f>IF(N126="základní",J126,0)</f>
        <v>0</v>
      </c>
      <c r="BF126" s="241">
        <f>IF(N126="snížená",J126,0)</f>
        <v>0</v>
      </c>
      <c r="BG126" s="241">
        <f>IF(N126="zákl. přenesená",J126,0)</f>
        <v>0</v>
      </c>
      <c r="BH126" s="241">
        <f>IF(N126="sníž. přenesená",J126,0)</f>
        <v>0</v>
      </c>
      <c r="BI126" s="241">
        <f>IF(N126="nulová",J126,0)</f>
        <v>0</v>
      </c>
      <c r="BJ126" s="18" t="s">
        <v>83</v>
      </c>
      <c r="BK126" s="241">
        <f>ROUND(I126*H126,2)</f>
        <v>0</v>
      </c>
      <c r="BL126" s="18" t="s">
        <v>100</v>
      </c>
      <c r="BM126" s="240" t="s">
        <v>2158</v>
      </c>
    </row>
    <row r="127" s="2" customFormat="1" ht="16.5" customHeight="1">
      <c r="A127" s="39"/>
      <c r="B127" s="40"/>
      <c r="C127" s="229" t="s">
        <v>85</v>
      </c>
      <c r="D127" s="229" t="s">
        <v>196</v>
      </c>
      <c r="E127" s="230" t="s">
        <v>2159</v>
      </c>
      <c r="F127" s="231" t="s">
        <v>2160</v>
      </c>
      <c r="G127" s="232" t="s">
        <v>215</v>
      </c>
      <c r="H127" s="233">
        <v>3.6000000000000001</v>
      </c>
      <c r="I127" s="234"/>
      <c r="J127" s="235">
        <f>ROUND(I127*H127,2)</f>
        <v>0</v>
      </c>
      <c r="K127" s="231" t="s">
        <v>1693</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100</v>
      </c>
      <c r="AT127" s="240" t="s">
        <v>196</v>
      </c>
      <c r="AU127" s="240" t="s">
        <v>85</v>
      </c>
      <c r="AY127" s="18" t="s">
        <v>194</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2161</v>
      </c>
    </row>
    <row r="128" s="2" customFormat="1" ht="21.75" customHeight="1">
      <c r="A128" s="39"/>
      <c r="B128" s="40"/>
      <c r="C128" s="229" t="s">
        <v>93</v>
      </c>
      <c r="D128" s="229" t="s">
        <v>196</v>
      </c>
      <c r="E128" s="230" t="s">
        <v>2162</v>
      </c>
      <c r="F128" s="231" t="s">
        <v>2163</v>
      </c>
      <c r="G128" s="232" t="s">
        <v>215</v>
      </c>
      <c r="H128" s="233">
        <v>3.6000000000000001</v>
      </c>
      <c r="I128" s="234"/>
      <c r="J128" s="235">
        <f>ROUND(I128*H128,2)</f>
        <v>0</v>
      </c>
      <c r="K128" s="231" t="s">
        <v>1693</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100</v>
      </c>
      <c r="AT128" s="240" t="s">
        <v>196</v>
      </c>
      <c r="AU128" s="240" t="s">
        <v>85</v>
      </c>
      <c r="AY128" s="18" t="s">
        <v>194</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100</v>
      </c>
      <c r="BM128" s="240" t="s">
        <v>2164</v>
      </c>
    </row>
    <row r="129" s="13" customFormat="1">
      <c r="A129" s="13"/>
      <c r="B129" s="247"/>
      <c r="C129" s="248"/>
      <c r="D129" s="242" t="s">
        <v>204</v>
      </c>
      <c r="E129" s="249" t="s">
        <v>1</v>
      </c>
      <c r="F129" s="250" t="s">
        <v>2165</v>
      </c>
      <c r="G129" s="248"/>
      <c r="H129" s="251">
        <v>3.6000000000000001</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204</v>
      </c>
      <c r="AU129" s="257" t="s">
        <v>85</v>
      </c>
      <c r="AV129" s="13" t="s">
        <v>85</v>
      </c>
      <c r="AW129" s="13" t="s">
        <v>32</v>
      </c>
      <c r="AX129" s="13" t="s">
        <v>76</v>
      </c>
      <c r="AY129" s="257" t="s">
        <v>194</v>
      </c>
    </row>
    <row r="130" s="15" customFormat="1">
      <c r="A130" s="15"/>
      <c r="B130" s="268"/>
      <c r="C130" s="269"/>
      <c r="D130" s="242" t="s">
        <v>204</v>
      </c>
      <c r="E130" s="270" t="s">
        <v>1</v>
      </c>
      <c r="F130" s="271" t="s">
        <v>207</v>
      </c>
      <c r="G130" s="269"/>
      <c r="H130" s="272">
        <v>3.6000000000000001</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204</v>
      </c>
      <c r="AU130" s="278" t="s">
        <v>85</v>
      </c>
      <c r="AV130" s="15" t="s">
        <v>100</v>
      </c>
      <c r="AW130" s="15" t="s">
        <v>32</v>
      </c>
      <c r="AX130" s="15" t="s">
        <v>83</v>
      </c>
      <c r="AY130" s="278" t="s">
        <v>194</v>
      </c>
    </row>
    <row r="131" s="2" customFormat="1" ht="21.75" customHeight="1">
      <c r="A131" s="39"/>
      <c r="B131" s="40"/>
      <c r="C131" s="229" t="s">
        <v>100</v>
      </c>
      <c r="D131" s="229" t="s">
        <v>196</v>
      </c>
      <c r="E131" s="230" t="s">
        <v>2166</v>
      </c>
      <c r="F131" s="231" t="s">
        <v>2167</v>
      </c>
      <c r="G131" s="232" t="s">
        <v>215</v>
      </c>
      <c r="H131" s="233">
        <v>77.829999999999998</v>
      </c>
      <c r="I131" s="234"/>
      <c r="J131" s="235">
        <f>ROUND(I131*H131,2)</f>
        <v>0</v>
      </c>
      <c r="K131" s="231" t="s">
        <v>1693</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100</v>
      </c>
      <c r="AT131" s="240" t="s">
        <v>196</v>
      </c>
      <c r="AU131" s="240" t="s">
        <v>85</v>
      </c>
      <c r="AY131" s="18" t="s">
        <v>194</v>
      </c>
      <c r="BE131" s="241">
        <f>IF(N131="základní",J131,0)</f>
        <v>0</v>
      </c>
      <c r="BF131" s="241">
        <f>IF(N131="snížená",J131,0)</f>
        <v>0</v>
      </c>
      <c r="BG131" s="241">
        <f>IF(N131="zákl. přenesená",J131,0)</f>
        <v>0</v>
      </c>
      <c r="BH131" s="241">
        <f>IF(N131="sníž. přenesená",J131,0)</f>
        <v>0</v>
      </c>
      <c r="BI131" s="241">
        <f>IF(N131="nulová",J131,0)</f>
        <v>0</v>
      </c>
      <c r="BJ131" s="18" t="s">
        <v>83</v>
      </c>
      <c r="BK131" s="241">
        <f>ROUND(I131*H131,2)</f>
        <v>0</v>
      </c>
      <c r="BL131" s="18" t="s">
        <v>100</v>
      </c>
      <c r="BM131" s="240" t="s">
        <v>2168</v>
      </c>
    </row>
    <row r="132" s="13" customFormat="1">
      <c r="A132" s="13"/>
      <c r="B132" s="247"/>
      <c r="C132" s="248"/>
      <c r="D132" s="242" t="s">
        <v>204</v>
      </c>
      <c r="E132" s="249" t="s">
        <v>1</v>
      </c>
      <c r="F132" s="250" t="s">
        <v>2169</v>
      </c>
      <c r="G132" s="248"/>
      <c r="H132" s="251">
        <v>55.524999999999999</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204</v>
      </c>
      <c r="AU132" s="257" t="s">
        <v>85</v>
      </c>
      <c r="AV132" s="13" t="s">
        <v>85</v>
      </c>
      <c r="AW132" s="13" t="s">
        <v>32</v>
      </c>
      <c r="AX132" s="13" t="s">
        <v>76</v>
      </c>
      <c r="AY132" s="257" t="s">
        <v>194</v>
      </c>
    </row>
    <row r="133" s="13" customFormat="1">
      <c r="A133" s="13"/>
      <c r="B133" s="247"/>
      <c r="C133" s="248"/>
      <c r="D133" s="242" t="s">
        <v>204</v>
      </c>
      <c r="E133" s="249" t="s">
        <v>1</v>
      </c>
      <c r="F133" s="250" t="s">
        <v>2170</v>
      </c>
      <c r="G133" s="248"/>
      <c r="H133" s="251">
        <v>11.278000000000001</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204</v>
      </c>
      <c r="AU133" s="257" t="s">
        <v>85</v>
      </c>
      <c r="AV133" s="13" t="s">
        <v>85</v>
      </c>
      <c r="AW133" s="13" t="s">
        <v>32</v>
      </c>
      <c r="AX133" s="13" t="s">
        <v>76</v>
      </c>
      <c r="AY133" s="257" t="s">
        <v>194</v>
      </c>
    </row>
    <row r="134" s="13" customFormat="1">
      <c r="A134" s="13"/>
      <c r="B134" s="247"/>
      <c r="C134" s="248"/>
      <c r="D134" s="242" t="s">
        <v>204</v>
      </c>
      <c r="E134" s="249" t="s">
        <v>1</v>
      </c>
      <c r="F134" s="250" t="s">
        <v>2171</v>
      </c>
      <c r="G134" s="248"/>
      <c r="H134" s="251">
        <v>11.018000000000001</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204</v>
      </c>
      <c r="AU134" s="257" t="s">
        <v>85</v>
      </c>
      <c r="AV134" s="13" t="s">
        <v>85</v>
      </c>
      <c r="AW134" s="13" t="s">
        <v>32</v>
      </c>
      <c r="AX134" s="13" t="s">
        <v>76</v>
      </c>
      <c r="AY134" s="257" t="s">
        <v>194</v>
      </c>
    </row>
    <row r="135" s="15" customFormat="1">
      <c r="A135" s="15"/>
      <c r="B135" s="268"/>
      <c r="C135" s="269"/>
      <c r="D135" s="242" t="s">
        <v>204</v>
      </c>
      <c r="E135" s="270" t="s">
        <v>1</v>
      </c>
      <c r="F135" s="271" t="s">
        <v>207</v>
      </c>
      <c r="G135" s="269"/>
      <c r="H135" s="272">
        <v>77.820999999999998</v>
      </c>
      <c r="I135" s="273"/>
      <c r="J135" s="269"/>
      <c r="K135" s="269"/>
      <c r="L135" s="274"/>
      <c r="M135" s="275"/>
      <c r="N135" s="276"/>
      <c r="O135" s="276"/>
      <c r="P135" s="276"/>
      <c r="Q135" s="276"/>
      <c r="R135" s="276"/>
      <c r="S135" s="276"/>
      <c r="T135" s="277"/>
      <c r="U135" s="15"/>
      <c r="V135" s="15"/>
      <c r="W135" s="15"/>
      <c r="X135" s="15"/>
      <c r="Y135" s="15"/>
      <c r="Z135" s="15"/>
      <c r="AA135" s="15"/>
      <c r="AB135" s="15"/>
      <c r="AC135" s="15"/>
      <c r="AD135" s="15"/>
      <c r="AE135" s="15"/>
      <c r="AT135" s="278" t="s">
        <v>204</v>
      </c>
      <c r="AU135" s="278" t="s">
        <v>85</v>
      </c>
      <c r="AV135" s="15" t="s">
        <v>100</v>
      </c>
      <c r="AW135" s="15" t="s">
        <v>32</v>
      </c>
      <c r="AX135" s="15" t="s">
        <v>76</v>
      </c>
      <c r="AY135" s="278" t="s">
        <v>194</v>
      </c>
    </row>
    <row r="136" s="13" customFormat="1">
      <c r="A136" s="13"/>
      <c r="B136" s="247"/>
      <c r="C136" s="248"/>
      <c r="D136" s="242" t="s">
        <v>204</v>
      </c>
      <c r="E136" s="249" t="s">
        <v>1</v>
      </c>
      <c r="F136" s="250" t="s">
        <v>2172</v>
      </c>
      <c r="G136" s="248"/>
      <c r="H136" s="251">
        <v>77.829999999999998</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204</v>
      </c>
      <c r="AU136" s="257" t="s">
        <v>85</v>
      </c>
      <c r="AV136" s="13" t="s">
        <v>85</v>
      </c>
      <c r="AW136" s="13" t="s">
        <v>32</v>
      </c>
      <c r="AX136" s="13" t="s">
        <v>76</v>
      </c>
      <c r="AY136" s="257" t="s">
        <v>194</v>
      </c>
    </row>
    <row r="137" s="15" customFormat="1">
      <c r="A137" s="15"/>
      <c r="B137" s="268"/>
      <c r="C137" s="269"/>
      <c r="D137" s="242" t="s">
        <v>204</v>
      </c>
      <c r="E137" s="270" t="s">
        <v>1</v>
      </c>
      <c r="F137" s="271" t="s">
        <v>207</v>
      </c>
      <c r="G137" s="269"/>
      <c r="H137" s="272">
        <v>77.829999999999998</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204</v>
      </c>
      <c r="AU137" s="278" t="s">
        <v>85</v>
      </c>
      <c r="AV137" s="15" t="s">
        <v>100</v>
      </c>
      <c r="AW137" s="15" t="s">
        <v>32</v>
      </c>
      <c r="AX137" s="15" t="s">
        <v>83</v>
      </c>
      <c r="AY137" s="278" t="s">
        <v>194</v>
      </c>
    </row>
    <row r="138" s="2" customFormat="1" ht="16.5" customHeight="1">
      <c r="A138" s="39"/>
      <c r="B138" s="40"/>
      <c r="C138" s="229" t="s">
        <v>109</v>
      </c>
      <c r="D138" s="229" t="s">
        <v>196</v>
      </c>
      <c r="E138" s="230" t="s">
        <v>2173</v>
      </c>
      <c r="F138" s="231" t="s">
        <v>2174</v>
      </c>
      <c r="G138" s="232" t="s">
        <v>210</v>
      </c>
      <c r="H138" s="233">
        <v>92.549999999999997</v>
      </c>
      <c r="I138" s="234"/>
      <c r="J138" s="235">
        <f>ROUND(I138*H138,2)</f>
        <v>0</v>
      </c>
      <c r="K138" s="231" t="s">
        <v>1693</v>
      </c>
      <c r="L138" s="45"/>
      <c r="M138" s="236" t="s">
        <v>1</v>
      </c>
      <c r="N138" s="237" t="s">
        <v>41</v>
      </c>
      <c r="O138" s="92"/>
      <c r="P138" s="238">
        <f>O138*H138</f>
        <v>0</v>
      </c>
      <c r="Q138" s="238">
        <v>0.00058</v>
      </c>
      <c r="R138" s="238">
        <f>Q138*H138</f>
        <v>0.053678999999999998</v>
      </c>
      <c r="S138" s="238">
        <v>0</v>
      </c>
      <c r="T138" s="239">
        <f>S138*H138</f>
        <v>0</v>
      </c>
      <c r="U138" s="39"/>
      <c r="V138" s="39"/>
      <c r="W138" s="39"/>
      <c r="X138" s="39"/>
      <c r="Y138" s="39"/>
      <c r="Z138" s="39"/>
      <c r="AA138" s="39"/>
      <c r="AB138" s="39"/>
      <c r="AC138" s="39"/>
      <c r="AD138" s="39"/>
      <c r="AE138" s="39"/>
      <c r="AR138" s="240" t="s">
        <v>100</v>
      </c>
      <c r="AT138" s="240" t="s">
        <v>196</v>
      </c>
      <c r="AU138" s="240" t="s">
        <v>85</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100</v>
      </c>
      <c r="BM138" s="240" t="s">
        <v>2175</v>
      </c>
    </row>
    <row r="139" s="13" customFormat="1">
      <c r="A139" s="13"/>
      <c r="B139" s="247"/>
      <c r="C139" s="248"/>
      <c r="D139" s="242" t="s">
        <v>204</v>
      </c>
      <c r="E139" s="249" t="s">
        <v>1</v>
      </c>
      <c r="F139" s="250" t="s">
        <v>2176</v>
      </c>
      <c r="G139" s="248"/>
      <c r="H139" s="251">
        <v>92.540999999999997</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204</v>
      </c>
      <c r="AU139" s="257" t="s">
        <v>85</v>
      </c>
      <c r="AV139" s="13" t="s">
        <v>85</v>
      </c>
      <c r="AW139" s="13" t="s">
        <v>32</v>
      </c>
      <c r="AX139" s="13" t="s">
        <v>76</v>
      </c>
      <c r="AY139" s="257" t="s">
        <v>194</v>
      </c>
    </row>
    <row r="140" s="15" customFormat="1">
      <c r="A140" s="15"/>
      <c r="B140" s="268"/>
      <c r="C140" s="269"/>
      <c r="D140" s="242" t="s">
        <v>204</v>
      </c>
      <c r="E140" s="270" t="s">
        <v>1</v>
      </c>
      <c r="F140" s="271" t="s">
        <v>207</v>
      </c>
      <c r="G140" s="269"/>
      <c r="H140" s="272">
        <v>92.540999999999997</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204</v>
      </c>
      <c r="AU140" s="278" t="s">
        <v>85</v>
      </c>
      <c r="AV140" s="15" t="s">
        <v>100</v>
      </c>
      <c r="AW140" s="15" t="s">
        <v>32</v>
      </c>
      <c r="AX140" s="15" t="s">
        <v>76</v>
      </c>
      <c r="AY140" s="278" t="s">
        <v>194</v>
      </c>
    </row>
    <row r="141" s="13" customFormat="1">
      <c r="A141" s="13"/>
      <c r="B141" s="247"/>
      <c r="C141" s="248"/>
      <c r="D141" s="242" t="s">
        <v>204</v>
      </c>
      <c r="E141" s="249" t="s">
        <v>1</v>
      </c>
      <c r="F141" s="250" t="s">
        <v>2177</v>
      </c>
      <c r="G141" s="248"/>
      <c r="H141" s="251">
        <v>92.549999999999997</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204</v>
      </c>
      <c r="AU141" s="257" t="s">
        <v>85</v>
      </c>
      <c r="AV141" s="13" t="s">
        <v>85</v>
      </c>
      <c r="AW141" s="13" t="s">
        <v>32</v>
      </c>
      <c r="AX141" s="13" t="s">
        <v>76</v>
      </c>
      <c r="AY141" s="257" t="s">
        <v>194</v>
      </c>
    </row>
    <row r="142" s="15" customFormat="1">
      <c r="A142" s="15"/>
      <c r="B142" s="268"/>
      <c r="C142" s="269"/>
      <c r="D142" s="242" t="s">
        <v>204</v>
      </c>
      <c r="E142" s="270" t="s">
        <v>1</v>
      </c>
      <c r="F142" s="271" t="s">
        <v>207</v>
      </c>
      <c r="G142" s="269"/>
      <c r="H142" s="272">
        <v>92.549999999999997</v>
      </c>
      <c r="I142" s="273"/>
      <c r="J142" s="269"/>
      <c r="K142" s="269"/>
      <c r="L142" s="274"/>
      <c r="M142" s="275"/>
      <c r="N142" s="276"/>
      <c r="O142" s="276"/>
      <c r="P142" s="276"/>
      <c r="Q142" s="276"/>
      <c r="R142" s="276"/>
      <c r="S142" s="276"/>
      <c r="T142" s="277"/>
      <c r="U142" s="15"/>
      <c r="V142" s="15"/>
      <c r="W142" s="15"/>
      <c r="X142" s="15"/>
      <c r="Y142" s="15"/>
      <c r="Z142" s="15"/>
      <c r="AA142" s="15"/>
      <c r="AB142" s="15"/>
      <c r="AC142" s="15"/>
      <c r="AD142" s="15"/>
      <c r="AE142" s="15"/>
      <c r="AT142" s="278" t="s">
        <v>204</v>
      </c>
      <c r="AU142" s="278" t="s">
        <v>85</v>
      </c>
      <c r="AV142" s="15" t="s">
        <v>100</v>
      </c>
      <c r="AW142" s="15" t="s">
        <v>32</v>
      </c>
      <c r="AX142" s="15" t="s">
        <v>83</v>
      </c>
      <c r="AY142" s="278" t="s">
        <v>194</v>
      </c>
    </row>
    <row r="143" s="2" customFormat="1" ht="16.5" customHeight="1">
      <c r="A143" s="39"/>
      <c r="B143" s="40"/>
      <c r="C143" s="229" t="s">
        <v>229</v>
      </c>
      <c r="D143" s="229" t="s">
        <v>196</v>
      </c>
      <c r="E143" s="230" t="s">
        <v>2178</v>
      </c>
      <c r="F143" s="231" t="s">
        <v>2179</v>
      </c>
      <c r="G143" s="232" t="s">
        <v>210</v>
      </c>
      <c r="H143" s="233">
        <v>39.299999999999997</v>
      </c>
      <c r="I143" s="234"/>
      <c r="J143" s="235">
        <f>ROUND(I143*H143,2)</f>
        <v>0</v>
      </c>
      <c r="K143" s="231" t="s">
        <v>1693</v>
      </c>
      <c r="L143" s="45"/>
      <c r="M143" s="236" t="s">
        <v>1</v>
      </c>
      <c r="N143" s="237" t="s">
        <v>41</v>
      </c>
      <c r="O143" s="92"/>
      <c r="P143" s="238">
        <f>O143*H143</f>
        <v>0</v>
      </c>
      <c r="Q143" s="238">
        <v>0.00059000000000000003</v>
      </c>
      <c r="R143" s="238">
        <f>Q143*H143</f>
        <v>0.023186999999999999</v>
      </c>
      <c r="S143" s="238">
        <v>0</v>
      </c>
      <c r="T143" s="239">
        <f>S143*H143</f>
        <v>0</v>
      </c>
      <c r="U143" s="39"/>
      <c r="V143" s="39"/>
      <c r="W143" s="39"/>
      <c r="X143" s="39"/>
      <c r="Y143" s="39"/>
      <c r="Z143" s="39"/>
      <c r="AA143" s="39"/>
      <c r="AB143" s="39"/>
      <c r="AC143" s="39"/>
      <c r="AD143" s="39"/>
      <c r="AE143" s="39"/>
      <c r="AR143" s="240" t="s">
        <v>100</v>
      </c>
      <c r="AT143" s="240" t="s">
        <v>196</v>
      </c>
      <c r="AU143" s="240" t="s">
        <v>85</v>
      </c>
      <c r="AY143" s="18" t="s">
        <v>194</v>
      </c>
      <c r="BE143" s="241">
        <f>IF(N143="základní",J143,0)</f>
        <v>0</v>
      </c>
      <c r="BF143" s="241">
        <f>IF(N143="snížená",J143,0)</f>
        <v>0</v>
      </c>
      <c r="BG143" s="241">
        <f>IF(N143="zákl. přenesená",J143,0)</f>
        <v>0</v>
      </c>
      <c r="BH143" s="241">
        <f>IF(N143="sníž. přenesená",J143,0)</f>
        <v>0</v>
      </c>
      <c r="BI143" s="241">
        <f>IF(N143="nulová",J143,0)</f>
        <v>0</v>
      </c>
      <c r="BJ143" s="18" t="s">
        <v>83</v>
      </c>
      <c r="BK143" s="241">
        <f>ROUND(I143*H143,2)</f>
        <v>0</v>
      </c>
      <c r="BL143" s="18" t="s">
        <v>100</v>
      </c>
      <c r="BM143" s="240" t="s">
        <v>2180</v>
      </c>
    </row>
    <row r="144" s="13" customFormat="1">
      <c r="A144" s="13"/>
      <c r="B144" s="247"/>
      <c r="C144" s="248"/>
      <c r="D144" s="242" t="s">
        <v>204</v>
      </c>
      <c r="E144" s="249" t="s">
        <v>1</v>
      </c>
      <c r="F144" s="250" t="s">
        <v>2181</v>
      </c>
      <c r="G144" s="248"/>
      <c r="H144" s="251">
        <v>26.372</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204</v>
      </c>
      <c r="AU144" s="257" t="s">
        <v>85</v>
      </c>
      <c r="AV144" s="13" t="s">
        <v>85</v>
      </c>
      <c r="AW144" s="13" t="s">
        <v>32</v>
      </c>
      <c r="AX144" s="13" t="s">
        <v>76</v>
      </c>
      <c r="AY144" s="257" t="s">
        <v>194</v>
      </c>
    </row>
    <row r="145" s="13" customFormat="1">
      <c r="A145" s="13"/>
      <c r="B145" s="247"/>
      <c r="C145" s="248"/>
      <c r="D145" s="242" t="s">
        <v>204</v>
      </c>
      <c r="E145" s="249" t="s">
        <v>1</v>
      </c>
      <c r="F145" s="250" t="s">
        <v>2182</v>
      </c>
      <c r="G145" s="248"/>
      <c r="H145" s="251">
        <v>12.882</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204</v>
      </c>
      <c r="AU145" s="257" t="s">
        <v>85</v>
      </c>
      <c r="AV145" s="13" t="s">
        <v>85</v>
      </c>
      <c r="AW145" s="13" t="s">
        <v>32</v>
      </c>
      <c r="AX145" s="13" t="s">
        <v>76</v>
      </c>
      <c r="AY145" s="257" t="s">
        <v>194</v>
      </c>
    </row>
    <row r="146" s="15" customFormat="1">
      <c r="A146" s="15"/>
      <c r="B146" s="268"/>
      <c r="C146" s="269"/>
      <c r="D146" s="242" t="s">
        <v>204</v>
      </c>
      <c r="E146" s="270" t="s">
        <v>1</v>
      </c>
      <c r="F146" s="271" t="s">
        <v>207</v>
      </c>
      <c r="G146" s="269"/>
      <c r="H146" s="272">
        <v>39.253999999999998</v>
      </c>
      <c r="I146" s="273"/>
      <c r="J146" s="269"/>
      <c r="K146" s="269"/>
      <c r="L146" s="274"/>
      <c r="M146" s="275"/>
      <c r="N146" s="276"/>
      <c r="O146" s="276"/>
      <c r="P146" s="276"/>
      <c r="Q146" s="276"/>
      <c r="R146" s="276"/>
      <c r="S146" s="276"/>
      <c r="T146" s="277"/>
      <c r="U146" s="15"/>
      <c r="V146" s="15"/>
      <c r="W146" s="15"/>
      <c r="X146" s="15"/>
      <c r="Y146" s="15"/>
      <c r="Z146" s="15"/>
      <c r="AA146" s="15"/>
      <c r="AB146" s="15"/>
      <c r="AC146" s="15"/>
      <c r="AD146" s="15"/>
      <c r="AE146" s="15"/>
      <c r="AT146" s="278" t="s">
        <v>204</v>
      </c>
      <c r="AU146" s="278" t="s">
        <v>85</v>
      </c>
      <c r="AV146" s="15" t="s">
        <v>100</v>
      </c>
      <c r="AW146" s="15" t="s">
        <v>32</v>
      </c>
      <c r="AX146" s="15" t="s">
        <v>76</v>
      </c>
      <c r="AY146" s="278" t="s">
        <v>194</v>
      </c>
    </row>
    <row r="147" s="13" customFormat="1">
      <c r="A147" s="13"/>
      <c r="B147" s="247"/>
      <c r="C147" s="248"/>
      <c r="D147" s="242" t="s">
        <v>204</v>
      </c>
      <c r="E147" s="249" t="s">
        <v>1</v>
      </c>
      <c r="F147" s="250" t="s">
        <v>2183</v>
      </c>
      <c r="G147" s="248"/>
      <c r="H147" s="251">
        <v>39.299999999999997</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204</v>
      </c>
      <c r="AU147" s="257" t="s">
        <v>85</v>
      </c>
      <c r="AV147" s="13" t="s">
        <v>85</v>
      </c>
      <c r="AW147" s="13" t="s">
        <v>32</v>
      </c>
      <c r="AX147" s="13" t="s">
        <v>76</v>
      </c>
      <c r="AY147" s="257" t="s">
        <v>194</v>
      </c>
    </row>
    <row r="148" s="15" customFormat="1">
      <c r="A148" s="15"/>
      <c r="B148" s="268"/>
      <c r="C148" s="269"/>
      <c r="D148" s="242" t="s">
        <v>204</v>
      </c>
      <c r="E148" s="270" t="s">
        <v>1</v>
      </c>
      <c r="F148" s="271" t="s">
        <v>207</v>
      </c>
      <c r="G148" s="269"/>
      <c r="H148" s="272">
        <v>39.299999999999997</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204</v>
      </c>
      <c r="AU148" s="278" t="s">
        <v>85</v>
      </c>
      <c r="AV148" s="15" t="s">
        <v>100</v>
      </c>
      <c r="AW148" s="15" t="s">
        <v>32</v>
      </c>
      <c r="AX148" s="15" t="s">
        <v>83</v>
      </c>
      <c r="AY148" s="278" t="s">
        <v>194</v>
      </c>
    </row>
    <row r="149" s="2" customFormat="1" ht="16.5" customHeight="1">
      <c r="A149" s="39"/>
      <c r="B149" s="40"/>
      <c r="C149" s="229" t="s">
        <v>234</v>
      </c>
      <c r="D149" s="229" t="s">
        <v>196</v>
      </c>
      <c r="E149" s="230" t="s">
        <v>2184</v>
      </c>
      <c r="F149" s="231" t="s">
        <v>2185</v>
      </c>
      <c r="G149" s="232" t="s">
        <v>210</v>
      </c>
      <c r="H149" s="233">
        <v>92.549999999999997</v>
      </c>
      <c r="I149" s="234"/>
      <c r="J149" s="235">
        <f>ROUND(I149*H149,2)</f>
        <v>0</v>
      </c>
      <c r="K149" s="231" t="s">
        <v>1693</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196</v>
      </c>
      <c r="AU149" s="240" t="s">
        <v>85</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2186</v>
      </c>
    </row>
    <row r="150" s="2" customFormat="1" ht="16.5" customHeight="1">
      <c r="A150" s="39"/>
      <c r="B150" s="40"/>
      <c r="C150" s="229" t="s">
        <v>238</v>
      </c>
      <c r="D150" s="229" t="s">
        <v>196</v>
      </c>
      <c r="E150" s="230" t="s">
        <v>2187</v>
      </c>
      <c r="F150" s="231" t="s">
        <v>2188</v>
      </c>
      <c r="G150" s="232" t="s">
        <v>210</v>
      </c>
      <c r="H150" s="233">
        <v>39.299999999999997</v>
      </c>
      <c r="I150" s="234"/>
      <c r="J150" s="235">
        <f>ROUND(I150*H150,2)</f>
        <v>0</v>
      </c>
      <c r="K150" s="231" t="s">
        <v>1693</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100</v>
      </c>
      <c r="AT150" s="240" t="s">
        <v>196</v>
      </c>
      <c r="AU150" s="240" t="s">
        <v>85</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100</v>
      </c>
      <c r="BM150" s="240" t="s">
        <v>2189</v>
      </c>
    </row>
    <row r="151" s="2" customFormat="1" ht="16.5" customHeight="1">
      <c r="A151" s="39"/>
      <c r="B151" s="40"/>
      <c r="C151" s="229" t="s">
        <v>243</v>
      </c>
      <c r="D151" s="229" t="s">
        <v>196</v>
      </c>
      <c r="E151" s="230" t="s">
        <v>2190</v>
      </c>
      <c r="F151" s="231" t="s">
        <v>2191</v>
      </c>
      <c r="G151" s="232" t="s">
        <v>215</v>
      </c>
      <c r="H151" s="233">
        <v>3.6000000000000001</v>
      </c>
      <c r="I151" s="234"/>
      <c r="J151" s="235">
        <f>ROUND(I151*H151,2)</f>
        <v>0</v>
      </c>
      <c r="K151" s="231" t="s">
        <v>1693</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100</v>
      </c>
      <c r="AT151" s="240" t="s">
        <v>196</v>
      </c>
      <c r="AU151" s="240" t="s">
        <v>85</v>
      </c>
      <c r="AY151" s="18" t="s">
        <v>194</v>
      </c>
      <c r="BE151" s="241">
        <f>IF(N151="základní",J151,0)</f>
        <v>0</v>
      </c>
      <c r="BF151" s="241">
        <f>IF(N151="snížená",J151,0)</f>
        <v>0</v>
      </c>
      <c r="BG151" s="241">
        <f>IF(N151="zákl. přenesená",J151,0)</f>
        <v>0</v>
      </c>
      <c r="BH151" s="241">
        <f>IF(N151="sníž. přenesená",J151,0)</f>
        <v>0</v>
      </c>
      <c r="BI151" s="241">
        <f>IF(N151="nulová",J151,0)</f>
        <v>0</v>
      </c>
      <c r="BJ151" s="18" t="s">
        <v>83</v>
      </c>
      <c r="BK151" s="241">
        <f>ROUND(I151*H151,2)</f>
        <v>0</v>
      </c>
      <c r="BL151" s="18" t="s">
        <v>100</v>
      </c>
      <c r="BM151" s="240" t="s">
        <v>2192</v>
      </c>
    </row>
    <row r="152" s="2" customFormat="1" ht="21.75" customHeight="1">
      <c r="A152" s="39"/>
      <c r="B152" s="40"/>
      <c r="C152" s="229" t="s">
        <v>249</v>
      </c>
      <c r="D152" s="229" t="s">
        <v>196</v>
      </c>
      <c r="E152" s="230" t="s">
        <v>264</v>
      </c>
      <c r="F152" s="231" t="s">
        <v>265</v>
      </c>
      <c r="G152" s="232" t="s">
        <v>215</v>
      </c>
      <c r="H152" s="233">
        <v>77.829999999999998</v>
      </c>
      <c r="I152" s="234"/>
      <c r="J152" s="235">
        <f>ROUND(I152*H152,2)</f>
        <v>0</v>
      </c>
      <c r="K152" s="231" t="s">
        <v>1693</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196</v>
      </c>
      <c r="AU152" s="240" t="s">
        <v>85</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2193</v>
      </c>
    </row>
    <row r="153" s="13" customFormat="1">
      <c r="A153" s="13"/>
      <c r="B153" s="247"/>
      <c r="C153" s="248"/>
      <c r="D153" s="242" t="s">
        <v>204</v>
      </c>
      <c r="E153" s="249" t="s">
        <v>1</v>
      </c>
      <c r="F153" s="250" t="s">
        <v>2194</v>
      </c>
      <c r="G153" s="248"/>
      <c r="H153" s="251">
        <v>77.829999999999998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204</v>
      </c>
      <c r="AU153" s="257" t="s">
        <v>85</v>
      </c>
      <c r="AV153" s="13" t="s">
        <v>85</v>
      </c>
      <c r="AW153" s="13" t="s">
        <v>32</v>
      </c>
      <c r="AX153" s="13" t="s">
        <v>76</v>
      </c>
      <c r="AY153" s="257" t="s">
        <v>194</v>
      </c>
    </row>
    <row r="154" s="15" customFormat="1">
      <c r="A154" s="15"/>
      <c r="B154" s="268"/>
      <c r="C154" s="269"/>
      <c r="D154" s="242" t="s">
        <v>204</v>
      </c>
      <c r="E154" s="270" t="s">
        <v>1</v>
      </c>
      <c r="F154" s="271" t="s">
        <v>207</v>
      </c>
      <c r="G154" s="269"/>
      <c r="H154" s="272">
        <v>77.829999999999998</v>
      </c>
      <c r="I154" s="273"/>
      <c r="J154" s="269"/>
      <c r="K154" s="269"/>
      <c r="L154" s="274"/>
      <c r="M154" s="275"/>
      <c r="N154" s="276"/>
      <c r="O154" s="276"/>
      <c r="P154" s="276"/>
      <c r="Q154" s="276"/>
      <c r="R154" s="276"/>
      <c r="S154" s="276"/>
      <c r="T154" s="277"/>
      <c r="U154" s="15"/>
      <c r="V154" s="15"/>
      <c r="W154" s="15"/>
      <c r="X154" s="15"/>
      <c r="Y154" s="15"/>
      <c r="Z154" s="15"/>
      <c r="AA154" s="15"/>
      <c r="AB154" s="15"/>
      <c r="AC154" s="15"/>
      <c r="AD154" s="15"/>
      <c r="AE154" s="15"/>
      <c r="AT154" s="278" t="s">
        <v>204</v>
      </c>
      <c r="AU154" s="278" t="s">
        <v>85</v>
      </c>
      <c r="AV154" s="15" t="s">
        <v>100</v>
      </c>
      <c r="AW154" s="15" t="s">
        <v>32</v>
      </c>
      <c r="AX154" s="15" t="s">
        <v>83</v>
      </c>
      <c r="AY154" s="278" t="s">
        <v>194</v>
      </c>
    </row>
    <row r="155" s="2" customFormat="1" ht="16.5" customHeight="1">
      <c r="A155" s="39"/>
      <c r="B155" s="40"/>
      <c r="C155" s="229" t="s">
        <v>256</v>
      </c>
      <c r="D155" s="229" t="s">
        <v>196</v>
      </c>
      <c r="E155" s="230" t="s">
        <v>2195</v>
      </c>
      <c r="F155" s="231" t="s">
        <v>2196</v>
      </c>
      <c r="G155" s="232" t="s">
        <v>215</v>
      </c>
      <c r="H155" s="233">
        <v>81.430000000000007</v>
      </c>
      <c r="I155" s="234"/>
      <c r="J155" s="235">
        <f>ROUND(I155*H155,2)</f>
        <v>0</v>
      </c>
      <c r="K155" s="231" t="s">
        <v>1693</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196</v>
      </c>
      <c r="AU155" s="240" t="s">
        <v>85</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2197</v>
      </c>
    </row>
    <row r="156" s="13" customFormat="1">
      <c r="A156" s="13"/>
      <c r="B156" s="247"/>
      <c r="C156" s="248"/>
      <c r="D156" s="242" t="s">
        <v>204</v>
      </c>
      <c r="E156" s="249" t="s">
        <v>1</v>
      </c>
      <c r="F156" s="250" t="s">
        <v>2198</v>
      </c>
      <c r="G156" s="248"/>
      <c r="H156" s="251">
        <v>81.430000000000007</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204</v>
      </c>
      <c r="AU156" s="257" t="s">
        <v>85</v>
      </c>
      <c r="AV156" s="13" t="s">
        <v>85</v>
      </c>
      <c r="AW156" s="13" t="s">
        <v>32</v>
      </c>
      <c r="AX156" s="13" t="s">
        <v>83</v>
      </c>
      <c r="AY156" s="257" t="s">
        <v>194</v>
      </c>
    </row>
    <row r="157" s="2" customFormat="1" ht="16.5" customHeight="1">
      <c r="A157" s="39"/>
      <c r="B157" s="40"/>
      <c r="C157" s="229" t="s">
        <v>8</v>
      </c>
      <c r="D157" s="229" t="s">
        <v>196</v>
      </c>
      <c r="E157" s="230" t="s">
        <v>2199</v>
      </c>
      <c r="F157" s="231" t="s">
        <v>2200</v>
      </c>
      <c r="G157" s="232" t="s">
        <v>210</v>
      </c>
      <c r="H157" s="233">
        <v>22.690000000000001</v>
      </c>
      <c r="I157" s="234"/>
      <c r="J157" s="235">
        <f>ROUND(I157*H157,2)</f>
        <v>0</v>
      </c>
      <c r="K157" s="231" t="s">
        <v>1693</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100</v>
      </c>
      <c r="AT157" s="240" t="s">
        <v>196</v>
      </c>
      <c r="AU157" s="240" t="s">
        <v>85</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100</v>
      </c>
      <c r="BM157" s="240" t="s">
        <v>2201</v>
      </c>
    </row>
    <row r="158" s="13" customFormat="1">
      <c r="A158" s="13"/>
      <c r="B158" s="247"/>
      <c r="C158" s="248"/>
      <c r="D158" s="242" t="s">
        <v>204</v>
      </c>
      <c r="E158" s="249" t="s">
        <v>1</v>
      </c>
      <c r="F158" s="250" t="s">
        <v>2202</v>
      </c>
      <c r="G158" s="248"/>
      <c r="H158" s="251">
        <v>16.187999999999999</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204</v>
      </c>
      <c r="AU158" s="257" t="s">
        <v>85</v>
      </c>
      <c r="AV158" s="13" t="s">
        <v>85</v>
      </c>
      <c r="AW158" s="13" t="s">
        <v>32</v>
      </c>
      <c r="AX158" s="13" t="s">
        <v>76</v>
      </c>
      <c r="AY158" s="257" t="s">
        <v>194</v>
      </c>
    </row>
    <row r="159" s="13" customFormat="1">
      <c r="A159" s="13"/>
      <c r="B159" s="247"/>
      <c r="C159" s="248"/>
      <c r="D159" s="242" t="s">
        <v>204</v>
      </c>
      <c r="E159" s="249" t="s">
        <v>1</v>
      </c>
      <c r="F159" s="250" t="s">
        <v>2203</v>
      </c>
      <c r="G159" s="248"/>
      <c r="H159" s="251">
        <v>6.5</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204</v>
      </c>
      <c r="AU159" s="257" t="s">
        <v>85</v>
      </c>
      <c r="AV159" s="13" t="s">
        <v>85</v>
      </c>
      <c r="AW159" s="13" t="s">
        <v>32</v>
      </c>
      <c r="AX159" s="13" t="s">
        <v>76</v>
      </c>
      <c r="AY159" s="257" t="s">
        <v>194</v>
      </c>
    </row>
    <row r="160" s="15" customFormat="1">
      <c r="A160" s="15"/>
      <c r="B160" s="268"/>
      <c r="C160" s="269"/>
      <c r="D160" s="242" t="s">
        <v>204</v>
      </c>
      <c r="E160" s="270" t="s">
        <v>1</v>
      </c>
      <c r="F160" s="271" t="s">
        <v>207</v>
      </c>
      <c r="G160" s="269"/>
      <c r="H160" s="272">
        <v>22.687999999999999</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204</v>
      </c>
      <c r="AU160" s="278" t="s">
        <v>85</v>
      </c>
      <c r="AV160" s="15" t="s">
        <v>100</v>
      </c>
      <c r="AW160" s="15" t="s">
        <v>32</v>
      </c>
      <c r="AX160" s="15" t="s">
        <v>76</v>
      </c>
      <c r="AY160" s="278" t="s">
        <v>194</v>
      </c>
    </row>
    <row r="161" s="13" customFormat="1">
      <c r="A161" s="13"/>
      <c r="B161" s="247"/>
      <c r="C161" s="248"/>
      <c r="D161" s="242" t="s">
        <v>204</v>
      </c>
      <c r="E161" s="249" t="s">
        <v>1</v>
      </c>
      <c r="F161" s="250" t="s">
        <v>2204</v>
      </c>
      <c r="G161" s="248"/>
      <c r="H161" s="251">
        <v>22.690000000000001</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204</v>
      </c>
      <c r="AU161" s="257" t="s">
        <v>85</v>
      </c>
      <c r="AV161" s="13" t="s">
        <v>85</v>
      </c>
      <c r="AW161" s="13" t="s">
        <v>32</v>
      </c>
      <c r="AX161" s="13" t="s">
        <v>76</v>
      </c>
      <c r="AY161" s="257" t="s">
        <v>194</v>
      </c>
    </row>
    <row r="162" s="15" customFormat="1">
      <c r="A162" s="15"/>
      <c r="B162" s="268"/>
      <c r="C162" s="269"/>
      <c r="D162" s="242" t="s">
        <v>204</v>
      </c>
      <c r="E162" s="270" t="s">
        <v>1</v>
      </c>
      <c r="F162" s="271" t="s">
        <v>207</v>
      </c>
      <c r="G162" s="269"/>
      <c r="H162" s="272">
        <v>22.690000000000001</v>
      </c>
      <c r="I162" s="273"/>
      <c r="J162" s="269"/>
      <c r="K162" s="269"/>
      <c r="L162" s="274"/>
      <c r="M162" s="275"/>
      <c r="N162" s="276"/>
      <c r="O162" s="276"/>
      <c r="P162" s="276"/>
      <c r="Q162" s="276"/>
      <c r="R162" s="276"/>
      <c r="S162" s="276"/>
      <c r="T162" s="277"/>
      <c r="U162" s="15"/>
      <c r="V162" s="15"/>
      <c r="W162" s="15"/>
      <c r="X162" s="15"/>
      <c r="Y162" s="15"/>
      <c r="Z162" s="15"/>
      <c r="AA162" s="15"/>
      <c r="AB162" s="15"/>
      <c r="AC162" s="15"/>
      <c r="AD162" s="15"/>
      <c r="AE162" s="15"/>
      <c r="AT162" s="278" t="s">
        <v>204</v>
      </c>
      <c r="AU162" s="278" t="s">
        <v>85</v>
      </c>
      <c r="AV162" s="15" t="s">
        <v>100</v>
      </c>
      <c r="AW162" s="15" t="s">
        <v>32</v>
      </c>
      <c r="AX162" s="15" t="s">
        <v>83</v>
      </c>
      <c r="AY162" s="278" t="s">
        <v>194</v>
      </c>
    </row>
    <row r="163" s="2" customFormat="1" ht="16.5" customHeight="1">
      <c r="A163" s="39"/>
      <c r="B163" s="40"/>
      <c r="C163" s="229" t="s">
        <v>270</v>
      </c>
      <c r="D163" s="229" t="s">
        <v>196</v>
      </c>
      <c r="E163" s="230" t="s">
        <v>2205</v>
      </c>
      <c r="F163" s="231" t="s">
        <v>2206</v>
      </c>
      <c r="G163" s="232" t="s">
        <v>312</v>
      </c>
      <c r="H163" s="233">
        <v>136.203</v>
      </c>
      <c r="I163" s="234"/>
      <c r="J163" s="235">
        <f>ROUND(I163*H163,2)</f>
        <v>0</v>
      </c>
      <c r="K163" s="231" t="s">
        <v>1693</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196</v>
      </c>
      <c r="AU163" s="240" t="s">
        <v>85</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2207</v>
      </c>
    </row>
    <row r="164" s="13" customFormat="1">
      <c r="A164" s="13"/>
      <c r="B164" s="247"/>
      <c r="C164" s="248"/>
      <c r="D164" s="242" t="s">
        <v>204</v>
      </c>
      <c r="E164" s="249" t="s">
        <v>1</v>
      </c>
      <c r="F164" s="250" t="s">
        <v>2194</v>
      </c>
      <c r="G164" s="248"/>
      <c r="H164" s="251">
        <v>77.829999999999998</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204</v>
      </c>
      <c r="AU164" s="257" t="s">
        <v>85</v>
      </c>
      <c r="AV164" s="13" t="s">
        <v>85</v>
      </c>
      <c r="AW164" s="13" t="s">
        <v>32</v>
      </c>
      <c r="AX164" s="13" t="s">
        <v>83</v>
      </c>
      <c r="AY164" s="257" t="s">
        <v>194</v>
      </c>
    </row>
    <row r="165" s="13" customFormat="1">
      <c r="A165" s="13"/>
      <c r="B165" s="247"/>
      <c r="C165" s="248"/>
      <c r="D165" s="242" t="s">
        <v>204</v>
      </c>
      <c r="E165" s="248"/>
      <c r="F165" s="250" t="s">
        <v>2208</v>
      </c>
      <c r="G165" s="248"/>
      <c r="H165" s="251">
        <v>136.203</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204</v>
      </c>
      <c r="AU165" s="257" t="s">
        <v>85</v>
      </c>
      <c r="AV165" s="13" t="s">
        <v>85</v>
      </c>
      <c r="AW165" s="13" t="s">
        <v>4</v>
      </c>
      <c r="AX165" s="13" t="s">
        <v>83</v>
      </c>
      <c r="AY165" s="257" t="s">
        <v>194</v>
      </c>
    </row>
    <row r="166" s="2" customFormat="1" ht="16.5" customHeight="1">
      <c r="A166" s="39"/>
      <c r="B166" s="40"/>
      <c r="C166" s="229" t="s">
        <v>274</v>
      </c>
      <c r="D166" s="229" t="s">
        <v>196</v>
      </c>
      <c r="E166" s="230" t="s">
        <v>2209</v>
      </c>
      <c r="F166" s="231" t="s">
        <v>2210</v>
      </c>
      <c r="G166" s="232" t="s">
        <v>215</v>
      </c>
      <c r="H166" s="233">
        <v>81.430000000000007</v>
      </c>
      <c r="I166" s="234"/>
      <c r="J166" s="235">
        <f>ROUND(I166*H166,2)</f>
        <v>0</v>
      </c>
      <c r="K166" s="231" t="s">
        <v>1693</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100</v>
      </c>
      <c r="AT166" s="240" t="s">
        <v>196</v>
      </c>
      <c r="AU166" s="240" t="s">
        <v>85</v>
      </c>
      <c r="AY166" s="18" t="s">
        <v>194</v>
      </c>
      <c r="BE166" s="241">
        <f>IF(N166="základní",J166,0)</f>
        <v>0</v>
      </c>
      <c r="BF166" s="241">
        <f>IF(N166="snížená",J166,0)</f>
        <v>0</v>
      </c>
      <c r="BG166" s="241">
        <f>IF(N166="zákl. přenesená",J166,0)</f>
        <v>0</v>
      </c>
      <c r="BH166" s="241">
        <f>IF(N166="sníž. přenesená",J166,0)</f>
        <v>0</v>
      </c>
      <c r="BI166" s="241">
        <f>IF(N166="nulová",J166,0)</f>
        <v>0</v>
      </c>
      <c r="BJ166" s="18" t="s">
        <v>83</v>
      </c>
      <c r="BK166" s="241">
        <f>ROUND(I166*H166,2)</f>
        <v>0</v>
      </c>
      <c r="BL166" s="18" t="s">
        <v>100</v>
      </c>
      <c r="BM166" s="240" t="s">
        <v>2211</v>
      </c>
    </row>
    <row r="167" s="13" customFormat="1">
      <c r="A167" s="13"/>
      <c r="B167" s="247"/>
      <c r="C167" s="248"/>
      <c r="D167" s="242" t="s">
        <v>204</v>
      </c>
      <c r="E167" s="249" t="s">
        <v>1</v>
      </c>
      <c r="F167" s="250" t="s">
        <v>2212</v>
      </c>
      <c r="G167" s="248"/>
      <c r="H167" s="251">
        <v>81.430000000000007</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204</v>
      </c>
      <c r="AU167" s="257" t="s">
        <v>85</v>
      </c>
      <c r="AV167" s="13" t="s">
        <v>85</v>
      </c>
      <c r="AW167" s="13" t="s">
        <v>32</v>
      </c>
      <c r="AX167" s="13" t="s">
        <v>83</v>
      </c>
      <c r="AY167" s="257" t="s">
        <v>194</v>
      </c>
    </row>
    <row r="168" s="2" customFormat="1" ht="16.5" customHeight="1">
      <c r="A168" s="39"/>
      <c r="B168" s="40"/>
      <c r="C168" s="229" t="s">
        <v>254</v>
      </c>
      <c r="D168" s="229" t="s">
        <v>196</v>
      </c>
      <c r="E168" s="230" t="s">
        <v>239</v>
      </c>
      <c r="F168" s="231" t="s">
        <v>240</v>
      </c>
      <c r="G168" s="232" t="s">
        <v>215</v>
      </c>
      <c r="H168" s="233">
        <v>48.43</v>
      </c>
      <c r="I168" s="234"/>
      <c r="J168" s="235">
        <f>ROUND(I168*H168,2)</f>
        <v>0</v>
      </c>
      <c r="K168" s="231" t="s">
        <v>1693</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196</v>
      </c>
      <c r="AU168" s="240" t="s">
        <v>85</v>
      </c>
      <c r="AY168" s="18" t="s">
        <v>194</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2213</v>
      </c>
    </row>
    <row r="169" s="14" customFormat="1">
      <c r="A169" s="14"/>
      <c r="B169" s="258"/>
      <c r="C169" s="259"/>
      <c r="D169" s="242" t="s">
        <v>204</v>
      </c>
      <c r="E169" s="260" t="s">
        <v>1</v>
      </c>
      <c r="F169" s="261" t="s">
        <v>2214</v>
      </c>
      <c r="G169" s="259"/>
      <c r="H169" s="260" t="s">
        <v>1</v>
      </c>
      <c r="I169" s="262"/>
      <c r="J169" s="259"/>
      <c r="K169" s="259"/>
      <c r="L169" s="263"/>
      <c r="M169" s="264"/>
      <c r="N169" s="265"/>
      <c r="O169" s="265"/>
      <c r="P169" s="265"/>
      <c r="Q169" s="265"/>
      <c r="R169" s="265"/>
      <c r="S169" s="265"/>
      <c r="T169" s="266"/>
      <c r="U169" s="14"/>
      <c r="V169" s="14"/>
      <c r="W169" s="14"/>
      <c r="X169" s="14"/>
      <c r="Y169" s="14"/>
      <c r="Z169" s="14"/>
      <c r="AA169" s="14"/>
      <c r="AB169" s="14"/>
      <c r="AC169" s="14"/>
      <c r="AD169" s="14"/>
      <c r="AE169" s="14"/>
      <c r="AT169" s="267" t="s">
        <v>204</v>
      </c>
      <c r="AU169" s="267" t="s">
        <v>85</v>
      </c>
      <c r="AV169" s="14" t="s">
        <v>83</v>
      </c>
      <c r="AW169" s="14" t="s">
        <v>32</v>
      </c>
      <c r="AX169" s="14" t="s">
        <v>76</v>
      </c>
      <c r="AY169" s="267" t="s">
        <v>194</v>
      </c>
    </row>
    <row r="170" s="13" customFormat="1">
      <c r="A170" s="13"/>
      <c r="B170" s="247"/>
      <c r="C170" s="248"/>
      <c r="D170" s="242" t="s">
        <v>204</v>
      </c>
      <c r="E170" s="249" t="s">
        <v>1</v>
      </c>
      <c r="F170" s="250" t="s">
        <v>2215</v>
      </c>
      <c r="G170" s="248"/>
      <c r="H170" s="251">
        <v>3.6000000000000001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204</v>
      </c>
      <c r="AU170" s="257" t="s">
        <v>85</v>
      </c>
      <c r="AV170" s="13" t="s">
        <v>85</v>
      </c>
      <c r="AW170" s="13" t="s">
        <v>32</v>
      </c>
      <c r="AX170" s="13" t="s">
        <v>76</v>
      </c>
      <c r="AY170" s="257" t="s">
        <v>194</v>
      </c>
    </row>
    <row r="171" s="16" customFormat="1">
      <c r="A171" s="16"/>
      <c r="B171" s="279"/>
      <c r="C171" s="280"/>
      <c r="D171" s="242" t="s">
        <v>204</v>
      </c>
      <c r="E171" s="281" t="s">
        <v>1</v>
      </c>
      <c r="F171" s="282" t="s">
        <v>223</v>
      </c>
      <c r="G171" s="280"/>
      <c r="H171" s="283">
        <v>3.6000000000000001</v>
      </c>
      <c r="I171" s="284"/>
      <c r="J171" s="280"/>
      <c r="K171" s="280"/>
      <c r="L171" s="285"/>
      <c r="M171" s="286"/>
      <c r="N171" s="287"/>
      <c r="O171" s="287"/>
      <c r="P171" s="287"/>
      <c r="Q171" s="287"/>
      <c r="R171" s="287"/>
      <c r="S171" s="287"/>
      <c r="T171" s="288"/>
      <c r="U171" s="16"/>
      <c r="V171" s="16"/>
      <c r="W171" s="16"/>
      <c r="X171" s="16"/>
      <c r="Y171" s="16"/>
      <c r="Z171" s="16"/>
      <c r="AA171" s="16"/>
      <c r="AB171" s="16"/>
      <c r="AC171" s="16"/>
      <c r="AD171" s="16"/>
      <c r="AE171" s="16"/>
      <c r="AT171" s="289" t="s">
        <v>204</v>
      </c>
      <c r="AU171" s="289" t="s">
        <v>85</v>
      </c>
      <c r="AV171" s="16" t="s">
        <v>93</v>
      </c>
      <c r="AW171" s="16" t="s">
        <v>32</v>
      </c>
      <c r="AX171" s="16" t="s">
        <v>76</v>
      </c>
      <c r="AY171" s="289" t="s">
        <v>194</v>
      </c>
    </row>
    <row r="172" s="14" customFormat="1">
      <c r="A172" s="14"/>
      <c r="B172" s="258"/>
      <c r="C172" s="259"/>
      <c r="D172" s="242" t="s">
        <v>204</v>
      </c>
      <c r="E172" s="260" t="s">
        <v>1</v>
      </c>
      <c r="F172" s="261" t="s">
        <v>2216</v>
      </c>
      <c r="G172" s="259"/>
      <c r="H172" s="260" t="s">
        <v>1</v>
      </c>
      <c r="I172" s="262"/>
      <c r="J172" s="259"/>
      <c r="K172" s="259"/>
      <c r="L172" s="263"/>
      <c r="M172" s="264"/>
      <c r="N172" s="265"/>
      <c r="O172" s="265"/>
      <c r="P172" s="265"/>
      <c r="Q172" s="265"/>
      <c r="R172" s="265"/>
      <c r="S172" s="265"/>
      <c r="T172" s="266"/>
      <c r="U172" s="14"/>
      <c r="V172" s="14"/>
      <c r="W172" s="14"/>
      <c r="X172" s="14"/>
      <c r="Y172" s="14"/>
      <c r="Z172" s="14"/>
      <c r="AA172" s="14"/>
      <c r="AB172" s="14"/>
      <c r="AC172" s="14"/>
      <c r="AD172" s="14"/>
      <c r="AE172" s="14"/>
      <c r="AT172" s="267" t="s">
        <v>204</v>
      </c>
      <c r="AU172" s="267" t="s">
        <v>85</v>
      </c>
      <c r="AV172" s="14" t="s">
        <v>83</v>
      </c>
      <c r="AW172" s="14" t="s">
        <v>32</v>
      </c>
      <c r="AX172" s="14" t="s">
        <v>76</v>
      </c>
      <c r="AY172" s="267" t="s">
        <v>194</v>
      </c>
    </row>
    <row r="173" s="13" customFormat="1">
      <c r="A173" s="13"/>
      <c r="B173" s="247"/>
      <c r="C173" s="248"/>
      <c r="D173" s="242" t="s">
        <v>204</v>
      </c>
      <c r="E173" s="249" t="s">
        <v>1</v>
      </c>
      <c r="F173" s="250" t="s">
        <v>2217</v>
      </c>
      <c r="G173" s="248"/>
      <c r="H173" s="251">
        <v>77.863</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204</v>
      </c>
      <c r="AU173" s="257" t="s">
        <v>85</v>
      </c>
      <c r="AV173" s="13" t="s">
        <v>85</v>
      </c>
      <c r="AW173" s="13" t="s">
        <v>32</v>
      </c>
      <c r="AX173" s="13" t="s">
        <v>76</v>
      </c>
      <c r="AY173" s="257" t="s">
        <v>194</v>
      </c>
    </row>
    <row r="174" s="13" customFormat="1">
      <c r="A174" s="13"/>
      <c r="B174" s="247"/>
      <c r="C174" s="248"/>
      <c r="D174" s="242" t="s">
        <v>204</v>
      </c>
      <c r="E174" s="249" t="s">
        <v>1</v>
      </c>
      <c r="F174" s="250" t="s">
        <v>2218</v>
      </c>
      <c r="G174" s="248"/>
      <c r="H174" s="251">
        <v>-0.97499999999999998</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204</v>
      </c>
      <c r="AU174" s="257" t="s">
        <v>85</v>
      </c>
      <c r="AV174" s="13" t="s">
        <v>85</v>
      </c>
      <c r="AW174" s="13" t="s">
        <v>32</v>
      </c>
      <c r="AX174" s="13" t="s">
        <v>76</v>
      </c>
      <c r="AY174" s="257" t="s">
        <v>194</v>
      </c>
    </row>
    <row r="175" s="13" customFormat="1">
      <c r="A175" s="13"/>
      <c r="B175" s="247"/>
      <c r="C175" s="248"/>
      <c r="D175" s="242" t="s">
        <v>204</v>
      </c>
      <c r="E175" s="249" t="s">
        <v>1</v>
      </c>
      <c r="F175" s="250" t="s">
        <v>2219</v>
      </c>
      <c r="G175" s="248"/>
      <c r="H175" s="251">
        <v>-8.9909999999999997</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204</v>
      </c>
      <c r="AU175" s="257" t="s">
        <v>85</v>
      </c>
      <c r="AV175" s="13" t="s">
        <v>85</v>
      </c>
      <c r="AW175" s="13" t="s">
        <v>32</v>
      </c>
      <c r="AX175" s="13" t="s">
        <v>76</v>
      </c>
      <c r="AY175" s="257" t="s">
        <v>194</v>
      </c>
    </row>
    <row r="176" s="13" customFormat="1">
      <c r="A176" s="13"/>
      <c r="B176" s="247"/>
      <c r="C176" s="248"/>
      <c r="D176" s="242" t="s">
        <v>204</v>
      </c>
      <c r="E176" s="249" t="s">
        <v>1</v>
      </c>
      <c r="F176" s="250" t="s">
        <v>2220</v>
      </c>
      <c r="G176" s="248"/>
      <c r="H176" s="251">
        <v>-1.3420000000000001</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204</v>
      </c>
      <c r="AU176" s="257" t="s">
        <v>85</v>
      </c>
      <c r="AV176" s="13" t="s">
        <v>85</v>
      </c>
      <c r="AW176" s="13" t="s">
        <v>32</v>
      </c>
      <c r="AX176" s="13" t="s">
        <v>76</v>
      </c>
      <c r="AY176" s="257" t="s">
        <v>194</v>
      </c>
    </row>
    <row r="177" s="13" customFormat="1">
      <c r="A177" s="13"/>
      <c r="B177" s="247"/>
      <c r="C177" s="248"/>
      <c r="D177" s="242" t="s">
        <v>204</v>
      </c>
      <c r="E177" s="249" t="s">
        <v>1</v>
      </c>
      <c r="F177" s="250" t="s">
        <v>2221</v>
      </c>
      <c r="G177" s="248"/>
      <c r="H177" s="251">
        <v>-4.0090000000000003</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204</v>
      </c>
      <c r="AU177" s="257" t="s">
        <v>85</v>
      </c>
      <c r="AV177" s="13" t="s">
        <v>85</v>
      </c>
      <c r="AW177" s="13" t="s">
        <v>32</v>
      </c>
      <c r="AX177" s="13" t="s">
        <v>76</v>
      </c>
      <c r="AY177" s="257" t="s">
        <v>194</v>
      </c>
    </row>
    <row r="178" s="13" customFormat="1">
      <c r="A178" s="13"/>
      <c r="B178" s="247"/>
      <c r="C178" s="248"/>
      <c r="D178" s="242" t="s">
        <v>204</v>
      </c>
      <c r="E178" s="249" t="s">
        <v>1</v>
      </c>
      <c r="F178" s="250" t="s">
        <v>2222</v>
      </c>
      <c r="G178" s="248"/>
      <c r="H178" s="251">
        <v>-3.9609999999999999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204</v>
      </c>
      <c r="AU178" s="257" t="s">
        <v>85</v>
      </c>
      <c r="AV178" s="13" t="s">
        <v>85</v>
      </c>
      <c r="AW178" s="13" t="s">
        <v>32</v>
      </c>
      <c r="AX178" s="13" t="s">
        <v>76</v>
      </c>
      <c r="AY178" s="257" t="s">
        <v>194</v>
      </c>
    </row>
    <row r="179" s="13" customFormat="1">
      <c r="A179" s="13"/>
      <c r="B179" s="247"/>
      <c r="C179" s="248"/>
      <c r="D179" s="242" t="s">
        <v>204</v>
      </c>
      <c r="E179" s="249" t="s">
        <v>1</v>
      </c>
      <c r="F179" s="250" t="s">
        <v>2223</v>
      </c>
      <c r="G179" s="248"/>
      <c r="H179" s="251">
        <v>-13.76</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204</v>
      </c>
      <c r="AU179" s="257" t="s">
        <v>85</v>
      </c>
      <c r="AV179" s="13" t="s">
        <v>85</v>
      </c>
      <c r="AW179" s="13" t="s">
        <v>32</v>
      </c>
      <c r="AX179" s="13" t="s">
        <v>76</v>
      </c>
      <c r="AY179" s="257" t="s">
        <v>194</v>
      </c>
    </row>
    <row r="180" s="16" customFormat="1">
      <c r="A180" s="16"/>
      <c r="B180" s="279"/>
      <c r="C180" s="280"/>
      <c r="D180" s="242" t="s">
        <v>204</v>
      </c>
      <c r="E180" s="281" t="s">
        <v>1</v>
      </c>
      <c r="F180" s="282" t="s">
        <v>223</v>
      </c>
      <c r="G180" s="280"/>
      <c r="H180" s="283">
        <v>44.82500000000001</v>
      </c>
      <c r="I180" s="284"/>
      <c r="J180" s="280"/>
      <c r="K180" s="280"/>
      <c r="L180" s="285"/>
      <c r="M180" s="286"/>
      <c r="N180" s="287"/>
      <c r="O180" s="287"/>
      <c r="P180" s="287"/>
      <c r="Q180" s="287"/>
      <c r="R180" s="287"/>
      <c r="S180" s="287"/>
      <c r="T180" s="288"/>
      <c r="U180" s="16"/>
      <c r="V180" s="16"/>
      <c r="W180" s="16"/>
      <c r="X180" s="16"/>
      <c r="Y180" s="16"/>
      <c r="Z180" s="16"/>
      <c r="AA180" s="16"/>
      <c r="AB180" s="16"/>
      <c r="AC180" s="16"/>
      <c r="AD180" s="16"/>
      <c r="AE180" s="16"/>
      <c r="AT180" s="289" t="s">
        <v>204</v>
      </c>
      <c r="AU180" s="289" t="s">
        <v>85</v>
      </c>
      <c r="AV180" s="16" t="s">
        <v>93</v>
      </c>
      <c r="AW180" s="16" t="s">
        <v>32</v>
      </c>
      <c r="AX180" s="16" t="s">
        <v>76</v>
      </c>
      <c r="AY180" s="289" t="s">
        <v>194</v>
      </c>
    </row>
    <row r="181" s="15" customFormat="1">
      <c r="A181" s="15"/>
      <c r="B181" s="268"/>
      <c r="C181" s="269"/>
      <c r="D181" s="242" t="s">
        <v>204</v>
      </c>
      <c r="E181" s="270" t="s">
        <v>1</v>
      </c>
      <c r="F181" s="271" t="s">
        <v>207</v>
      </c>
      <c r="G181" s="269"/>
      <c r="H181" s="272">
        <v>48.425000000000004</v>
      </c>
      <c r="I181" s="273"/>
      <c r="J181" s="269"/>
      <c r="K181" s="269"/>
      <c r="L181" s="274"/>
      <c r="M181" s="275"/>
      <c r="N181" s="276"/>
      <c r="O181" s="276"/>
      <c r="P181" s="276"/>
      <c r="Q181" s="276"/>
      <c r="R181" s="276"/>
      <c r="S181" s="276"/>
      <c r="T181" s="277"/>
      <c r="U181" s="15"/>
      <c r="V181" s="15"/>
      <c r="W181" s="15"/>
      <c r="X181" s="15"/>
      <c r="Y181" s="15"/>
      <c r="Z181" s="15"/>
      <c r="AA181" s="15"/>
      <c r="AB181" s="15"/>
      <c r="AC181" s="15"/>
      <c r="AD181" s="15"/>
      <c r="AE181" s="15"/>
      <c r="AT181" s="278" t="s">
        <v>204</v>
      </c>
      <c r="AU181" s="278" t="s">
        <v>85</v>
      </c>
      <c r="AV181" s="15" t="s">
        <v>100</v>
      </c>
      <c r="AW181" s="15" t="s">
        <v>32</v>
      </c>
      <c r="AX181" s="15" t="s">
        <v>76</v>
      </c>
      <c r="AY181" s="278" t="s">
        <v>194</v>
      </c>
    </row>
    <row r="182" s="13" customFormat="1">
      <c r="A182" s="13"/>
      <c r="B182" s="247"/>
      <c r="C182" s="248"/>
      <c r="D182" s="242" t="s">
        <v>204</v>
      </c>
      <c r="E182" s="249" t="s">
        <v>1</v>
      </c>
      <c r="F182" s="250" t="s">
        <v>2224</v>
      </c>
      <c r="G182" s="248"/>
      <c r="H182" s="251">
        <v>48.43</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204</v>
      </c>
      <c r="AU182" s="257" t="s">
        <v>85</v>
      </c>
      <c r="AV182" s="13" t="s">
        <v>85</v>
      </c>
      <c r="AW182" s="13" t="s">
        <v>32</v>
      </c>
      <c r="AX182" s="13" t="s">
        <v>76</v>
      </c>
      <c r="AY182" s="257" t="s">
        <v>194</v>
      </c>
    </row>
    <row r="183" s="15" customFormat="1">
      <c r="A183" s="15"/>
      <c r="B183" s="268"/>
      <c r="C183" s="269"/>
      <c r="D183" s="242" t="s">
        <v>204</v>
      </c>
      <c r="E183" s="270" t="s">
        <v>1</v>
      </c>
      <c r="F183" s="271" t="s">
        <v>207</v>
      </c>
      <c r="G183" s="269"/>
      <c r="H183" s="272">
        <v>48.43</v>
      </c>
      <c r="I183" s="273"/>
      <c r="J183" s="269"/>
      <c r="K183" s="269"/>
      <c r="L183" s="274"/>
      <c r="M183" s="275"/>
      <c r="N183" s="276"/>
      <c r="O183" s="276"/>
      <c r="P183" s="276"/>
      <c r="Q183" s="276"/>
      <c r="R183" s="276"/>
      <c r="S183" s="276"/>
      <c r="T183" s="277"/>
      <c r="U183" s="15"/>
      <c r="V183" s="15"/>
      <c r="W183" s="15"/>
      <c r="X183" s="15"/>
      <c r="Y183" s="15"/>
      <c r="Z183" s="15"/>
      <c r="AA183" s="15"/>
      <c r="AB183" s="15"/>
      <c r="AC183" s="15"/>
      <c r="AD183" s="15"/>
      <c r="AE183" s="15"/>
      <c r="AT183" s="278" t="s">
        <v>204</v>
      </c>
      <c r="AU183" s="278" t="s">
        <v>85</v>
      </c>
      <c r="AV183" s="15" t="s">
        <v>100</v>
      </c>
      <c r="AW183" s="15" t="s">
        <v>32</v>
      </c>
      <c r="AX183" s="15" t="s">
        <v>83</v>
      </c>
      <c r="AY183" s="278" t="s">
        <v>194</v>
      </c>
    </row>
    <row r="184" s="2" customFormat="1" ht="16.5" customHeight="1">
      <c r="A184" s="39"/>
      <c r="B184" s="40"/>
      <c r="C184" s="290" t="s">
        <v>285</v>
      </c>
      <c r="D184" s="290" t="s">
        <v>244</v>
      </c>
      <c r="E184" s="291" t="s">
        <v>2225</v>
      </c>
      <c r="F184" s="292" t="s">
        <v>2226</v>
      </c>
      <c r="G184" s="293" t="s">
        <v>312</v>
      </c>
      <c r="H184" s="294">
        <v>89.659999999999997</v>
      </c>
      <c r="I184" s="295"/>
      <c r="J184" s="296">
        <f>ROUND(I184*H184,2)</f>
        <v>0</v>
      </c>
      <c r="K184" s="292" t="s">
        <v>1693</v>
      </c>
      <c r="L184" s="297"/>
      <c r="M184" s="298" t="s">
        <v>1</v>
      </c>
      <c r="N184" s="299"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238</v>
      </c>
      <c r="AT184" s="240" t="s">
        <v>244</v>
      </c>
      <c r="AU184" s="240" t="s">
        <v>85</v>
      </c>
      <c r="AY184" s="18" t="s">
        <v>194</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2227</v>
      </c>
    </row>
    <row r="185" s="13" customFormat="1">
      <c r="A185" s="13"/>
      <c r="B185" s="247"/>
      <c r="C185" s="248"/>
      <c r="D185" s="242" t="s">
        <v>204</v>
      </c>
      <c r="E185" s="249" t="s">
        <v>1</v>
      </c>
      <c r="F185" s="250" t="s">
        <v>2228</v>
      </c>
      <c r="G185" s="248"/>
      <c r="H185" s="251">
        <v>44.829999999999998</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204</v>
      </c>
      <c r="AU185" s="257" t="s">
        <v>85</v>
      </c>
      <c r="AV185" s="13" t="s">
        <v>85</v>
      </c>
      <c r="AW185" s="13" t="s">
        <v>32</v>
      </c>
      <c r="AX185" s="13" t="s">
        <v>83</v>
      </c>
      <c r="AY185" s="257" t="s">
        <v>194</v>
      </c>
    </row>
    <row r="186" s="13" customFormat="1">
      <c r="A186" s="13"/>
      <c r="B186" s="247"/>
      <c r="C186" s="248"/>
      <c r="D186" s="242" t="s">
        <v>204</v>
      </c>
      <c r="E186" s="248"/>
      <c r="F186" s="250" t="s">
        <v>2229</v>
      </c>
      <c r="G186" s="248"/>
      <c r="H186" s="251">
        <v>89.659999999999997</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204</v>
      </c>
      <c r="AU186" s="257" t="s">
        <v>85</v>
      </c>
      <c r="AV186" s="13" t="s">
        <v>85</v>
      </c>
      <c r="AW186" s="13" t="s">
        <v>4</v>
      </c>
      <c r="AX186" s="13" t="s">
        <v>83</v>
      </c>
      <c r="AY186" s="257" t="s">
        <v>194</v>
      </c>
    </row>
    <row r="187" s="2" customFormat="1" ht="16.5" customHeight="1">
      <c r="A187" s="39"/>
      <c r="B187" s="40"/>
      <c r="C187" s="229" t="s">
        <v>292</v>
      </c>
      <c r="D187" s="229" t="s">
        <v>196</v>
      </c>
      <c r="E187" s="230" t="s">
        <v>2230</v>
      </c>
      <c r="F187" s="231" t="s">
        <v>2231</v>
      </c>
      <c r="G187" s="232" t="s">
        <v>215</v>
      </c>
      <c r="H187" s="233">
        <v>11.34</v>
      </c>
      <c r="I187" s="234"/>
      <c r="J187" s="235">
        <f>ROUND(I187*H187,2)</f>
        <v>0</v>
      </c>
      <c r="K187" s="231" t="s">
        <v>1693</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100</v>
      </c>
      <c r="AT187" s="240" t="s">
        <v>196</v>
      </c>
      <c r="AU187" s="240" t="s">
        <v>85</v>
      </c>
      <c r="AY187" s="18" t="s">
        <v>194</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100</v>
      </c>
      <c r="BM187" s="240" t="s">
        <v>2232</v>
      </c>
    </row>
    <row r="188" s="13" customFormat="1">
      <c r="A188" s="13"/>
      <c r="B188" s="247"/>
      <c r="C188" s="248"/>
      <c r="D188" s="242" t="s">
        <v>204</v>
      </c>
      <c r="E188" s="249" t="s">
        <v>1</v>
      </c>
      <c r="F188" s="250" t="s">
        <v>2233</v>
      </c>
      <c r="G188" s="248"/>
      <c r="H188" s="251">
        <v>11.332000000000001</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204</v>
      </c>
      <c r="AU188" s="257" t="s">
        <v>85</v>
      </c>
      <c r="AV188" s="13" t="s">
        <v>85</v>
      </c>
      <c r="AW188" s="13" t="s">
        <v>32</v>
      </c>
      <c r="AX188" s="13" t="s">
        <v>76</v>
      </c>
      <c r="AY188" s="257" t="s">
        <v>194</v>
      </c>
    </row>
    <row r="189" s="15" customFormat="1">
      <c r="A189" s="15"/>
      <c r="B189" s="268"/>
      <c r="C189" s="269"/>
      <c r="D189" s="242" t="s">
        <v>204</v>
      </c>
      <c r="E189" s="270" t="s">
        <v>1</v>
      </c>
      <c r="F189" s="271" t="s">
        <v>207</v>
      </c>
      <c r="G189" s="269"/>
      <c r="H189" s="272">
        <v>11.332000000000001</v>
      </c>
      <c r="I189" s="273"/>
      <c r="J189" s="269"/>
      <c r="K189" s="269"/>
      <c r="L189" s="274"/>
      <c r="M189" s="275"/>
      <c r="N189" s="276"/>
      <c r="O189" s="276"/>
      <c r="P189" s="276"/>
      <c r="Q189" s="276"/>
      <c r="R189" s="276"/>
      <c r="S189" s="276"/>
      <c r="T189" s="277"/>
      <c r="U189" s="15"/>
      <c r="V189" s="15"/>
      <c r="W189" s="15"/>
      <c r="X189" s="15"/>
      <c r="Y189" s="15"/>
      <c r="Z189" s="15"/>
      <c r="AA189" s="15"/>
      <c r="AB189" s="15"/>
      <c r="AC189" s="15"/>
      <c r="AD189" s="15"/>
      <c r="AE189" s="15"/>
      <c r="AT189" s="278" t="s">
        <v>204</v>
      </c>
      <c r="AU189" s="278" t="s">
        <v>85</v>
      </c>
      <c r="AV189" s="15" t="s">
        <v>100</v>
      </c>
      <c r="AW189" s="15" t="s">
        <v>32</v>
      </c>
      <c r="AX189" s="15" t="s">
        <v>76</v>
      </c>
      <c r="AY189" s="278" t="s">
        <v>194</v>
      </c>
    </row>
    <row r="190" s="13" customFormat="1">
      <c r="A190" s="13"/>
      <c r="B190" s="247"/>
      <c r="C190" s="248"/>
      <c r="D190" s="242" t="s">
        <v>204</v>
      </c>
      <c r="E190" s="249" t="s">
        <v>1</v>
      </c>
      <c r="F190" s="250" t="s">
        <v>2234</v>
      </c>
      <c r="G190" s="248"/>
      <c r="H190" s="251">
        <v>11.34</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204</v>
      </c>
      <c r="AU190" s="257" t="s">
        <v>85</v>
      </c>
      <c r="AV190" s="13" t="s">
        <v>85</v>
      </c>
      <c r="AW190" s="13" t="s">
        <v>32</v>
      </c>
      <c r="AX190" s="13" t="s">
        <v>76</v>
      </c>
      <c r="AY190" s="257" t="s">
        <v>194</v>
      </c>
    </row>
    <row r="191" s="15" customFormat="1">
      <c r="A191" s="15"/>
      <c r="B191" s="268"/>
      <c r="C191" s="269"/>
      <c r="D191" s="242" t="s">
        <v>204</v>
      </c>
      <c r="E191" s="270" t="s">
        <v>1</v>
      </c>
      <c r="F191" s="271" t="s">
        <v>207</v>
      </c>
      <c r="G191" s="269"/>
      <c r="H191" s="272">
        <v>11.34</v>
      </c>
      <c r="I191" s="273"/>
      <c r="J191" s="269"/>
      <c r="K191" s="269"/>
      <c r="L191" s="274"/>
      <c r="M191" s="275"/>
      <c r="N191" s="276"/>
      <c r="O191" s="276"/>
      <c r="P191" s="276"/>
      <c r="Q191" s="276"/>
      <c r="R191" s="276"/>
      <c r="S191" s="276"/>
      <c r="T191" s="277"/>
      <c r="U191" s="15"/>
      <c r="V191" s="15"/>
      <c r="W191" s="15"/>
      <c r="X191" s="15"/>
      <c r="Y191" s="15"/>
      <c r="Z191" s="15"/>
      <c r="AA191" s="15"/>
      <c r="AB191" s="15"/>
      <c r="AC191" s="15"/>
      <c r="AD191" s="15"/>
      <c r="AE191" s="15"/>
      <c r="AT191" s="278" t="s">
        <v>204</v>
      </c>
      <c r="AU191" s="278" t="s">
        <v>85</v>
      </c>
      <c r="AV191" s="15" t="s">
        <v>100</v>
      </c>
      <c r="AW191" s="15" t="s">
        <v>32</v>
      </c>
      <c r="AX191" s="15" t="s">
        <v>83</v>
      </c>
      <c r="AY191" s="278" t="s">
        <v>194</v>
      </c>
    </row>
    <row r="192" s="2" customFormat="1" ht="16.5" customHeight="1">
      <c r="A192" s="39"/>
      <c r="B192" s="40"/>
      <c r="C192" s="290" t="s">
        <v>296</v>
      </c>
      <c r="D192" s="290" t="s">
        <v>244</v>
      </c>
      <c r="E192" s="291" t="s">
        <v>2235</v>
      </c>
      <c r="F192" s="292" t="s">
        <v>2236</v>
      </c>
      <c r="G192" s="293" t="s">
        <v>312</v>
      </c>
      <c r="H192" s="294">
        <v>19.844999999999999</v>
      </c>
      <c r="I192" s="295"/>
      <c r="J192" s="296">
        <f>ROUND(I192*H192,2)</f>
        <v>0</v>
      </c>
      <c r="K192" s="292" t="s">
        <v>1693</v>
      </c>
      <c r="L192" s="297"/>
      <c r="M192" s="298" t="s">
        <v>1</v>
      </c>
      <c r="N192" s="299"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238</v>
      </c>
      <c r="AT192" s="240" t="s">
        <v>244</v>
      </c>
      <c r="AU192" s="240" t="s">
        <v>85</v>
      </c>
      <c r="AY192" s="18" t="s">
        <v>194</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2237</v>
      </c>
    </row>
    <row r="193" s="13" customFormat="1">
      <c r="A193" s="13"/>
      <c r="B193" s="247"/>
      <c r="C193" s="248"/>
      <c r="D193" s="242" t="s">
        <v>204</v>
      </c>
      <c r="E193" s="249" t="s">
        <v>1</v>
      </c>
      <c r="F193" s="250" t="s">
        <v>2234</v>
      </c>
      <c r="G193" s="248"/>
      <c r="H193" s="251">
        <v>11.34</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204</v>
      </c>
      <c r="AU193" s="257" t="s">
        <v>85</v>
      </c>
      <c r="AV193" s="13" t="s">
        <v>85</v>
      </c>
      <c r="AW193" s="13" t="s">
        <v>32</v>
      </c>
      <c r="AX193" s="13" t="s">
        <v>83</v>
      </c>
      <c r="AY193" s="257" t="s">
        <v>194</v>
      </c>
    </row>
    <row r="194" s="13" customFormat="1">
      <c r="A194" s="13"/>
      <c r="B194" s="247"/>
      <c r="C194" s="248"/>
      <c r="D194" s="242" t="s">
        <v>204</v>
      </c>
      <c r="E194" s="248"/>
      <c r="F194" s="250" t="s">
        <v>2238</v>
      </c>
      <c r="G194" s="248"/>
      <c r="H194" s="251">
        <v>19.844999999999999</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204</v>
      </c>
      <c r="AU194" s="257" t="s">
        <v>85</v>
      </c>
      <c r="AV194" s="13" t="s">
        <v>85</v>
      </c>
      <c r="AW194" s="13" t="s">
        <v>4</v>
      </c>
      <c r="AX194" s="13" t="s">
        <v>83</v>
      </c>
      <c r="AY194" s="257" t="s">
        <v>194</v>
      </c>
    </row>
    <row r="195" s="12" customFormat="1" ht="22.8" customHeight="1">
      <c r="A195" s="12"/>
      <c r="B195" s="213"/>
      <c r="C195" s="214"/>
      <c r="D195" s="215" t="s">
        <v>75</v>
      </c>
      <c r="E195" s="227" t="s">
        <v>93</v>
      </c>
      <c r="F195" s="227" t="s">
        <v>338</v>
      </c>
      <c r="G195" s="214"/>
      <c r="H195" s="214"/>
      <c r="I195" s="217"/>
      <c r="J195" s="228">
        <f>BK195</f>
        <v>0</v>
      </c>
      <c r="K195" s="214"/>
      <c r="L195" s="219"/>
      <c r="M195" s="220"/>
      <c r="N195" s="221"/>
      <c r="O195" s="221"/>
      <c r="P195" s="222">
        <f>SUM(P196:P197)</f>
        <v>0</v>
      </c>
      <c r="Q195" s="221"/>
      <c r="R195" s="222">
        <f>SUM(R196:R197)</f>
        <v>0</v>
      </c>
      <c r="S195" s="221"/>
      <c r="T195" s="223">
        <f>SUM(T196:T197)</f>
        <v>0</v>
      </c>
      <c r="U195" s="12"/>
      <c r="V195" s="12"/>
      <c r="W195" s="12"/>
      <c r="X195" s="12"/>
      <c r="Y195" s="12"/>
      <c r="Z195" s="12"/>
      <c r="AA195" s="12"/>
      <c r="AB195" s="12"/>
      <c r="AC195" s="12"/>
      <c r="AD195" s="12"/>
      <c r="AE195" s="12"/>
      <c r="AR195" s="224" t="s">
        <v>83</v>
      </c>
      <c r="AT195" s="225" t="s">
        <v>75</v>
      </c>
      <c r="AU195" s="225" t="s">
        <v>83</v>
      </c>
      <c r="AY195" s="224" t="s">
        <v>194</v>
      </c>
      <c r="BK195" s="226">
        <f>SUM(BK196:BK197)</f>
        <v>0</v>
      </c>
    </row>
    <row r="196" s="2" customFormat="1" ht="16.5" customHeight="1">
      <c r="A196" s="39"/>
      <c r="B196" s="40"/>
      <c r="C196" s="229" t="s">
        <v>301</v>
      </c>
      <c r="D196" s="229" t="s">
        <v>196</v>
      </c>
      <c r="E196" s="230" t="s">
        <v>2239</v>
      </c>
      <c r="F196" s="231" t="s">
        <v>2240</v>
      </c>
      <c r="G196" s="232" t="s">
        <v>280</v>
      </c>
      <c r="H196" s="233">
        <v>15</v>
      </c>
      <c r="I196" s="234"/>
      <c r="J196" s="235">
        <f>ROUND(I196*H196,2)</f>
        <v>0</v>
      </c>
      <c r="K196" s="231" t="s">
        <v>1693</v>
      </c>
      <c r="L196" s="45"/>
      <c r="M196" s="236" t="s">
        <v>1</v>
      </c>
      <c r="N196" s="237" t="s">
        <v>41</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100</v>
      </c>
      <c r="AT196" s="240" t="s">
        <v>196</v>
      </c>
      <c r="AU196" s="240" t="s">
        <v>85</v>
      </c>
      <c r="AY196" s="18" t="s">
        <v>194</v>
      </c>
      <c r="BE196" s="241">
        <f>IF(N196="základní",J196,0)</f>
        <v>0</v>
      </c>
      <c r="BF196" s="241">
        <f>IF(N196="snížená",J196,0)</f>
        <v>0</v>
      </c>
      <c r="BG196" s="241">
        <f>IF(N196="zákl. přenesená",J196,0)</f>
        <v>0</v>
      </c>
      <c r="BH196" s="241">
        <f>IF(N196="sníž. přenesená",J196,0)</f>
        <v>0</v>
      </c>
      <c r="BI196" s="241">
        <f>IF(N196="nulová",J196,0)</f>
        <v>0</v>
      </c>
      <c r="BJ196" s="18" t="s">
        <v>83</v>
      </c>
      <c r="BK196" s="241">
        <f>ROUND(I196*H196,2)</f>
        <v>0</v>
      </c>
      <c r="BL196" s="18" t="s">
        <v>100</v>
      </c>
      <c r="BM196" s="240" t="s">
        <v>2241</v>
      </c>
    </row>
    <row r="197" s="13" customFormat="1">
      <c r="A197" s="13"/>
      <c r="B197" s="247"/>
      <c r="C197" s="248"/>
      <c r="D197" s="242" t="s">
        <v>204</v>
      </c>
      <c r="E197" s="249" t="s">
        <v>1</v>
      </c>
      <c r="F197" s="250" t="s">
        <v>254</v>
      </c>
      <c r="G197" s="248"/>
      <c r="H197" s="251">
        <v>15</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204</v>
      </c>
      <c r="AU197" s="257" t="s">
        <v>85</v>
      </c>
      <c r="AV197" s="13" t="s">
        <v>85</v>
      </c>
      <c r="AW197" s="13" t="s">
        <v>32</v>
      </c>
      <c r="AX197" s="13" t="s">
        <v>83</v>
      </c>
      <c r="AY197" s="257" t="s">
        <v>194</v>
      </c>
    </row>
    <row r="198" s="12" customFormat="1" ht="22.8" customHeight="1">
      <c r="A198" s="12"/>
      <c r="B198" s="213"/>
      <c r="C198" s="214"/>
      <c r="D198" s="215" t="s">
        <v>75</v>
      </c>
      <c r="E198" s="227" t="s">
        <v>100</v>
      </c>
      <c r="F198" s="227" t="s">
        <v>442</v>
      </c>
      <c r="G198" s="214"/>
      <c r="H198" s="214"/>
      <c r="I198" s="217"/>
      <c r="J198" s="228">
        <f>BK198</f>
        <v>0</v>
      </c>
      <c r="K198" s="214"/>
      <c r="L198" s="219"/>
      <c r="M198" s="220"/>
      <c r="N198" s="221"/>
      <c r="O198" s="221"/>
      <c r="P198" s="222">
        <f>SUM(P199:P217)</f>
        <v>0</v>
      </c>
      <c r="Q198" s="221"/>
      <c r="R198" s="222">
        <f>SUM(R199:R217)</f>
        <v>0.64864640000000007</v>
      </c>
      <c r="S198" s="221"/>
      <c r="T198" s="223">
        <f>SUM(T199:T217)</f>
        <v>0</v>
      </c>
      <c r="U198" s="12"/>
      <c r="V198" s="12"/>
      <c r="W198" s="12"/>
      <c r="X198" s="12"/>
      <c r="Y198" s="12"/>
      <c r="Z198" s="12"/>
      <c r="AA198" s="12"/>
      <c r="AB198" s="12"/>
      <c r="AC198" s="12"/>
      <c r="AD198" s="12"/>
      <c r="AE198" s="12"/>
      <c r="AR198" s="224" t="s">
        <v>83</v>
      </c>
      <c r="AT198" s="225" t="s">
        <v>75</v>
      </c>
      <c r="AU198" s="225" t="s">
        <v>83</v>
      </c>
      <c r="AY198" s="224" t="s">
        <v>194</v>
      </c>
      <c r="BK198" s="226">
        <f>SUM(BK199:BK217)</f>
        <v>0</v>
      </c>
    </row>
    <row r="199" s="2" customFormat="1" ht="16.5" customHeight="1">
      <c r="A199" s="39"/>
      <c r="B199" s="40"/>
      <c r="C199" s="229" t="s">
        <v>305</v>
      </c>
      <c r="D199" s="229" t="s">
        <v>196</v>
      </c>
      <c r="E199" s="230" t="s">
        <v>2242</v>
      </c>
      <c r="F199" s="231" t="s">
        <v>2243</v>
      </c>
      <c r="G199" s="232" t="s">
        <v>215</v>
      </c>
      <c r="H199" s="233">
        <v>2.4300000000000002</v>
      </c>
      <c r="I199" s="234"/>
      <c r="J199" s="235">
        <f>ROUND(I199*H199,2)</f>
        <v>0</v>
      </c>
      <c r="K199" s="231" t="s">
        <v>1693</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100</v>
      </c>
      <c r="AT199" s="240" t="s">
        <v>196</v>
      </c>
      <c r="AU199" s="240" t="s">
        <v>85</v>
      </c>
      <c r="AY199" s="18" t="s">
        <v>194</v>
      </c>
      <c r="BE199" s="241">
        <f>IF(N199="základní",J199,0)</f>
        <v>0</v>
      </c>
      <c r="BF199" s="241">
        <f>IF(N199="snížená",J199,0)</f>
        <v>0</v>
      </c>
      <c r="BG199" s="241">
        <f>IF(N199="zákl. přenesená",J199,0)</f>
        <v>0</v>
      </c>
      <c r="BH199" s="241">
        <f>IF(N199="sníž. přenesená",J199,0)</f>
        <v>0</v>
      </c>
      <c r="BI199" s="241">
        <f>IF(N199="nulová",J199,0)</f>
        <v>0</v>
      </c>
      <c r="BJ199" s="18" t="s">
        <v>83</v>
      </c>
      <c r="BK199" s="241">
        <f>ROUND(I199*H199,2)</f>
        <v>0</v>
      </c>
      <c r="BL199" s="18" t="s">
        <v>100</v>
      </c>
      <c r="BM199" s="240" t="s">
        <v>2244</v>
      </c>
    </row>
    <row r="200" s="13" customFormat="1">
      <c r="A200" s="13"/>
      <c r="B200" s="247"/>
      <c r="C200" s="248"/>
      <c r="D200" s="242" t="s">
        <v>204</v>
      </c>
      <c r="E200" s="249" t="s">
        <v>1</v>
      </c>
      <c r="F200" s="250" t="s">
        <v>2245</v>
      </c>
      <c r="G200" s="248"/>
      <c r="H200" s="251">
        <v>2.4279999999999999</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204</v>
      </c>
      <c r="AU200" s="257" t="s">
        <v>85</v>
      </c>
      <c r="AV200" s="13" t="s">
        <v>85</v>
      </c>
      <c r="AW200" s="13" t="s">
        <v>32</v>
      </c>
      <c r="AX200" s="13" t="s">
        <v>76</v>
      </c>
      <c r="AY200" s="257" t="s">
        <v>194</v>
      </c>
    </row>
    <row r="201" s="15" customFormat="1">
      <c r="A201" s="15"/>
      <c r="B201" s="268"/>
      <c r="C201" s="269"/>
      <c r="D201" s="242" t="s">
        <v>204</v>
      </c>
      <c r="E201" s="270" t="s">
        <v>1</v>
      </c>
      <c r="F201" s="271" t="s">
        <v>207</v>
      </c>
      <c r="G201" s="269"/>
      <c r="H201" s="272">
        <v>2.4279999999999999</v>
      </c>
      <c r="I201" s="273"/>
      <c r="J201" s="269"/>
      <c r="K201" s="269"/>
      <c r="L201" s="274"/>
      <c r="M201" s="275"/>
      <c r="N201" s="276"/>
      <c r="O201" s="276"/>
      <c r="P201" s="276"/>
      <c r="Q201" s="276"/>
      <c r="R201" s="276"/>
      <c r="S201" s="276"/>
      <c r="T201" s="277"/>
      <c r="U201" s="15"/>
      <c r="V201" s="15"/>
      <c r="W201" s="15"/>
      <c r="X201" s="15"/>
      <c r="Y201" s="15"/>
      <c r="Z201" s="15"/>
      <c r="AA201" s="15"/>
      <c r="AB201" s="15"/>
      <c r="AC201" s="15"/>
      <c r="AD201" s="15"/>
      <c r="AE201" s="15"/>
      <c r="AT201" s="278" t="s">
        <v>204</v>
      </c>
      <c r="AU201" s="278" t="s">
        <v>85</v>
      </c>
      <c r="AV201" s="15" t="s">
        <v>100</v>
      </c>
      <c r="AW201" s="15" t="s">
        <v>32</v>
      </c>
      <c r="AX201" s="15" t="s">
        <v>76</v>
      </c>
      <c r="AY201" s="278" t="s">
        <v>194</v>
      </c>
    </row>
    <row r="202" s="13" customFormat="1">
      <c r="A202" s="13"/>
      <c r="B202" s="247"/>
      <c r="C202" s="248"/>
      <c r="D202" s="242" t="s">
        <v>204</v>
      </c>
      <c r="E202" s="249" t="s">
        <v>1</v>
      </c>
      <c r="F202" s="250" t="s">
        <v>2246</v>
      </c>
      <c r="G202" s="248"/>
      <c r="H202" s="251">
        <v>2.4300000000000002</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204</v>
      </c>
      <c r="AU202" s="257" t="s">
        <v>85</v>
      </c>
      <c r="AV202" s="13" t="s">
        <v>85</v>
      </c>
      <c r="AW202" s="13" t="s">
        <v>32</v>
      </c>
      <c r="AX202" s="13" t="s">
        <v>76</v>
      </c>
      <c r="AY202" s="257" t="s">
        <v>194</v>
      </c>
    </row>
    <row r="203" s="15" customFormat="1">
      <c r="A203" s="15"/>
      <c r="B203" s="268"/>
      <c r="C203" s="269"/>
      <c r="D203" s="242" t="s">
        <v>204</v>
      </c>
      <c r="E203" s="270" t="s">
        <v>1</v>
      </c>
      <c r="F203" s="271" t="s">
        <v>207</v>
      </c>
      <c r="G203" s="269"/>
      <c r="H203" s="272">
        <v>2.4300000000000002</v>
      </c>
      <c r="I203" s="273"/>
      <c r="J203" s="269"/>
      <c r="K203" s="269"/>
      <c r="L203" s="274"/>
      <c r="M203" s="275"/>
      <c r="N203" s="276"/>
      <c r="O203" s="276"/>
      <c r="P203" s="276"/>
      <c r="Q203" s="276"/>
      <c r="R203" s="276"/>
      <c r="S203" s="276"/>
      <c r="T203" s="277"/>
      <c r="U203" s="15"/>
      <c r="V203" s="15"/>
      <c r="W203" s="15"/>
      <c r="X203" s="15"/>
      <c r="Y203" s="15"/>
      <c r="Z203" s="15"/>
      <c r="AA203" s="15"/>
      <c r="AB203" s="15"/>
      <c r="AC203" s="15"/>
      <c r="AD203" s="15"/>
      <c r="AE203" s="15"/>
      <c r="AT203" s="278" t="s">
        <v>204</v>
      </c>
      <c r="AU203" s="278" t="s">
        <v>85</v>
      </c>
      <c r="AV203" s="15" t="s">
        <v>100</v>
      </c>
      <c r="AW203" s="15" t="s">
        <v>32</v>
      </c>
      <c r="AX203" s="15" t="s">
        <v>83</v>
      </c>
      <c r="AY203" s="278" t="s">
        <v>194</v>
      </c>
    </row>
    <row r="204" s="2" customFormat="1" ht="16.5" customHeight="1">
      <c r="A204" s="39"/>
      <c r="B204" s="40"/>
      <c r="C204" s="229" t="s">
        <v>7</v>
      </c>
      <c r="D204" s="229" t="s">
        <v>196</v>
      </c>
      <c r="E204" s="230" t="s">
        <v>2247</v>
      </c>
      <c r="F204" s="231" t="s">
        <v>2248</v>
      </c>
      <c r="G204" s="232" t="s">
        <v>355</v>
      </c>
      <c r="H204" s="233">
        <v>2</v>
      </c>
      <c r="I204" s="234"/>
      <c r="J204" s="235">
        <f>ROUND(I204*H204,2)</f>
        <v>0</v>
      </c>
      <c r="K204" s="231" t="s">
        <v>1693</v>
      </c>
      <c r="L204" s="45"/>
      <c r="M204" s="236" t="s">
        <v>1</v>
      </c>
      <c r="N204" s="237" t="s">
        <v>41</v>
      </c>
      <c r="O204" s="92"/>
      <c r="P204" s="238">
        <f>O204*H204</f>
        <v>0</v>
      </c>
      <c r="Q204" s="238">
        <v>0.087419999999999998</v>
      </c>
      <c r="R204" s="238">
        <f>Q204*H204</f>
        <v>0.17484</v>
      </c>
      <c r="S204" s="238">
        <v>0</v>
      </c>
      <c r="T204" s="239">
        <f>S204*H204</f>
        <v>0</v>
      </c>
      <c r="U204" s="39"/>
      <c r="V204" s="39"/>
      <c r="W204" s="39"/>
      <c r="X204" s="39"/>
      <c r="Y204" s="39"/>
      <c r="Z204" s="39"/>
      <c r="AA204" s="39"/>
      <c r="AB204" s="39"/>
      <c r="AC204" s="39"/>
      <c r="AD204" s="39"/>
      <c r="AE204" s="39"/>
      <c r="AR204" s="240" t="s">
        <v>100</v>
      </c>
      <c r="AT204" s="240" t="s">
        <v>196</v>
      </c>
      <c r="AU204" s="240" t="s">
        <v>85</v>
      </c>
      <c r="AY204" s="18" t="s">
        <v>194</v>
      </c>
      <c r="BE204" s="241">
        <f>IF(N204="základní",J204,0)</f>
        <v>0</v>
      </c>
      <c r="BF204" s="241">
        <f>IF(N204="snížená",J204,0)</f>
        <v>0</v>
      </c>
      <c r="BG204" s="241">
        <f>IF(N204="zákl. přenesená",J204,0)</f>
        <v>0</v>
      </c>
      <c r="BH204" s="241">
        <f>IF(N204="sníž. přenesená",J204,0)</f>
        <v>0</v>
      </c>
      <c r="BI204" s="241">
        <f>IF(N204="nulová",J204,0)</f>
        <v>0</v>
      </c>
      <c r="BJ204" s="18" t="s">
        <v>83</v>
      </c>
      <c r="BK204" s="241">
        <f>ROUND(I204*H204,2)</f>
        <v>0</v>
      </c>
      <c r="BL204" s="18" t="s">
        <v>100</v>
      </c>
      <c r="BM204" s="240" t="s">
        <v>2249</v>
      </c>
    </row>
    <row r="205" s="2" customFormat="1" ht="16.5" customHeight="1">
      <c r="A205" s="39"/>
      <c r="B205" s="40"/>
      <c r="C205" s="290" t="s">
        <v>314</v>
      </c>
      <c r="D205" s="290" t="s">
        <v>244</v>
      </c>
      <c r="E205" s="291" t="s">
        <v>2250</v>
      </c>
      <c r="F205" s="292" t="s">
        <v>2251</v>
      </c>
      <c r="G205" s="293" t="s">
        <v>355</v>
      </c>
      <c r="H205" s="294">
        <v>1</v>
      </c>
      <c r="I205" s="295"/>
      <c r="J205" s="296">
        <f>ROUND(I205*H205,2)</f>
        <v>0</v>
      </c>
      <c r="K205" s="292" t="s">
        <v>1693</v>
      </c>
      <c r="L205" s="297"/>
      <c r="M205" s="298" t="s">
        <v>1</v>
      </c>
      <c r="N205" s="299" t="s">
        <v>41</v>
      </c>
      <c r="O205" s="92"/>
      <c r="P205" s="238">
        <f>O205*H205</f>
        <v>0</v>
      </c>
      <c r="Q205" s="238">
        <v>0.068000000000000005</v>
      </c>
      <c r="R205" s="238">
        <f>Q205*H205</f>
        <v>0.068000000000000005</v>
      </c>
      <c r="S205" s="238">
        <v>0</v>
      </c>
      <c r="T205" s="239">
        <f>S205*H205</f>
        <v>0</v>
      </c>
      <c r="U205" s="39"/>
      <c r="V205" s="39"/>
      <c r="W205" s="39"/>
      <c r="X205" s="39"/>
      <c r="Y205" s="39"/>
      <c r="Z205" s="39"/>
      <c r="AA205" s="39"/>
      <c r="AB205" s="39"/>
      <c r="AC205" s="39"/>
      <c r="AD205" s="39"/>
      <c r="AE205" s="39"/>
      <c r="AR205" s="240" t="s">
        <v>238</v>
      </c>
      <c r="AT205" s="240" t="s">
        <v>244</v>
      </c>
      <c r="AU205" s="240" t="s">
        <v>85</v>
      </c>
      <c r="AY205" s="18" t="s">
        <v>194</v>
      </c>
      <c r="BE205" s="241">
        <f>IF(N205="základní",J205,0)</f>
        <v>0</v>
      </c>
      <c r="BF205" s="241">
        <f>IF(N205="snížená",J205,0)</f>
        <v>0</v>
      </c>
      <c r="BG205" s="241">
        <f>IF(N205="zákl. přenesená",J205,0)</f>
        <v>0</v>
      </c>
      <c r="BH205" s="241">
        <f>IF(N205="sníž. přenesená",J205,0)</f>
        <v>0</v>
      </c>
      <c r="BI205" s="241">
        <f>IF(N205="nulová",J205,0)</f>
        <v>0</v>
      </c>
      <c r="BJ205" s="18" t="s">
        <v>83</v>
      </c>
      <c r="BK205" s="241">
        <f>ROUND(I205*H205,2)</f>
        <v>0</v>
      </c>
      <c r="BL205" s="18" t="s">
        <v>100</v>
      </c>
      <c r="BM205" s="240" t="s">
        <v>2252</v>
      </c>
    </row>
    <row r="206" s="2" customFormat="1" ht="16.5" customHeight="1">
      <c r="A206" s="39"/>
      <c r="B206" s="40"/>
      <c r="C206" s="290" t="s">
        <v>319</v>
      </c>
      <c r="D206" s="290" t="s">
        <v>244</v>
      </c>
      <c r="E206" s="291" t="s">
        <v>2253</v>
      </c>
      <c r="F206" s="292" t="s">
        <v>2254</v>
      </c>
      <c r="G206" s="293" t="s">
        <v>355</v>
      </c>
      <c r="H206" s="294">
        <v>1</v>
      </c>
      <c r="I206" s="295"/>
      <c r="J206" s="296">
        <f>ROUND(I206*H206,2)</f>
        <v>0</v>
      </c>
      <c r="K206" s="292" t="s">
        <v>1693</v>
      </c>
      <c r="L206" s="297"/>
      <c r="M206" s="298" t="s">
        <v>1</v>
      </c>
      <c r="N206" s="299" t="s">
        <v>41</v>
      </c>
      <c r="O206" s="92"/>
      <c r="P206" s="238">
        <f>O206*H206</f>
        <v>0</v>
      </c>
      <c r="Q206" s="238">
        <v>0.050999999999999997</v>
      </c>
      <c r="R206" s="238">
        <f>Q206*H206</f>
        <v>0.050999999999999997</v>
      </c>
      <c r="S206" s="238">
        <v>0</v>
      </c>
      <c r="T206" s="239">
        <f>S206*H206</f>
        <v>0</v>
      </c>
      <c r="U206" s="39"/>
      <c r="V206" s="39"/>
      <c r="W206" s="39"/>
      <c r="X206" s="39"/>
      <c r="Y206" s="39"/>
      <c r="Z206" s="39"/>
      <c r="AA206" s="39"/>
      <c r="AB206" s="39"/>
      <c r="AC206" s="39"/>
      <c r="AD206" s="39"/>
      <c r="AE206" s="39"/>
      <c r="AR206" s="240" t="s">
        <v>238</v>
      </c>
      <c r="AT206" s="240" t="s">
        <v>244</v>
      </c>
      <c r="AU206" s="240" t="s">
        <v>85</v>
      </c>
      <c r="AY206" s="18" t="s">
        <v>194</v>
      </c>
      <c r="BE206" s="241">
        <f>IF(N206="základní",J206,0)</f>
        <v>0</v>
      </c>
      <c r="BF206" s="241">
        <f>IF(N206="snížená",J206,0)</f>
        <v>0</v>
      </c>
      <c r="BG206" s="241">
        <f>IF(N206="zákl. přenesená",J206,0)</f>
        <v>0</v>
      </c>
      <c r="BH206" s="241">
        <f>IF(N206="sníž. přenesená",J206,0)</f>
        <v>0</v>
      </c>
      <c r="BI206" s="241">
        <f>IF(N206="nulová",J206,0)</f>
        <v>0</v>
      </c>
      <c r="BJ206" s="18" t="s">
        <v>83</v>
      </c>
      <c r="BK206" s="241">
        <f>ROUND(I206*H206,2)</f>
        <v>0</v>
      </c>
      <c r="BL206" s="18" t="s">
        <v>100</v>
      </c>
      <c r="BM206" s="240" t="s">
        <v>2255</v>
      </c>
    </row>
    <row r="207" s="2" customFormat="1" ht="16.5" customHeight="1">
      <c r="A207" s="39"/>
      <c r="B207" s="40"/>
      <c r="C207" s="229" t="s">
        <v>324</v>
      </c>
      <c r="D207" s="229" t="s">
        <v>196</v>
      </c>
      <c r="E207" s="230" t="s">
        <v>2256</v>
      </c>
      <c r="F207" s="231" t="s">
        <v>2257</v>
      </c>
      <c r="G207" s="232" t="s">
        <v>355</v>
      </c>
      <c r="H207" s="233">
        <v>2</v>
      </c>
      <c r="I207" s="234"/>
      <c r="J207" s="235">
        <f>ROUND(I207*H207,2)</f>
        <v>0</v>
      </c>
      <c r="K207" s="231" t="s">
        <v>1693</v>
      </c>
      <c r="L207" s="45"/>
      <c r="M207" s="236" t="s">
        <v>1</v>
      </c>
      <c r="N207" s="237" t="s">
        <v>41</v>
      </c>
      <c r="O207" s="92"/>
      <c r="P207" s="238">
        <f>O207*H207</f>
        <v>0</v>
      </c>
      <c r="Q207" s="238">
        <v>0.087419999999999998</v>
      </c>
      <c r="R207" s="238">
        <f>Q207*H207</f>
        <v>0.17484</v>
      </c>
      <c r="S207" s="238">
        <v>0</v>
      </c>
      <c r="T207" s="239">
        <f>S207*H207</f>
        <v>0</v>
      </c>
      <c r="U207" s="39"/>
      <c r="V207" s="39"/>
      <c r="W207" s="39"/>
      <c r="X207" s="39"/>
      <c r="Y207" s="39"/>
      <c r="Z207" s="39"/>
      <c r="AA207" s="39"/>
      <c r="AB207" s="39"/>
      <c r="AC207" s="39"/>
      <c r="AD207" s="39"/>
      <c r="AE207" s="39"/>
      <c r="AR207" s="240" t="s">
        <v>100</v>
      </c>
      <c r="AT207" s="240" t="s">
        <v>196</v>
      </c>
      <c r="AU207" s="240" t="s">
        <v>85</v>
      </c>
      <c r="AY207" s="18" t="s">
        <v>194</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2258</v>
      </c>
    </row>
    <row r="208" s="2" customFormat="1" ht="16.5" customHeight="1">
      <c r="A208" s="39"/>
      <c r="B208" s="40"/>
      <c r="C208" s="290" t="s">
        <v>330</v>
      </c>
      <c r="D208" s="290" t="s">
        <v>244</v>
      </c>
      <c r="E208" s="291" t="s">
        <v>2259</v>
      </c>
      <c r="F208" s="292" t="s">
        <v>2260</v>
      </c>
      <c r="G208" s="293" t="s">
        <v>355</v>
      </c>
      <c r="H208" s="294">
        <v>2</v>
      </c>
      <c r="I208" s="295"/>
      <c r="J208" s="296">
        <f>ROUND(I208*H208,2)</f>
        <v>0</v>
      </c>
      <c r="K208" s="292" t="s">
        <v>1693</v>
      </c>
      <c r="L208" s="297"/>
      <c r="M208" s="298" t="s">
        <v>1</v>
      </c>
      <c r="N208" s="299" t="s">
        <v>41</v>
      </c>
      <c r="O208" s="92"/>
      <c r="P208" s="238">
        <f>O208*H208</f>
        <v>0</v>
      </c>
      <c r="Q208" s="238">
        <v>0.081000000000000003</v>
      </c>
      <c r="R208" s="238">
        <f>Q208*H208</f>
        <v>0.16200000000000001</v>
      </c>
      <c r="S208" s="238">
        <v>0</v>
      </c>
      <c r="T208" s="239">
        <f>S208*H208</f>
        <v>0</v>
      </c>
      <c r="U208" s="39"/>
      <c r="V208" s="39"/>
      <c r="W208" s="39"/>
      <c r="X208" s="39"/>
      <c r="Y208" s="39"/>
      <c r="Z208" s="39"/>
      <c r="AA208" s="39"/>
      <c r="AB208" s="39"/>
      <c r="AC208" s="39"/>
      <c r="AD208" s="39"/>
      <c r="AE208" s="39"/>
      <c r="AR208" s="240" t="s">
        <v>238</v>
      </c>
      <c r="AT208" s="240" t="s">
        <v>244</v>
      </c>
      <c r="AU208" s="240" t="s">
        <v>85</v>
      </c>
      <c r="AY208" s="18" t="s">
        <v>194</v>
      </c>
      <c r="BE208" s="241">
        <f>IF(N208="základní",J208,0)</f>
        <v>0</v>
      </c>
      <c r="BF208" s="241">
        <f>IF(N208="snížená",J208,0)</f>
        <v>0</v>
      </c>
      <c r="BG208" s="241">
        <f>IF(N208="zákl. přenesená",J208,0)</f>
        <v>0</v>
      </c>
      <c r="BH208" s="241">
        <f>IF(N208="sníž. přenesená",J208,0)</f>
        <v>0</v>
      </c>
      <c r="BI208" s="241">
        <f>IF(N208="nulová",J208,0)</f>
        <v>0</v>
      </c>
      <c r="BJ208" s="18" t="s">
        <v>83</v>
      </c>
      <c r="BK208" s="241">
        <f>ROUND(I208*H208,2)</f>
        <v>0</v>
      </c>
      <c r="BL208" s="18" t="s">
        <v>100</v>
      </c>
      <c r="BM208" s="240" t="s">
        <v>2261</v>
      </c>
    </row>
    <row r="209" s="2" customFormat="1" ht="21.75" customHeight="1">
      <c r="A209" s="39"/>
      <c r="B209" s="40"/>
      <c r="C209" s="229" t="s">
        <v>334</v>
      </c>
      <c r="D209" s="229" t="s">
        <v>196</v>
      </c>
      <c r="E209" s="230" t="s">
        <v>2262</v>
      </c>
      <c r="F209" s="231" t="s">
        <v>2263</v>
      </c>
      <c r="G209" s="232" t="s">
        <v>215</v>
      </c>
      <c r="H209" s="233">
        <v>0.97999999999999998</v>
      </c>
      <c r="I209" s="234"/>
      <c r="J209" s="235">
        <f>ROUND(I209*H209,2)</f>
        <v>0</v>
      </c>
      <c r="K209" s="231" t="s">
        <v>1693</v>
      </c>
      <c r="L209" s="45"/>
      <c r="M209" s="236" t="s">
        <v>1</v>
      </c>
      <c r="N209" s="237"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100</v>
      </c>
      <c r="AT209" s="240" t="s">
        <v>196</v>
      </c>
      <c r="AU209" s="240" t="s">
        <v>85</v>
      </c>
      <c r="AY209" s="18" t="s">
        <v>194</v>
      </c>
      <c r="BE209" s="241">
        <f>IF(N209="základní",J209,0)</f>
        <v>0</v>
      </c>
      <c r="BF209" s="241">
        <f>IF(N209="snížená",J209,0)</f>
        <v>0</v>
      </c>
      <c r="BG209" s="241">
        <f>IF(N209="zákl. přenesená",J209,0)</f>
        <v>0</v>
      </c>
      <c r="BH209" s="241">
        <f>IF(N209="sníž. přenesená",J209,0)</f>
        <v>0</v>
      </c>
      <c r="BI209" s="241">
        <f>IF(N209="nulová",J209,0)</f>
        <v>0</v>
      </c>
      <c r="BJ209" s="18" t="s">
        <v>83</v>
      </c>
      <c r="BK209" s="241">
        <f>ROUND(I209*H209,2)</f>
        <v>0</v>
      </c>
      <c r="BL209" s="18" t="s">
        <v>100</v>
      </c>
      <c r="BM209" s="240" t="s">
        <v>2264</v>
      </c>
    </row>
    <row r="210" s="13" customFormat="1">
      <c r="A210" s="13"/>
      <c r="B210" s="247"/>
      <c r="C210" s="248"/>
      <c r="D210" s="242" t="s">
        <v>204</v>
      </c>
      <c r="E210" s="249" t="s">
        <v>1</v>
      </c>
      <c r="F210" s="250" t="s">
        <v>2265</v>
      </c>
      <c r="G210" s="248"/>
      <c r="H210" s="251">
        <v>0.97499999999999998</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204</v>
      </c>
      <c r="AU210" s="257" t="s">
        <v>85</v>
      </c>
      <c r="AV210" s="13" t="s">
        <v>85</v>
      </c>
      <c r="AW210" s="13" t="s">
        <v>32</v>
      </c>
      <c r="AX210" s="13" t="s">
        <v>76</v>
      </c>
      <c r="AY210" s="257" t="s">
        <v>194</v>
      </c>
    </row>
    <row r="211" s="15" customFormat="1">
      <c r="A211" s="15"/>
      <c r="B211" s="268"/>
      <c r="C211" s="269"/>
      <c r="D211" s="242" t="s">
        <v>204</v>
      </c>
      <c r="E211" s="270" t="s">
        <v>1</v>
      </c>
      <c r="F211" s="271" t="s">
        <v>207</v>
      </c>
      <c r="G211" s="269"/>
      <c r="H211" s="272">
        <v>0.97499999999999998</v>
      </c>
      <c r="I211" s="273"/>
      <c r="J211" s="269"/>
      <c r="K211" s="269"/>
      <c r="L211" s="274"/>
      <c r="M211" s="275"/>
      <c r="N211" s="276"/>
      <c r="O211" s="276"/>
      <c r="P211" s="276"/>
      <c r="Q211" s="276"/>
      <c r="R211" s="276"/>
      <c r="S211" s="276"/>
      <c r="T211" s="277"/>
      <c r="U211" s="15"/>
      <c r="V211" s="15"/>
      <c r="W211" s="15"/>
      <c r="X211" s="15"/>
      <c r="Y211" s="15"/>
      <c r="Z211" s="15"/>
      <c r="AA211" s="15"/>
      <c r="AB211" s="15"/>
      <c r="AC211" s="15"/>
      <c r="AD211" s="15"/>
      <c r="AE211" s="15"/>
      <c r="AT211" s="278" t="s">
        <v>204</v>
      </c>
      <c r="AU211" s="278" t="s">
        <v>85</v>
      </c>
      <c r="AV211" s="15" t="s">
        <v>100</v>
      </c>
      <c r="AW211" s="15" t="s">
        <v>32</v>
      </c>
      <c r="AX211" s="15" t="s">
        <v>76</v>
      </c>
      <c r="AY211" s="278" t="s">
        <v>194</v>
      </c>
    </row>
    <row r="212" s="13" customFormat="1">
      <c r="A212" s="13"/>
      <c r="B212" s="247"/>
      <c r="C212" s="248"/>
      <c r="D212" s="242" t="s">
        <v>204</v>
      </c>
      <c r="E212" s="249" t="s">
        <v>1</v>
      </c>
      <c r="F212" s="250" t="s">
        <v>2266</v>
      </c>
      <c r="G212" s="248"/>
      <c r="H212" s="251">
        <v>0.97999999999999998</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204</v>
      </c>
      <c r="AU212" s="257" t="s">
        <v>85</v>
      </c>
      <c r="AV212" s="13" t="s">
        <v>85</v>
      </c>
      <c r="AW212" s="13" t="s">
        <v>32</v>
      </c>
      <c r="AX212" s="13" t="s">
        <v>76</v>
      </c>
      <c r="AY212" s="257" t="s">
        <v>194</v>
      </c>
    </row>
    <row r="213" s="15" customFormat="1">
      <c r="A213" s="15"/>
      <c r="B213" s="268"/>
      <c r="C213" s="269"/>
      <c r="D213" s="242" t="s">
        <v>204</v>
      </c>
      <c r="E213" s="270" t="s">
        <v>1</v>
      </c>
      <c r="F213" s="271" t="s">
        <v>207</v>
      </c>
      <c r="G213" s="269"/>
      <c r="H213" s="272">
        <v>0.97999999999999998</v>
      </c>
      <c r="I213" s="273"/>
      <c r="J213" s="269"/>
      <c r="K213" s="269"/>
      <c r="L213" s="274"/>
      <c r="M213" s="275"/>
      <c r="N213" s="276"/>
      <c r="O213" s="276"/>
      <c r="P213" s="276"/>
      <c r="Q213" s="276"/>
      <c r="R213" s="276"/>
      <c r="S213" s="276"/>
      <c r="T213" s="277"/>
      <c r="U213" s="15"/>
      <c r="V213" s="15"/>
      <c r="W213" s="15"/>
      <c r="X213" s="15"/>
      <c r="Y213" s="15"/>
      <c r="Z213" s="15"/>
      <c r="AA213" s="15"/>
      <c r="AB213" s="15"/>
      <c r="AC213" s="15"/>
      <c r="AD213" s="15"/>
      <c r="AE213" s="15"/>
      <c r="AT213" s="278" t="s">
        <v>204</v>
      </c>
      <c r="AU213" s="278" t="s">
        <v>85</v>
      </c>
      <c r="AV213" s="15" t="s">
        <v>100</v>
      </c>
      <c r="AW213" s="15" t="s">
        <v>32</v>
      </c>
      <c r="AX213" s="15" t="s">
        <v>83</v>
      </c>
      <c r="AY213" s="278" t="s">
        <v>194</v>
      </c>
    </row>
    <row r="214" s="2" customFormat="1" ht="21.75" customHeight="1">
      <c r="A214" s="39"/>
      <c r="B214" s="40"/>
      <c r="C214" s="229" t="s">
        <v>339</v>
      </c>
      <c r="D214" s="229" t="s">
        <v>196</v>
      </c>
      <c r="E214" s="230" t="s">
        <v>2267</v>
      </c>
      <c r="F214" s="231" t="s">
        <v>2268</v>
      </c>
      <c r="G214" s="232" t="s">
        <v>210</v>
      </c>
      <c r="H214" s="233">
        <v>2.2799999999999998</v>
      </c>
      <c r="I214" s="234"/>
      <c r="J214" s="235">
        <f>ROUND(I214*H214,2)</f>
        <v>0</v>
      </c>
      <c r="K214" s="231" t="s">
        <v>1693</v>
      </c>
      <c r="L214" s="45"/>
      <c r="M214" s="236" t="s">
        <v>1</v>
      </c>
      <c r="N214" s="237" t="s">
        <v>41</v>
      </c>
      <c r="O214" s="92"/>
      <c r="P214" s="238">
        <f>O214*H214</f>
        <v>0</v>
      </c>
      <c r="Q214" s="238">
        <v>0.0078799999999999999</v>
      </c>
      <c r="R214" s="238">
        <f>Q214*H214</f>
        <v>0.017966399999999997</v>
      </c>
      <c r="S214" s="238">
        <v>0</v>
      </c>
      <c r="T214" s="239">
        <f>S214*H214</f>
        <v>0</v>
      </c>
      <c r="U214" s="39"/>
      <c r="V214" s="39"/>
      <c r="W214" s="39"/>
      <c r="X214" s="39"/>
      <c r="Y214" s="39"/>
      <c r="Z214" s="39"/>
      <c r="AA214" s="39"/>
      <c r="AB214" s="39"/>
      <c r="AC214" s="39"/>
      <c r="AD214" s="39"/>
      <c r="AE214" s="39"/>
      <c r="AR214" s="240" t="s">
        <v>100</v>
      </c>
      <c r="AT214" s="240" t="s">
        <v>196</v>
      </c>
      <c r="AU214" s="240" t="s">
        <v>85</v>
      </c>
      <c r="AY214" s="18" t="s">
        <v>194</v>
      </c>
      <c r="BE214" s="241">
        <f>IF(N214="základní",J214,0)</f>
        <v>0</v>
      </c>
      <c r="BF214" s="241">
        <f>IF(N214="snížená",J214,0)</f>
        <v>0</v>
      </c>
      <c r="BG214" s="241">
        <f>IF(N214="zákl. přenesená",J214,0)</f>
        <v>0</v>
      </c>
      <c r="BH214" s="241">
        <f>IF(N214="sníž. přenesená",J214,0)</f>
        <v>0</v>
      </c>
      <c r="BI214" s="241">
        <f>IF(N214="nulová",J214,0)</f>
        <v>0</v>
      </c>
      <c r="BJ214" s="18" t="s">
        <v>83</v>
      </c>
      <c r="BK214" s="241">
        <f>ROUND(I214*H214,2)</f>
        <v>0</v>
      </c>
      <c r="BL214" s="18" t="s">
        <v>100</v>
      </c>
      <c r="BM214" s="240" t="s">
        <v>2269</v>
      </c>
    </row>
    <row r="215" s="13" customFormat="1">
      <c r="A215" s="13"/>
      <c r="B215" s="247"/>
      <c r="C215" s="248"/>
      <c r="D215" s="242" t="s">
        <v>204</v>
      </c>
      <c r="E215" s="249" t="s">
        <v>1</v>
      </c>
      <c r="F215" s="250" t="s">
        <v>2270</v>
      </c>
      <c r="G215" s="248"/>
      <c r="H215" s="251">
        <v>2.2799999999999998</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204</v>
      </c>
      <c r="AU215" s="257" t="s">
        <v>85</v>
      </c>
      <c r="AV215" s="13" t="s">
        <v>85</v>
      </c>
      <c r="AW215" s="13" t="s">
        <v>32</v>
      </c>
      <c r="AX215" s="13" t="s">
        <v>76</v>
      </c>
      <c r="AY215" s="257" t="s">
        <v>194</v>
      </c>
    </row>
    <row r="216" s="15" customFormat="1">
      <c r="A216" s="15"/>
      <c r="B216" s="268"/>
      <c r="C216" s="269"/>
      <c r="D216" s="242" t="s">
        <v>204</v>
      </c>
      <c r="E216" s="270" t="s">
        <v>1</v>
      </c>
      <c r="F216" s="271" t="s">
        <v>207</v>
      </c>
      <c r="G216" s="269"/>
      <c r="H216" s="272">
        <v>2.2799999999999998</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204</v>
      </c>
      <c r="AU216" s="278" t="s">
        <v>85</v>
      </c>
      <c r="AV216" s="15" t="s">
        <v>100</v>
      </c>
      <c r="AW216" s="15" t="s">
        <v>32</v>
      </c>
      <c r="AX216" s="15" t="s">
        <v>83</v>
      </c>
      <c r="AY216" s="278" t="s">
        <v>194</v>
      </c>
    </row>
    <row r="217" s="2" customFormat="1" ht="24.15" customHeight="1">
      <c r="A217" s="39"/>
      <c r="B217" s="40"/>
      <c r="C217" s="229" t="s">
        <v>346</v>
      </c>
      <c r="D217" s="229" t="s">
        <v>196</v>
      </c>
      <c r="E217" s="230" t="s">
        <v>2271</v>
      </c>
      <c r="F217" s="231" t="s">
        <v>2272</v>
      </c>
      <c r="G217" s="232" t="s">
        <v>210</v>
      </c>
      <c r="H217" s="233">
        <v>2.2799999999999998</v>
      </c>
      <c r="I217" s="234"/>
      <c r="J217" s="235">
        <f>ROUND(I217*H217,2)</f>
        <v>0</v>
      </c>
      <c r="K217" s="231" t="s">
        <v>1693</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100</v>
      </c>
      <c r="AT217" s="240" t="s">
        <v>196</v>
      </c>
      <c r="AU217" s="240" t="s">
        <v>85</v>
      </c>
      <c r="AY217" s="18" t="s">
        <v>194</v>
      </c>
      <c r="BE217" s="241">
        <f>IF(N217="základní",J217,0)</f>
        <v>0</v>
      </c>
      <c r="BF217" s="241">
        <f>IF(N217="snížená",J217,0)</f>
        <v>0</v>
      </c>
      <c r="BG217" s="241">
        <f>IF(N217="zákl. přenesená",J217,0)</f>
        <v>0</v>
      </c>
      <c r="BH217" s="241">
        <f>IF(N217="sníž. přenesená",J217,0)</f>
        <v>0</v>
      </c>
      <c r="BI217" s="241">
        <f>IF(N217="nulová",J217,0)</f>
        <v>0</v>
      </c>
      <c r="BJ217" s="18" t="s">
        <v>83</v>
      </c>
      <c r="BK217" s="241">
        <f>ROUND(I217*H217,2)</f>
        <v>0</v>
      </c>
      <c r="BL217" s="18" t="s">
        <v>100</v>
      </c>
      <c r="BM217" s="240" t="s">
        <v>2273</v>
      </c>
    </row>
    <row r="218" s="12" customFormat="1" ht="22.8" customHeight="1">
      <c r="A218" s="12"/>
      <c r="B218" s="213"/>
      <c r="C218" s="214"/>
      <c r="D218" s="215" t="s">
        <v>75</v>
      </c>
      <c r="E218" s="227" t="s">
        <v>238</v>
      </c>
      <c r="F218" s="227" t="s">
        <v>2274</v>
      </c>
      <c r="G218" s="214"/>
      <c r="H218" s="214"/>
      <c r="I218" s="217"/>
      <c r="J218" s="228">
        <f>BK218</f>
        <v>0</v>
      </c>
      <c r="K218" s="214"/>
      <c r="L218" s="219"/>
      <c r="M218" s="220"/>
      <c r="N218" s="221"/>
      <c r="O218" s="221"/>
      <c r="P218" s="222">
        <f>SUM(P219:P237)</f>
        <v>0</v>
      </c>
      <c r="Q218" s="221"/>
      <c r="R218" s="222">
        <f>SUM(R219:R237)</f>
        <v>8.8401399999999981</v>
      </c>
      <c r="S218" s="221"/>
      <c r="T218" s="223">
        <f>SUM(T219:T237)</f>
        <v>0</v>
      </c>
      <c r="U218" s="12"/>
      <c r="V218" s="12"/>
      <c r="W218" s="12"/>
      <c r="X218" s="12"/>
      <c r="Y218" s="12"/>
      <c r="Z218" s="12"/>
      <c r="AA218" s="12"/>
      <c r="AB218" s="12"/>
      <c r="AC218" s="12"/>
      <c r="AD218" s="12"/>
      <c r="AE218" s="12"/>
      <c r="AR218" s="224" t="s">
        <v>83</v>
      </c>
      <c r="AT218" s="225" t="s">
        <v>75</v>
      </c>
      <c r="AU218" s="225" t="s">
        <v>83</v>
      </c>
      <c r="AY218" s="224" t="s">
        <v>194</v>
      </c>
      <c r="BK218" s="226">
        <f>SUM(BK219:BK237)</f>
        <v>0</v>
      </c>
    </row>
    <row r="219" s="2" customFormat="1" ht="16.5" customHeight="1">
      <c r="A219" s="39"/>
      <c r="B219" s="40"/>
      <c r="C219" s="229" t="s">
        <v>352</v>
      </c>
      <c r="D219" s="229" t="s">
        <v>196</v>
      </c>
      <c r="E219" s="230" t="s">
        <v>2275</v>
      </c>
      <c r="F219" s="231" t="s">
        <v>2276</v>
      </c>
      <c r="G219" s="232" t="s">
        <v>280</v>
      </c>
      <c r="H219" s="233">
        <v>15</v>
      </c>
      <c r="I219" s="234"/>
      <c r="J219" s="235">
        <f>ROUND(I219*H219,2)</f>
        <v>0</v>
      </c>
      <c r="K219" s="231" t="s">
        <v>1693</v>
      </c>
      <c r="L219" s="45"/>
      <c r="M219" s="236" t="s">
        <v>1</v>
      </c>
      <c r="N219" s="237" t="s">
        <v>41</v>
      </c>
      <c r="O219" s="92"/>
      <c r="P219" s="238">
        <f>O219*H219</f>
        <v>0</v>
      </c>
      <c r="Q219" s="238">
        <v>3.0000000000000001E-05</v>
      </c>
      <c r="R219" s="238">
        <f>Q219*H219</f>
        <v>0.00044999999999999999</v>
      </c>
      <c r="S219" s="238">
        <v>0</v>
      </c>
      <c r="T219" s="239">
        <f>S219*H219</f>
        <v>0</v>
      </c>
      <c r="U219" s="39"/>
      <c r="V219" s="39"/>
      <c r="W219" s="39"/>
      <c r="X219" s="39"/>
      <c r="Y219" s="39"/>
      <c r="Z219" s="39"/>
      <c r="AA219" s="39"/>
      <c r="AB219" s="39"/>
      <c r="AC219" s="39"/>
      <c r="AD219" s="39"/>
      <c r="AE219" s="39"/>
      <c r="AR219" s="240" t="s">
        <v>100</v>
      </c>
      <c r="AT219" s="240" t="s">
        <v>196</v>
      </c>
      <c r="AU219" s="240" t="s">
        <v>85</v>
      </c>
      <c r="AY219" s="18" t="s">
        <v>194</v>
      </c>
      <c r="BE219" s="241">
        <f>IF(N219="základní",J219,0)</f>
        <v>0</v>
      </c>
      <c r="BF219" s="241">
        <f>IF(N219="snížená",J219,0)</f>
        <v>0</v>
      </c>
      <c r="BG219" s="241">
        <f>IF(N219="zákl. přenesená",J219,0)</f>
        <v>0</v>
      </c>
      <c r="BH219" s="241">
        <f>IF(N219="sníž. přenesená",J219,0)</f>
        <v>0</v>
      </c>
      <c r="BI219" s="241">
        <f>IF(N219="nulová",J219,0)</f>
        <v>0</v>
      </c>
      <c r="BJ219" s="18" t="s">
        <v>83</v>
      </c>
      <c r="BK219" s="241">
        <f>ROUND(I219*H219,2)</f>
        <v>0</v>
      </c>
      <c r="BL219" s="18" t="s">
        <v>100</v>
      </c>
      <c r="BM219" s="240" t="s">
        <v>2277</v>
      </c>
    </row>
    <row r="220" s="13" customFormat="1">
      <c r="A220" s="13"/>
      <c r="B220" s="247"/>
      <c r="C220" s="248"/>
      <c r="D220" s="242" t="s">
        <v>204</v>
      </c>
      <c r="E220" s="249" t="s">
        <v>1</v>
      </c>
      <c r="F220" s="250" t="s">
        <v>2278</v>
      </c>
      <c r="G220" s="248"/>
      <c r="H220" s="251">
        <v>14.839</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204</v>
      </c>
      <c r="AU220" s="257" t="s">
        <v>85</v>
      </c>
      <c r="AV220" s="13" t="s">
        <v>85</v>
      </c>
      <c r="AW220" s="13" t="s">
        <v>32</v>
      </c>
      <c r="AX220" s="13" t="s">
        <v>76</v>
      </c>
      <c r="AY220" s="257" t="s">
        <v>194</v>
      </c>
    </row>
    <row r="221" s="15" customFormat="1">
      <c r="A221" s="15"/>
      <c r="B221" s="268"/>
      <c r="C221" s="269"/>
      <c r="D221" s="242" t="s">
        <v>204</v>
      </c>
      <c r="E221" s="270" t="s">
        <v>1</v>
      </c>
      <c r="F221" s="271" t="s">
        <v>207</v>
      </c>
      <c r="G221" s="269"/>
      <c r="H221" s="272">
        <v>14.839</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204</v>
      </c>
      <c r="AU221" s="278" t="s">
        <v>85</v>
      </c>
      <c r="AV221" s="15" t="s">
        <v>100</v>
      </c>
      <c r="AW221" s="15" t="s">
        <v>32</v>
      </c>
      <c r="AX221" s="15" t="s">
        <v>76</v>
      </c>
      <c r="AY221" s="278" t="s">
        <v>194</v>
      </c>
    </row>
    <row r="222" s="13" customFormat="1">
      <c r="A222" s="13"/>
      <c r="B222" s="247"/>
      <c r="C222" s="248"/>
      <c r="D222" s="242" t="s">
        <v>204</v>
      </c>
      <c r="E222" s="249" t="s">
        <v>1</v>
      </c>
      <c r="F222" s="250" t="s">
        <v>254</v>
      </c>
      <c r="G222" s="248"/>
      <c r="H222" s="251">
        <v>15</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204</v>
      </c>
      <c r="AU222" s="257" t="s">
        <v>85</v>
      </c>
      <c r="AV222" s="13" t="s">
        <v>85</v>
      </c>
      <c r="AW222" s="13" t="s">
        <v>32</v>
      </c>
      <c r="AX222" s="13" t="s">
        <v>76</v>
      </c>
      <c r="AY222" s="257" t="s">
        <v>194</v>
      </c>
    </row>
    <row r="223" s="15" customFormat="1">
      <c r="A223" s="15"/>
      <c r="B223" s="268"/>
      <c r="C223" s="269"/>
      <c r="D223" s="242" t="s">
        <v>204</v>
      </c>
      <c r="E223" s="270" t="s">
        <v>1</v>
      </c>
      <c r="F223" s="271" t="s">
        <v>207</v>
      </c>
      <c r="G223" s="269"/>
      <c r="H223" s="272">
        <v>15</v>
      </c>
      <c r="I223" s="273"/>
      <c r="J223" s="269"/>
      <c r="K223" s="269"/>
      <c r="L223" s="274"/>
      <c r="M223" s="275"/>
      <c r="N223" s="276"/>
      <c r="O223" s="276"/>
      <c r="P223" s="276"/>
      <c r="Q223" s="276"/>
      <c r="R223" s="276"/>
      <c r="S223" s="276"/>
      <c r="T223" s="277"/>
      <c r="U223" s="15"/>
      <c r="V223" s="15"/>
      <c r="W223" s="15"/>
      <c r="X223" s="15"/>
      <c r="Y223" s="15"/>
      <c r="Z223" s="15"/>
      <c r="AA223" s="15"/>
      <c r="AB223" s="15"/>
      <c r="AC223" s="15"/>
      <c r="AD223" s="15"/>
      <c r="AE223" s="15"/>
      <c r="AT223" s="278" t="s">
        <v>204</v>
      </c>
      <c r="AU223" s="278" t="s">
        <v>85</v>
      </c>
      <c r="AV223" s="15" t="s">
        <v>100</v>
      </c>
      <c r="AW223" s="15" t="s">
        <v>32</v>
      </c>
      <c r="AX223" s="15" t="s">
        <v>83</v>
      </c>
      <c r="AY223" s="278" t="s">
        <v>194</v>
      </c>
    </row>
    <row r="224" s="2" customFormat="1" ht="16.5" customHeight="1">
      <c r="A224" s="39"/>
      <c r="B224" s="40"/>
      <c r="C224" s="290" t="s">
        <v>357</v>
      </c>
      <c r="D224" s="290" t="s">
        <v>244</v>
      </c>
      <c r="E224" s="291" t="s">
        <v>2279</v>
      </c>
      <c r="F224" s="292" t="s">
        <v>2280</v>
      </c>
      <c r="G224" s="293" t="s">
        <v>280</v>
      </c>
      <c r="H224" s="294">
        <v>15</v>
      </c>
      <c r="I224" s="295"/>
      <c r="J224" s="296">
        <f>ROUND(I224*H224,2)</f>
        <v>0</v>
      </c>
      <c r="K224" s="292" t="s">
        <v>1693</v>
      </c>
      <c r="L224" s="297"/>
      <c r="M224" s="298" t="s">
        <v>1</v>
      </c>
      <c r="N224" s="299" t="s">
        <v>41</v>
      </c>
      <c r="O224" s="92"/>
      <c r="P224" s="238">
        <f>O224*H224</f>
        <v>0</v>
      </c>
      <c r="Q224" s="238">
        <v>0.0183</v>
      </c>
      <c r="R224" s="238">
        <f>Q224*H224</f>
        <v>0.27450000000000002</v>
      </c>
      <c r="S224" s="238">
        <v>0</v>
      </c>
      <c r="T224" s="239">
        <f>S224*H224</f>
        <v>0</v>
      </c>
      <c r="U224" s="39"/>
      <c r="V224" s="39"/>
      <c r="W224" s="39"/>
      <c r="X224" s="39"/>
      <c r="Y224" s="39"/>
      <c r="Z224" s="39"/>
      <c r="AA224" s="39"/>
      <c r="AB224" s="39"/>
      <c r="AC224" s="39"/>
      <c r="AD224" s="39"/>
      <c r="AE224" s="39"/>
      <c r="AR224" s="240" t="s">
        <v>238</v>
      </c>
      <c r="AT224" s="240" t="s">
        <v>244</v>
      </c>
      <c r="AU224" s="240" t="s">
        <v>85</v>
      </c>
      <c r="AY224" s="18" t="s">
        <v>194</v>
      </c>
      <c r="BE224" s="241">
        <f>IF(N224="základní",J224,0)</f>
        <v>0</v>
      </c>
      <c r="BF224" s="241">
        <f>IF(N224="snížená",J224,0)</f>
        <v>0</v>
      </c>
      <c r="BG224" s="241">
        <f>IF(N224="zákl. přenesená",J224,0)</f>
        <v>0</v>
      </c>
      <c r="BH224" s="241">
        <f>IF(N224="sníž. přenesená",J224,0)</f>
        <v>0</v>
      </c>
      <c r="BI224" s="241">
        <f>IF(N224="nulová",J224,0)</f>
        <v>0</v>
      </c>
      <c r="BJ224" s="18" t="s">
        <v>83</v>
      </c>
      <c r="BK224" s="241">
        <f>ROUND(I224*H224,2)</f>
        <v>0</v>
      </c>
      <c r="BL224" s="18" t="s">
        <v>100</v>
      </c>
      <c r="BM224" s="240" t="s">
        <v>2281</v>
      </c>
    </row>
    <row r="225" s="2" customFormat="1" ht="16.5" customHeight="1">
      <c r="A225" s="39"/>
      <c r="B225" s="40"/>
      <c r="C225" s="229" t="s">
        <v>361</v>
      </c>
      <c r="D225" s="229" t="s">
        <v>196</v>
      </c>
      <c r="E225" s="230" t="s">
        <v>2282</v>
      </c>
      <c r="F225" s="231" t="s">
        <v>2283</v>
      </c>
      <c r="G225" s="232" t="s">
        <v>280</v>
      </c>
      <c r="H225" s="233">
        <v>15</v>
      </c>
      <c r="I225" s="234"/>
      <c r="J225" s="235">
        <f>ROUND(I225*H225,2)</f>
        <v>0</v>
      </c>
      <c r="K225" s="231" t="s">
        <v>1693</v>
      </c>
      <c r="L225" s="45"/>
      <c r="M225" s="236" t="s">
        <v>1</v>
      </c>
      <c r="N225" s="237"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100</v>
      </c>
      <c r="AT225" s="240" t="s">
        <v>196</v>
      </c>
      <c r="AU225" s="240" t="s">
        <v>85</v>
      </c>
      <c r="AY225" s="18" t="s">
        <v>194</v>
      </c>
      <c r="BE225" s="241">
        <f>IF(N225="základní",J225,0)</f>
        <v>0</v>
      </c>
      <c r="BF225" s="241">
        <f>IF(N225="snížená",J225,0)</f>
        <v>0</v>
      </c>
      <c r="BG225" s="241">
        <f>IF(N225="zákl. přenesená",J225,0)</f>
        <v>0</v>
      </c>
      <c r="BH225" s="241">
        <f>IF(N225="sníž. přenesená",J225,0)</f>
        <v>0</v>
      </c>
      <c r="BI225" s="241">
        <f>IF(N225="nulová",J225,0)</f>
        <v>0</v>
      </c>
      <c r="BJ225" s="18" t="s">
        <v>83</v>
      </c>
      <c r="BK225" s="241">
        <f>ROUND(I225*H225,2)</f>
        <v>0</v>
      </c>
      <c r="BL225" s="18" t="s">
        <v>100</v>
      </c>
      <c r="BM225" s="240" t="s">
        <v>2284</v>
      </c>
    </row>
    <row r="226" s="13" customFormat="1">
      <c r="A226" s="13"/>
      <c r="B226" s="247"/>
      <c r="C226" s="248"/>
      <c r="D226" s="242" t="s">
        <v>204</v>
      </c>
      <c r="E226" s="249" t="s">
        <v>1</v>
      </c>
      <c r="F226" s="250" t="s">
        <v>254</v>
      </c>
      <c r="G226" s="248"/>
      <c r="H226" s="251">
        <v>15</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204</v>
      </c>
      <c r="AU226" s="257" t="s">
        <v>85</v>
      </c>
      <c r="AV226" s="13" t="s">
        <v>85</v>
      </c>
      <c r="AW226" s="13" t="s">
        <v>32</v>
      </c>
      <c r="AX226" s="13" t="s">
        <v>83</v>
      </c>
      <c r="AY226" s="257" t="s">
        <v>194</v>
      </c>
    </row>
    <row r="227" s="2" customFormat="1" ht="16.5" customHeight="1">
      <c r="A227" s="39"/>
      <c r="B227" s="40"/>
      <c r="C227" s="229" t="s">
        <v>366</v>
      </c>
      <c r="D227" s="229" t="s">
        <v>196</v>
      </c>
      <c r="E227" s="230" t="s">
        <v>2285</v>
      </c>
      <c r="F227" s="231" t="s">
        <v>2286</v>
      </c>
      <c r="G227" s="232" t="s">
        <v>355</v>
      </c>
      <c r="H227" s="233">
        <v>5</v>
      </c>
      <c r="I227" s="234"/>
      <c r="J227" s="235">
        <f>ROUND(I227*H227,2)</f>
        <v>0</v>
      </c>
      <c r="K227" s="231" t="s">
        <v>1693</v>
      </c>
      <c r="L227" s="45"/>
      <c r="M227" s="236" t="s">
        <v>1</v>
      </c>
      <c r="N227" s="237" t="s">
        <v>41</v>
      </c>
      <c r="O227" s="92"/>
      <c r="P227" s="238">
        <f>O227*H227</f>
        <v>0</v>
      </c>
      <c r="Q227" s="238">
        <v>0.010189999999999999</v>
      </c>
      <c r="R227" s="238">
        <f>Q227*H227</f>
        <v>0.050949999999999995</v>
      </c>
      <c r="S227" s="238">
        <v>0</v>
      </c>
      <c r="T227" s="239">
        <f>S227*H227</f>
        <v>0</v>
      </c>
      <c r="U227" s="39"/>
      <c r="V227" s="39"/>
      <c r="W227" s="39"/>
      <c r="X227" s="39"/>
      <c r="Y227" s="39"/>
      <c r="Z227" s="39"/>
      <c r="AA227" s="39"/>
      <c r="AB227" s="39"/>
      <c r="AC227" s="39"/>
      <c r="AD227" s="39"/>
      <c r="AE227" s="39"/>
      <c r="AR227" s="240" t="s">
        <v>100</v>
      </c>
      <c r="AT227" s="240" t="s">
        <v>196</v>
      </c>
      <c r="AU227" s="240" t="s">
        <v>85</v>
      </c>
      <c r="AY227" s="18" t="s">
        <v>194</v>
      </c>
      <c r="BE227" s="241">
        <f>IF(N227="základní",J227,0)</f>
        <v>0</v>
      </c>
      <c r="BF227" s="241">
        <f>IF(N227="snížená",J227,0)</f>
        <v>0</v>
      </c>
      <c r="BG227" s="241">
        <f>IF(N227="zákl. přenesená",J227,0)</f>
        <v>0</v>
      </c>
      <c r="BH227" s="241">
        <f>IF(N227="sníž. přenesená",J227,0)</f>
        <v>0</v>
      </c>
      <c r="BI227" s="241">
        <f>IF(N227="nulová",J227,0)</f>
        <v>0</v>
      </c>
      <c r="BJ227" s="18" t="s">
        <v>83</v>
      </c>
      <c r="BK227" s="241">
        <f>ROUND(I227*H227,2)</f>
        <v>0</v>
      </c>
      <c r="BL227" s="18" t="s">
        <v>100</v>
      </c>
      <c r="BM227" s="240" t="s">
        <v>2287</v>
      </c>
    </row>
    <row r="228" s="2" customFormat="1" ht="16.5" customHeight="1">
      <c r="A228" s="39"/>
      <c r="B228" s="40"/>
      <c r="C228" s="290" t="s">
        <v>372</v>
      </c>
      <c r="D228" s="290" t="s">
        <v>244</v>
      </c>
      <c r="E228" s="291" t="s">
        <v>2288</v>
      </c>
      <c r="F228" s="292" t="s">
        <v>2289</v>
      </c>
      <c r="G228" s="293" t="s">
        <v>355</v>
      </c>
      <c r="H228" s="294">
        <v>1</v>
      </c>
      <c r="I228" s="295"/>
      <c r="J228" s="296">
        <f>ROUND(I228*H228,2)</f>
        <v>0</v>
      </c>
      <c r="K228" s="292" t="s">
        <v>1693</v>
      </c>
      <c r="L228" s="297"/>
      <c r="M228" s="298" t="s">
        <v>1</v>
      </c>
      <c r="N228" s="299" t="s">
        <v>41</v>
      </c>
      <c r="O228" s="92"/>
      <c r="P228" s="238">
        <f>O228*H228</f>
        <v>0</v>
      </c>
      <c r="Q228" s="238">
        <v>0.254</v>
      </c>
      <c r="R228" s="238">
        <f>Q228*H228</f>
        <v>0.254</v>
      </c>
      <c r="S228" s="238">
        <v>0</v>
      </c>
      <c r="T228" s="239">
        <f>S228*H228</f>
        <v>0</v>
      </c>
      <c r="U228" s="39"/>
      <c r="V228" s="39"/>
      <c r="W228" s="39"/>
      <c r="X228" s="39"/>
      <c r="Y228" s="39"/>
      <c r="Z228" s="39"/>
      <c r="AA228" s="39"/>
      <c r="AB228" s="39"/>
      <c r="AC228" s="39"/>
      <c r="AD228" s="39"/>
      <c r="AE228" s="39"/>
      <c r="AR228" s="240" t="s">
        <v>238</v>
      </c>
      <c r="AT228" s="240" t="s">
        <v>244</v>
      </c>
      <c r="AU228" s="240" t="s">
        <v>85</v>
      </c>
      <c r="AY228" s="18" t="s">
        <v>194</v>
      </c>
      <c r="BE228" s="241">
        <f>IF(N228="základní",J228,0)</f>
        <v>0</v>
      </c>
      <c r="BF228" s="241">
        <f>IF(N228="snížená",J228,0)</f>
        <v>0</v>
      </c>
      <c r="BG228" s="241">
        <f>IF(N228="zákl. přenesená",J228,0)</f>
        <v>0</v>
      </c>
      <c r="BH228" s="241">
        <f>IF(N228="sníž. přenesená",J228,0)</f>
        <v>0</v>
      </c>
      <c r="BI228" s="241">
        <f>IF(N228="nulová",J228,0)</f>
        <v>0</v>
      </c>
      <c r="BJ228" s="18" t="s">
        <v>83</v>
      </c>
      <c r="BK228" s="241">
        <f>ROUND(I228*H228,2)</f>
        <v>0</v>
      </c>
      <c r="BL228" s="18" t="s">
        <v>100</v>
      </c>
      <c r="BM228" s="240" t="s">
        <v>2290</v>
      </c>
    </row>
    <row r="229" s="2" customFormat="1" ht="16.5" customHeight="1">
      <c r="A229" s="39"/>
      <c r="B229" s="40"/>
      <c r="C229" s="290" t="s">
        <v>376</v>
      </c>
      <c r="D229" s="290" t="s">
        <v>244</v>
      </c>
      <c r="E229" s="291" t="s">
        <v>2291</v>
      </c>
      <c r="F229" s="292" t="s">
        <v>2292</v>
      </c>
      <c r="G229" s="293" t="s">
        <v>355</v>
      </c>
      <c r="H229" s="294">
        <v>1</v>
      </c>
      <c r="I229" s="295"/>
      <c r="J229" s="296">
        <f>ROUND(I229*H229,2)</f>
        <v>0</v>
      </c>
      <c r="K229" s="292" t="s">
        <v>1693</v>
      </c>
      <c r="L229" s="297"/>
      <c r="M229" s="298" t="s">
        <v>1</v>
      </c>
      <c r="N229" s="299" t="s">
        <v>41</v>
      </c>
      <c r="O229" s="92"/>
      <c r="P229" s="238">
        <f>O229*H229</f>
        <v>0</v>
      </c>
      <c r="Q229" s="238">
        <v>0.50600000000000001</v>
      </c>
      <c r="R229" s="238">
        <f>Q229*H229</f>
        <v>0.50600000000000001</v>
      </c>
      <c r="S229" s="238">
        <v>0</v>
      </c>
      <c r="T229" s="239">
        <f>S229*H229</f>
        <v>0</v>
      </c>
      <c r="U229" s="39"/>
      <c r="V229" s="39"/>
      <c r="W229" s="39"/>
      <c r="X229" s="39"/>
      <c r="Y229" s="39"/>
      <c r="Z229" s="39"/>
      <c r="AA229" s="39"/>
      <c r="AB229" s="39"/>
      <c r="AC229" s="39"/>
      <c r="AD229" s="39"/>
      <c r="AE229" s="39"/>
      <c r="AR229" s="240" t="s">
        <v>238</v>
      </c>
      <c r="AT229" s="240" t="s">
        <v>244</v>
      </c>
      <c r="AU229" s="240" t="s">
        <v>85</v>
      </c>
      <c r="AY229" s="18" t="s">
        <v>194</v>
      </c>
      <c r="BE229" s="241">
        <f>IF(N229="základní",J229,0)</f>
        <v>0</v>
      </c>
      <c r="BF229" s="241">
        <f>IF(N229="snížená",J229,0)</f>
        <v>0</v>
      </c>
      <c r="BG229" s="241">
        <f>IF(N229="zákl. přenesená",J229,0)</f>
        <v>0</v>
      </c>
      <c r="BH229" s="241">
        <f>IF(N229="sníž. přenesená",J229,0)</f>
        <v>0</v>
      </c>
      <c r="BI229" s="241">
        <f>IF(N229="nulová",J229,0)</f>
        <v>0</v>
      </c>
      <c r="BJ229" s="18" t="s">
        <v>83</v>
      </c>
      <c r="BK229" s="241">
        <f>ROUND(I229*H229,2)</f>
        <v>0</v>
      </c>
      <c r="BL229" s="18" t="s">
        <v>100</v>
      </c>
      <c r="BM229" s="240" t="s">
        <v>2293</v>
      </c>
    </row>
    <row r="230" s="2" customFormat="1" ht="16.5" customHeight="1">
      <c r="A230" s="39"/>
      <c r="B230" s="40"/>
      <c r="C230" s="290" t="s">
        <v>380</v>
      </c>
      <c r="D230" s="290" t="s">
        <v>244</v>
      </c>
      <c r="E230" s="291" t="s">
        <v>2294</v>
      </c>
      <c r="F230" s="292" t="s">
        <v>2295</v>
      </c>
      <c r="G230" s="293" t="s">
        <v>355</v>
      </c>
      <c r="H230" s="294">
        <v>3</v>
      </c>
      <c r="I230" s="295"/>
      <c r="J230" s="296">
        <f>ROUND(I230*H230,2)</f>
        <v>0</v>
      </c>
      <c r="K230" s="292" t="s">
        <v>1693</v>
      </c>
      <c r="L230" s="297"/>
      <c r="M230" s="298" t="s">
        <v>1</v>
      </c>
      <c r="N230" s="299" t="s">
        <v>41</v>
      </c>
      <c r="O230" s="92"/>
      <c r="P230" s="238">
        <f>O230*H230</f>
        <v>0</v>
      </c>
      <c r="Q230" s="238">
        <v>1.0129999999999999</v>
      </c>
      <c r="R230" s="238">
        <f>Q230*H230</f>
        <v>3.0389999999999997</v>
      </c>
      <c r="S230" s="238">
        <v>0</v>
      </c>
      <c r="T230" s="239">
        <f>S230*H230</f>
        <v>0</v>
      </c>
      <c r="U230" s="39"/>
      <c r="V230" s="39"/>
      <c r="W230" s="39"/>
      <c r="X230" s="39"/>
      <c r="Y230" s="39"/>
      <c r="Z230" s="39"/>
      <c r="AA230" s="39"/>
      <c r="AB230" s="39"/>
      <c r="AC230" s="39"/>
      <c r="AD230" s="39"/>
      <c r="AE230" s="39"/>
      <c r="AR230" s="240" t="s">
        <v>238</v>
      </c>
      <c r="AT230" s="240" t="s">
        <v>244</v>
      </c>
      <c r="AU230" s="240" t="s">
        <v>85</v>
      </c>
      <c r="AY230" s="18" t="s">
        <v>194</v>
      </c>
      <c r="BE230" s="241">
        <f>IF(N230="základní",J230,0)</f>
        <v>0</v>
      </c>
      <c r="BF230" s="241">
        <f>IF(N230="snížená",J230,0)</f>
        <v>0</v>
      </c>
      <c r="BG230" s="241">
        <f>IF(N230="zákl. přenesená",J230,0)</f>
        <v>0</v>
      </c>
      <c r="BH230" s="241">
        <f>IF(N230="sníž. přenesená",J230,0)</f>
        <v>0</v>
      </c>
      <c r="BI230" s="241">
        <f>IF(N230="nulová",J230,0)</f>
        <v>0</v>
      </c>
      <c r="BJ230" s="18" t="s">
        <v>83</v>
      </c>
      <c r="BK230" s="241">
        <f>ROUND(I230*H230,2)</f>
        <v>0</v>
      </c>
      <c r="BL230" s="18" t="s">
        <v>100</v>
      </c>
      <c r="BM230" s="240" t="s">
        <v>2296</v>
      </c>
    </row>
    <row r="231" s="2" customFormat="1" ht="16.5" customHeight="1">
      <c r="A231" s="39"/>
      <c r="B231" s="40"/>
      <c r="C231" s="229" t="s">
        <v>384</v>
      </c>
      <c r="D231" s="229" t="s">
        <v>196</v>
      </c>
      <c r="E231" s="230" t="s">
        <v>2297</v>
      </c>
      <c r="F231" s="231" t="s">
        <v>2298</v>
      </c>
      <c r="G231" s="232" t="s">
        <v>355</v>
      </c>
      <c r="H231" s="233">
        <v>2</v>
      </c>
      <c r="I231" s="234"/>
      <c r="J231" s="235">
        <f>ROUND(I231*H231,2)</f>
        <v>0</v>
      </c>
      <c r="K231" s="231" t="s">
        <v>1693</v>
      </c>
      <c r="L231" s="45"/>
      <c r="M231" s="236" t="s">
        <v>1</v>
      </c>
      <c r="N231" s="237" t="s">
        <v>41</v>
      </c>
      <c r="O231" s="92"/>
      <c r="P231" s="238">
        <f>O231*H231</f>
        <v>0</v>
      </c>
      <c r="Q231" s="238">
        <v>0.01248</v>
      </c>
      <c r="R231" s="238">
        <f>Q231*H231</f>
        <v>0.02496</v>
      </c>
      <c r="S231" s="238">
        <v>0</v>
      </c>
      <c r="T231" s="239">
        <f>S231*H231</f>
        <v>0</v>
      </c>
      <c r="U231" s="39"/>
      <c r="V231" s="39"/>
      <c r="W231" s="39"/>
      <c r="X231" s="39"/>
      <c r="Y231" s="39"/>
      <c r="Z231" s="39"/>
      <c r="AA231" s="39"/>
      <c r="AB231" s="39"/>
      <c r="AC231" s="39"/>
      <c r="AD231" s="39"/>
      <c r="AE231" s="39"/>
      <c r="AR231" s="240" t="s">
        <v>100</v>
      </c>
      <c r="AT231" s="240" t="s">
        <v>196</v>
      </c>
      <c r="AU231" s="240" t="s">
        <v>85</v>
      </c>
      <c r="AY231" s="18" t="s">
        <v>194</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2299</v>
      </c>
    </row>
    <row r="232" s="2" customFormat="1" ht="16.5" customHeight="1">
      <c r="A232" s="39"/>
      <c r="B232" s="40"/>
      <c r="C232" s="290" t="s">
        <v>388</v>
      </c>
      <c r="D232" s="290" t="s">
        <v>244</v>
      </c>
      <c r="E232" s="291" t="s">
        <v>2300</v>
      </c>
      <c r="F232" s="292" t="s">
        <v>2301</v>
      </c>
      <c r="G232" s="293" t="s">
        <v>355</v>
      </c>
      <c r="H232" s="294">
        <v>2</v>
      </c>
      <c r="I232" s="295"/>
      <c r="J232" s="296">
        <f>ROUND(I232*H232,2)</f>
        <v>0</v>
      </c>
      <c r="K232" s="292" t="s">
        <v>1693</v>
      </c>
      <c r="L232" s="297"/>
      <c r="M232" s="298" t="s">
        <v>1</v>
      </c>
      <c r="N232" s="299" t="s">
        <v>41</v>
      </c>
      <c r="O232" s="92"/>
      <c r="P232" s="238">
        <f>O232*H232</f>
        <v>0</v>
      </c>
      <c r="Q232" s="238">
        <v>0.58499999999999996</v>
      </c>
      <c r="R232" s="238">
        <f>Q232*H232</f>
        <v>1.1699999999999999</v>
      </c>
      <c r="S232" s="238">
        <v>0</v>
      </c>
      <c r="T232" s="239">
        <f>S232*H232</f>
        <v>0</v>
      </c>
      <c r="U232" s="39"/>
      <c r="V232" s="39"/>
      <c r="W232" s="39"/>
      <c r="X232" s="39"/>
      <c r="Y232" s="39"/>
      <c r="Z232" s="39"/>
      <c r="AA232" s="39"/>
      <c r="AB232" s="39"/>
      <c r="AC232" s="39"/>
      <c r="AD232" s="39"/>
      <c r="AE232" s="39"/>
      <c r="AR232" s="240" t="s">
        <v>238</v>
      </c>
      <c r="AT232" s="240" t="s">
        <v>244</v>
      </c>
      <c r="AU232" s="240" t="s">
        <v>85</v>
      </c>
      <c r="AY232" s="18" t="s">
        <v>194</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2302</v>
      </c>
    </row>
    <row r="233" s="2" customFormat="1" ht="16.5" customHeight="1">
      <c r="A233" s="39"/>
      <c r="B233" s="40"/>
      <c r="C233" s="229" t="s">
        <v>393</v>
      </c>
      <c r="D233" s="229" t="s">
        <v>196</v>
      </c>
      <c r="E233" s="230" t="s">
        <v>2303</v>
      </c>
      <c r="F233" s="231" t="s">
        <v>2304</v>
      </c>
      <c r="G233" s="232" t="s">
        <v>355</v>
      </c>
      <c r="H233" s="233">
        <v>2</v>
      </c>
      <c r="I233" s="234"/>
      <c r="J233" s="235">
        <f>ROUND(I233*H233,2)</f>
        <v>0</v>
      </c>
      <c r="K233" s="231" t="s">
        <v>1693</v>
      </c>
      <c r="L233" s="45"/>
      <c r="M233" s="236" t="s">
        <v>1</v>
      </c>
      <c r="N233" s="237" t="s">
        <v>41</v>
      </c>
      <c r="O233" s="92"/>
      <c r="P233" s="238">
        <f>O233*H233</f>
        <v>0</v>
      </c>
      <c r="Q233" s="238">
        <v>0.028539999999999999</v>
      </c>
      <c r="R233" s="238">
        <f>Q233*H233</f>
        <v>0.057079999999999999</v>
      </c>
      <c r="S233" s="238">
        <v>0</v>
      </c>
      <c r="T233" s="239">
        <f>S233*H233</f>
        <v>0</v>
      </c>
      <c r="U233" s="39"/>
      <c r="V233" s="39"/>
      <c r="W233" s="39"/>
      <c r="X233" s="39"/>
      <c r="Y233" s="39"/>
      <c r="Z233" s="39"/>
      <c r="AA233" s="39"/>
      <c r="AB233" s="39"/>
      <c r="AC233" s="39"/>
      <c r="AD233" s="39"/>
      <c r="AE233" s="39"/>
      <c r="AR233" s="240" t="s">
        <v>100</v>
      </c>
      <c r="AT233" s="240" t="s">
        <v>196</v>
      </c>
      <c r="AU233" s="240" t="s">
        <v>85</v>
      </c>
      <c r="AY233" s="18" t="s">
        <v>194</v>
      </c>
      <c r="BE233" s="241">
        <f>IF(N233="základní",J233,0)</f>
        <v>0</v>
      </c>
      <c r="BF233" s="241">
        <f>IF(N233="snížená",J233,0)</f>
        <v>0</v>
      </c>
      <c r="BG233" s="241">
        <f>IF(N233="zákl. přenesená",J233,0)</f>
        <v>0</v>
      </c>
      <c r="BH233" s="241">
        <f>IF(N233="sníž. přenesená",J233,0)</f>
        <v>0</v>
      </c>
      <c r="BI233" s="241">
        <f>IF(N233="nulová",J233,0)</f>
        <v>0</v>
      </c>
      <c r="BJ233" s="18" t="s">
        <v>83</v>
      </c>
      <c r="BK233" s="241">
        <f>ROUND(I233*H233,2)</f>
        <v>0</v>
      </c>
      <c r="BL233" s="18" t="s">
        <v>100</v>
      </c>
      <c r="BM233" s="240" t="s">
        <v>2305</v>
      </c>
    </row>
    <row r="234" s="2" customFormat="1" ht="16.5" customHeight="1">
      <c r="A234" s="39"/>
      <c r="B234" s="40"/>
      <c r="C234" s="290" t="s">
        <v>397</v>
      </c>
      <c r="D234" s="290" t="s">
        <v>244</v>
      </c>
      <c r="E234" s="291" t="s">
        <v>2306</v>
      </c>
      <c r="F234" s="292" t="s">
        <v>2307</v>
      </c>
      <c r="G234" s="293" t="s">
        <v>355</v>
      </c>
      <c r="H234" s="294">
        <v>2</v>
      </c>
      <c r="I234" s="295"/>
      <c r="J234" s="296">
        <f>ROUND(I234*H234,2)</f>
        <v>0</v>
      </c>
      <c r="K234" s="292" t="s">
        <v>1693</v>
      </c>
      <c r="L234" s="297"/>
      <c r="M234" s="298" t="s">
        <v>1</v>
      </c>
      <c r="N234" s="299" t="s">
        <v>41</v>
      </c>
      <c r="O234" s="92"/>
      <c r="P234" s="238">
        <f>O234*H234</f>
        <v>0</v>
      </c>
      <c r="Q234" s="238">
        <v>1.5800000000000001</v>
      </c>
      <c r="R234" s="238">
        <f>Q234*H234</f>
        <v>3.1600000000000001</v>
      </c>
      <c r="S234" s="238">
        <v>0</v>
      </c>
      <c r="T234" s="239">
        <f>S234*H234</f>
        <v>0</v>
      </c>
      <c r="U234" s="39"/>
      <c r="V234" s="39"/>
      <c r="W234" s="39"/>
      <c r="X234" s="39"/>
      <c r="Y234" s="39"/>
      <c r="Z234" s="39"/>
      <c r="AA234" s="39"/>
      <c r="AB234" s="39"/>
      <c r="AC234" s="39"/>
      <c r="AD234" s="39"/>
      <c r="AE234" s="39"/>
      <c r="AR234" s="240" t="s">
        <v>238</v>
      </c>
      <c r="AT234" s="240" t="s">
        <v>244</v>
      </c>
      <c r="AU234" s="240" t="s">
        <v>85</v>
      </c>
      <c r="AY234" s="18" t="s">
        <v>194</v>
      </c>
      <c r="BE234" s="241">
        <f>IF(N234="základní",J234,0)</f>
        <v>0</v>
      </c>
      <c r="BF234" s="241">
        <f>IF(N234="snížená",J234,0)</f>
        <v>0</v>
      </c>
      <c r="BG234" s="241">
        <f>IF(N234="zákl. přenesená",J234,0)</f>
        <v>0</v>
      </c>
      <c r="BH234" s="241">
        <f>IF(N234="sníž. přenesená",J234,0)</f>
        <v>0</v>
      </c>
      <c r="BI234" s="241">
        <f>IF(N234="nulová",J234,0)</f>
        <v>0</v>
      </c>
      <c r="BJ234" s="18" t="s">
        <v>83</v>
      </c>
      <c r="BK234" s="241">
        <f>ROUND(I234*H234,2)</f>
        <v>0</v>
      </c>
      <c r="BL234" s="18" t="s">
        <v>100</v>
      </c>
      <c r="BM234" s="240" t="s">
        <v>2308</v>
      </c>
    </row>
    <row r="235" s="2" customFormat="1" ht="16.5" customHeight="1">
      <c r="A235" s="39"/>
      <c r="B235" s="40"/>
      <c r="C235" s="290" t="s">
        <v>401</v>
      </c>
      <c r="D235" s="290" t="s">
        <v>244</v>
      </c>
      <c r="E235" s="291" t="s">
        <v>2309</v>
      </c>
      <c r="F235" s="292" t="s">
        <v>2310</v>
      </c>
      <c r="G235" s="293" t="s">
        <v>355</v>
      </c>
      <c r="H235" s="294">
        <v>7</v>
      </c>
      <c r="I235" s="295"/>
      <c r="J235" s="296">
        <f>ROUND(I235*H235,2)</f>
        <v>0</v>
      </c>
      <c r="K235" s="292" t="s">
        <v>1</v>
      </c>
      <c r="L235" s="297"/>
      <c r="M235" s="298" t="s">
        <v>1</v>
      </c>
      <c r="N235" s="299" t="s">
        <v>41</v>
      </c>
      <c r="O235" s="92"/>
      <c r="P235" s="238">
        <f>O235*H235</f>
        <v>0</v>
      </c>
      <c r="Q235" s="238">
        <v>0.002</v>
      </c>
      <c r="R235" s="238">
        <f>Q235*H235</f>
        <v>0.014</v>
      </c>
      <c r="S235" s="238">
        <v>0</v>
      </c>
      <c r="T235" s="239">
        <f>S235*H235</f>
        <v>0</v>
      </c>
      <c r="U235" s="39"/>
      <c r="V235" s="39"/>
      <c r="W235" s="39"/>
      <c r="X235" s="39"/>
      <c r="Y235" s="39"/>
      <c r="Z235" s="39"/>
      <c r="AA235" s="39"/>
      <c r="AB235" s="39"/>
      <c r="AC235" s="39"/>
      <c r="AD235" s="39"/>
      <c r="AE235" s="39"/>
      <c r="AR235" s="240" t="s">
        <v>238</v>
      </c>
      <c r="AT235" s="240" t="s">
        <v>244</v>
      </c>
      <c r="AU235" s="240" t="s">
        <v>85</v>
      </c>
      <c r="AY235" s="18" t="s">
        <v>194</v>
      </c>
      <c r="BE235" s="241">
        <f>IF(N235="základní",J235,0)</f>
        <v>0</v>
      </c>
      <c r="BF235" s="241">
        <f>IF(N235="snížená",J235,0)</f>
        <v>0</v>
      </c>
      <c r="BG235" s="241">
        <f>IF(N235="zákl. přenesená",J235,0)</f>
        <v>0</v>
      </c>
      <c r="BH235" s="241">
        <f>IF(N235="sníž. přenesená",J235,0)</f>
        <v>0</v>
      </c>
      <c r="BI235" s="241">
        <f>IF(N235="nulová",J235,0)</f>
        <v>0</v>
      </c>
      <c r="BJ235" s="18" t="s">
        <v>83</v>
      </c>
      <c r="BK235" s="241">
        <f>ROUND(I235*H235,2)</f>
        <v>0</v>
      </c>
      <c r="BL235" s="18" t="s">
        <v>100</v>
      </c>
      <c r="BM235" s="240" t="s">
        <v>2311</v>
      </c>
    </row>
    <row r="236" s="2" customFormat="1" ht="21.75" customHeight="1">
      <c r="A236" s="39"/>
      <c r="B236" s="40"/>
      <c r="C236" s="229" t="s">
        <v>406</v>
      </c>
      <c r="D236" s="229" t="s">
        <v>196</v>
      </c>
      <c r="E236" s="230" t="s">
        <v>2312</v>
      </c>
      <c r="F236" s="231" t="s">
        <v>2313</v>
      </c>
      <c r="G236" s="232" t="s">
        <v>355</v>
      </c>
      <c r="H236" s="233">
        <v>2</v>
      </c>
      <c r="I236" s="234"/>
      <c r="J236" s="235">
        <f>ROUND(I236*H236,2)</f>
        <v>0</v>
      </c>
      <c r="K236" s="231" t="s">
        <v>1693</v>
      </c>
      <c r="L236" s="45"/>
      <c r="M236" s="236" t="s">
        <v>1</v>
      </c>
      <c r="N236" s="237" t="s">
        <v>41</v>
      </c>
      <c r="O236" s="92"/>
      <c r="P236" s="238">
        <f>O236*H236</f>
        <v>0</v>
      </c>
      <c r="Q236" s="238">
        <v>0.089999999999999997</v>
      </c>
      <c r="R236" s="238">
        <f>Q236*H236</f>
        <v>0.17999999999999999</v>
      </c>
      <c r="S236" s="238">
        <v>0</v>
      </c>
      <c r="T236" s="239">
        <f>S236*H236</f>
        <v>0</v>
      </c>
      <c r="U236" s="39"/>
      <c r="V236" s="39"/>
      <c r="W236" s="39"/>
      <c r="X236" s="39"/>
      <c r="Y236" s="39"/>
      <c r="Z236" s="39"/>
      <c r="AA236" s="39"/>
      <c r="AB236" s="39"/>
      <c r="AC236" s="39"/>
      <c r="AD236" s="39"/>
      <c r="AE236" s="39"/>
      <c r="AR236" s="240" t="s">
        <v>100</v>
      </c>
      <c r="AT236" s="240" t="s">
        <v>196</v>
      </c>
      <c r="AU236" s="240" t="s">
        <v>85</v>
      </c>
      <c r="AY236" s="18" t="s">
        <v>194</v>
      </c>
      <c r="BE236" s="241">
        <f>IF(N236="základní",J236,0)</f>
        <v>0</v>
      </c>
      <c r="BF236" s="241">
        <f>IF(N236="snížená",J236,0)</f>
        <v>0</v>
      </c>
      <c r="BG236" s="241">
        <f>IF(N236="zákl. přenesená",J236,0)</f>
        <v>0</v>
      </c>
      <c r="BH236" s="241">
        <f>IF(N236="sníž. přenesená",J236,0)</f>
        <v>0</v>
      </c>
      <c r="BI236" s="241">
        <f>IF(N236="nulová",J236,0)</f>
        <v>0</v>
      </c>
      <c r="BJ236" s="18" t="s">
        <v>83</v>
      </c>
      <c r="BK236" s="241">
        <f>ROUND(I236*H236,2)</f>
        <v>0</v>
      </c>
      <c r="BL236" s="18" t="s">
        <v>100</v>
      </c>
      <c r="BM236" s="240" t="s">
        <v>2314</v>
      </c>
    </row>
    <row r="237" s="2" customFormat="1" ht="16.5" customHeight="1">
      <c r="A237" s="39"/>
      <c r="B237" s="40"/>
      <c r="C237" s="290" t="s">
        <v>411</v>
      </c>
      <c r="D237" s="290" t="s">
        <v>244</v>
      </c>
      <c r="E237" s="291" t="s">
        <v>2315</v>
      </c>
      <c r="F237" s="292" t="s">
        <v>2316</v>
      </c>
      <c r="G237" s="293" t="s">
        <v>355</v>
      </c>
      <c r="H237" s="294">
        <v>2</v>
      </c>
      <c r="I237" s="295"/>
      <c r="J237" s="296">
        <f>ROUND(I237*H237,2)</f>
        <v>0</v>
      </c>
      <c r="K237" s="292" t="s">
        <v>1693</v>
      </c>
      <c r="L237" s="297"/>
      <c r="M237" s="298" t="s">
        <v>1</v>
      </c>
      <c r="N237" s="299" t="s">
        <v>41</v>
      </c>
      <c r="O237" s="92"/>
      <c r="P237" s="238">
        <f>O237*H237</f>
        <v>0</v>
      </c>
      <c r="Q237" s="238">
        <v>0.054600000000000003</v>
      </c>
      <c r="R237" s="238">
        <f>Q237*H237</f>
        <v>0.10920000000000001</v>
      </c>
      <c r="S237" s="238">
        <v>0</v>
      </c>
      <c r="T237" s="239">
        <f>S237*H237</f>
        <v>0</v>
      </c>
      <c r="U237" s="39"/>
      <c r="V237" s="39"/>
      <c r="W237" s="39"/>
      <c r="X237" s="39"/>
      <c r="Y237" s="39"/>
      <c r="Z237" s="39"/>
      <c r="AA237" s="39"/>
      <c r="AB237" s="39"/>
      <c r="AC237" s="39"/>
      <c r="AD237" s="39"/>
      <c r="AE237" s="39"/>
      <c r="AR237" s="240" t="s">
        <v>238</v>
      </c>
      <c r="AT237" s="240" t="s">
        <v>244</v>
      </c>
      <c r="AU237" s="240" t="s">
        <v>85</v>
      </c>
      <c r="AY237" s="18" t="s">
        <v>194</v>
      </c>
      <c r="BE237" s="241">
        <f>IF(N237="základní",J237,0)</f>
        <v>0</v>
      </c>
      <c r="BF237" s="241">
        <f>IF(N237="snížená",J237,0)</f>
        <v>0</v>
      </c>
      <c r="BG237" s="241">
        <f>IF(N237="zákl. přenesená",J237,0)</f>
        <v>0</v>
      </c>
      <c r="BH237" s="241">
        <f>IF(N237="sníž. přenesená",J237,0)</f>
        <v>0</v>
      </c>
      <c r="BI237" s="241">
        <f>IF(N237="nulová",J237,0)</f>
        <v>0</v>
      </c>
      <c r="BJ237" s="18" t="s">
        <v>83</v>
      </c>
      <c r="BK237" s="241">
        <f>ROUND(I237*H237,2)</f>
        <v>0</v>
      </c>
      <c r="BL237" s="18" t="s">
        <v>100</v>
      </c>
      <c r="BM237" s="240" t="s">
        <v>2317</v>
      </c>
    </row>
    <row r="238" s="12" customFormat="1" ht="22.8" customHeight="1">
      <c r="A238" s="12"/>
      <c r="B238" s="213"/>
      <c r="C238" s="214"/>
      <c r="D238" s="215" t="s">
        <v>75</v>
      </c>
      <c r="E238" s="227" t="s">
        <v>848</v>
      </c>
      <c r="F238" s="227" t="s">
        <v>849</v>
      </c>
      <c r="G238" s="214"/>
      <c r="H238" s="214"/>
      <c r="I238" s="217"/>
      <c r="J238" s="228">
        <f>BK238</f>
        <v>0</v>
      </c>
      <c r="K238" s="214"/>
      <c r="L238" s="219"/>
      <c r="M238" s="220"/>
      <c r="N238" s="221"/>
      <c r="O238" s="221"/>
      <c r="P238" s="222">
        <f>P239</f>
        <v>0</v>
      </c>
      <c r="Q238" s="221"/>
      <c r="R238" s="222">
        <f>R239</f>
        <v>0</v>
      </c>
      <c r="S238" s="221"/>
      <c r="T238" s="223">
        <f>T239</f>
        <v>0</v>
      </c>
      <c r="U238" s="12"/>
      <c r="V238" s="12"/>
      <c r="W238" s="12"/>
      <c r="X238" s="12"/>
      <c r="Y238" s="12"/>
      <c r="Z238" s="12"/>
      <c r="AA238" s="12"/>
      <c r="AB238" s="12"/>
      <c r="AC238" s="12"/>
      <c r="AD238" s="12"/>
      <c r="AE238" s="12"/>
      <c r="AR238" s="224" t="s">
        <v>83</v>
      </c>
      <c r="AT238" s="225" t="s">
        <v>75</v>
      </c>
      <c r="AU238" s="225" t="s">
        <v>83</v>
      </c>
      <c r="AY238" s="224" t="s">
        <v>194</v>
      </c>
      <c r="BK238" s="226">
        <f>BK239</f>
        <v>0</v>
      </c>
    </row>
    <row r="239" s="2" customFormat="1" ht="16.5" customHeight="1">
      <c r="A239" s="39"/>
      <c r="B239" s="40"/>
      <c r="C239" s="229" t="s">
        <v>417</v>
      </c>
      <c r="D239" s="229" t="s">
        <v>196</v>
      </c>
      <c r="E239" s="230" t="s">
        <v>2318</v>
      </c>
      <c r="F239" s="231" t="s">
        <v>2319</v>
      </c>
      <c r="G239" s="232" t="s">
        <v>312</v>
      </c>
      <c r="H239" s="233">
        <v>9.6760000000000002</v>
      </c>
      <c r="I239" s="234"/>
      <c r="J239" s="235">
        <f>ROUND(I239*H239,2)</f>
        <v>0</v>
      </c>
      <c r="K239" s="231" t="s">
        <v>1693</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100</v>
      </c>
      <c r="AT239" s="240" t="s">
        <v>196</v>
      </c>
      <c r="AU239" s="240" t="s">
        <v>85</v>
      </c>
      <c r="AY239" s="18" t="s">
        <v>194</v>
      </c>
      <c r="BE239" s="241">
        <f>IF(N239="základní",J239,0)</f>
        <v>0</v>
      </c>
      <c r="BF239" s="241">
        <f>IF(N239="snížená",J239,0)</f>
        <v>0</v>
      </c>
      <c r="BG239" s="241">
        <f>IF(N239="zákl. přenesená",J239,0)</f>
        <v>0</v>
      </c>
      <c r="BH239" s="241">
        <f>IF(N239="sníž. přenesená",J239,0)</f>
        <v>0</v>
      </c>
      <c r="BI239" s="241">
        <f>IF(N239="nulová",J239,0)</f>
        <v>0</v>
      </c>
      <c r="BJ239" s="18" t="s">
        <v>83</v>
      </c>
      <c r="BK239" s="241">
        <f>ROUND(I239*H239,2)</f>
        <v>0</v>
      </c>
      <c r="BL239" s="18" t="s">
        <v>100</v>
      </c>
      <c r="BM239" s="240" t="s">
        <v>2320</v>
      </c>
    </row>
    <row r="240" s="12" customFormat="1" ht="25.92" customHeight="1">
      <c r="A240" s="12"/>
      <c r="B240" s="213"/>
      <c r="C240" s="214"/>
      <c r="D240" s="215" t="s">
        <v>75</v>
      </c>
      <c r="E240" s="216" t="s">
        <v>2018</v>
      </c>
      <c r="F240" s="216" t="s">
        <v>2097</v>
      </c>
      <c r="G240" s="214"/>
      <c r="H240" s="214"/>
      <c r="I240" s="217"/>
      <c r="J240" s="218">
        <f>BK240</f>
        <v>0</v>
      </c>
      <c r="K240" s="214"/>
      <c r="L240" s="219"/>
      <c r="M240" s="220"/>
      <c r="N240" s="221"/>
      <c r="O240" s="221"/>
      <c r="P240" s="222">
        <f>P241</f>
        <v>0</v>
      </c>
      <c r="Q240" s="221"/>
      <c r="R240" s="222">
        <f>R241</f>
        <v>0</v>
      </c>
      <c r="S240" s="221"/>
      <c r="T240" s="223">
        <f>T241</f>
        <v>0</v>
      </c>
      <c r="U240" s="12"/>
      <c r="V240" s="12"/>
      <c r="W240" s="12"/>
      <c r="X240" s="12"/>
      <c r="Y240" s="12"/>
      <c r="Z240" s="12"/>
      <c r="AA240" s="12"/>
      <c r="AB240" s="12"/>
      <c r="AC240" s="12"/>
      <c r="AD240" s="12"/>
      <c r="AE240" s="12"/>
      <c r="AR240" s="224" t="s">
        <v>100</v>
      </c>
      <c r="AT240" s="225" t="s">
        <v>75</v>
      </c>
      <c r="AU240" s="225" t="s">
        <v>76</v>
      </c>
      <c r="AY240" s="224" t="s">
        <v>194</v>
      </c>
      <c r="BK240" s="226">
        <f>BK241</f>
        <v>0</v>
      </c>
    </row>
    <row r="241" s="2" customFormat="1" ht="16.5" customHeight="1">
      <c r="A241" s="39"/>
      <c r="B241" s="40"/>
      <c r="C241" s="229" t="s">
        <v>422</v>
      </c>
      <c r="D241" s="229" t="s">
        <v>196</v>
      </c>
      <c r="E241" s="230" t="s">
        <v>2321</v>
      </c>
      <c r="F241" s="231" t="s">
        <v>2322</v>
      </c>
      <c r="G241" s="232" t="s">
        <v>199</v>
      </c>
      <c r="H241" s="233">
        <v>8</v>
      </c>
      <c r="I241" s="234"/>
      <c r="J241" s="235">
        <f>ROUND(I241*H241,2)</f>
        <v>0</v>
      </c>
      <c r="K241" s="231" t="s">
        <v>1693</v>
      </c>
      <c r="L241" s="45"/>
      <c r="M241" s="301" t="s">
        <v>1</v>
      </c>
      <c r="N241" s="302" t="s">
        <v>41</v>
      </c>
      <c r="O241" s="303"/>
      <c r="P241" s="304">
        <f>O241*H241</f>
        <v>0</v>
      </c>
      <c r="Q241" s="304">
        <v>0</v>
      </c>
      <c r="R241" s="304">
        <f>Q241*H241</f>
        <v>0</v>
      </c>
      <c r="S241" s="304">
        <v>0</v>
      </c>
      <c r="T241" s="305">
        <f>S241*H241</f>
        <v>0</v>
      </c>
      <c r="U241" s="39"/>
      <c r="V241" s="39"/>
      <c r="W241" s="39"/>
      <c r="X241" s="39"/>
      <c r="Y241" s="39"/>
      <c r="Z241" s="39"/>
      <c r="AA241" s="39"/>
      <c r="AB241" s="39"/>
      <c r="AC241" s="39"/>
      <c r="AD241" s="39"/>
      <c r="AE241" s="39"/>
      <c r="AR241" s="240" t="s">
        <v>1652</v>
      </c>
      <c r="AT241" s="240" t="s">
        <v>196</v>
      </c>
      <c r="AU241" s="240" t="s">
        <v>83</v>
      </c>
      <c r="AY241" s="18" t="s">
        <v>194</v>
      </c>
      <c r="BE241" s="241">
        <f>IF(N241="základní",J241,0)</f>
        <v>0</v>
      </c>
      <c r="BF241" s="241">
        <f>IF(N241="snížená",J241,0)</f>
        <v>0</v>
      </c>
      <c r="BG241" s="241">
        <f>IF(N241="zákl. přenesená",J241,0)</f>
        <v>0</v>
      </c>
      <c r="BH241" s="241">
        <f>IF(N241="sníž. přenesená",J241,0)</f>
        <v>0</v>
      </c>
      <c r="BI241" s="241">
        <f>IF(N241="nulová",J241,0)</f>
        <v>0</v>
      </c>
      <c r="BJ241" s="18" t="s">
        <v>83</v>
      </c>
      <c r="BK241" s="241">
        <f>ROUND(I241*H241,2)</f>
        <v>0</v>
      </c>
      <c r="BL241" s="18" t="s">
        <v>1652</v>
      </c>
      <c r="BM241" s="240" t="s">
        <v>2323</v>
      </c>
    </row>
    <row r="242" s="2" customFormat="1" ht="6.96" customHeight="1">
      <c r="A242" s="39"/>
      <c r="B242" s="67"/>
      <c r="C242" s="68"/>
      <c r="D242" s="68"/>
      <c r="E242" s="68"/>
      <c r="F242" s="68"/>
      <c r="G242" s="68"/>
      <c r="H242" s="68"/>
      <c r="I242" s="68"/>
      <c r="J242" s="68"/>
      <c r="K242" s="68"/>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OxLu7YLX8gvEWA6All+HB+kCCFuZr99C2qjDnBpSMSuYdEvvy39U0r6VC9e9dsy0DCS7Awsl69TnLTjdnVRFlw==" hashValue="YbE88oeJITHGvCv94CRL9Sb/OVTkiGS7WwikH+lXWH8KEAZmC2bKMIk5AG12LnACm0H9NWtPumgX1igx2w8dqw==" algorithmName="SHA-512" password="E785"/>
  <autoFilter ref="C122:K241"/>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2324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1685</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Pardubický kraj</v>
      </c>
      <c r="F15" s="39"/>
      <c r="G15" s="39"/>
      <c r="H15" s="39"/>
      <c r="I15" s="152"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1686</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1687</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ROUND((SUM(BE122:BE288)),  2)</f>
        <v>0</v>
      </c>
      <c r="G33" s="39"/>
      <c r="H33" s="39"/>
      <c r="I33" s="166">
        <v>0.20999999999999999</v>
      </c>
      <c r="J33" s="165">
        <f>ROUND(((SUM(BE122:BE288))*I33),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ROUND((SUM(BF122:BF288)),  2)</f>
        <v>0</v>
      </c>
      <c r="G34" s="39"/>
      <c r="H34" s="39"/>
      <c r="I34" s="166">
        <v>0.12</v>
      </c>
      <c r="J34" s="165">
        <f>ROUND(((SUM(BF122:BF288))*I34),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ROUND((SUM(BG122:BG288)),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ROUND((SUM(BH122:BH288)),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ROUND((SUM(BI122:BI288)),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D.1.03 - SO 03 Přípojka dešťové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Pardubice</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Pardubický kraj</v>
      </c>
      <c r="G91" s="41"/>
      <c r="H91" s="41"/>
      <c r="I91" s="33" t="s">
        <v>30</v>
      </c>
      <c r="J91" s="37" t="str">
        <f>E21</f>
        <v>Ing.Petr Kudlík</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Lenka Jugová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J124</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156</v>
      </c>
      <c r="E99" s="199"/>
      <c r="F99" s="199"/>
      <c r="G99" s="199"/>
      <c r="H99" s="199"/>
      <c r="I99" s="199"/>
      <c r="J99" s="200">
        <f>J216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2154</v>
      </c>
      <c r="E100" s="199"/>
      <c r="F100" s="199"/>
      <c r="G100" s="199"/>
      <c r="H100" s="199"/>
      <c r="I100" s="199"/>
      <c r="J100" s="200">
        <f>J237</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161</v>
      </c>
      <c r="E101" s="199"/>
      <c r="F101" s="199"/>
      <c r="G101" s="199"/>
      <c r="H101" s="199"/>
      <c r="I101" s="199"/>
      <c r="J101" s="200">
        <f>J285</f>
        <v>0</v>
      </c>
      <c r="K101" s="133"/>
      <c r="L101" s="201"/>
      <c r="S101" s="10"/>
      <c r="T101" s="10"/>
      <c r="U101" s="10"/>
      <c r="V101" s="10"/>
      <c r="W101" s="10"/>
      <c r="X101" s="10"/>
      <c r="Y101" s="10"/>
      <c r="Z101" s="10"/>
      <c r="AA101" s="10"/>
      <c r="AB101" s="10"/>
      <c r="AC101" s="10"/>
      <c r="AD101" s="10"/>
      <c r="AE101" s="10"/>
    </row>
    <row r="102" s="9" customFormat="1" ht="24.96" customHeight="1">
      <c r="A102" s="9"/>
      <c r="B102" s="191"/>
      <c r="C102" s="192"/>
      <c r="D102" s="193" t="s">
        <v>2155</v>
      </c>
      <c r="E102" s="194"/>
      <c r="F102" s="194"/>
      <c r="G102" s="194"/>
      <c r="H102" s="194"/>
      <c r="I102" s="194"/>
      <c r="J102" s="195">
        <f>J287</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NPK, a.s., Pardubická nemocnice, Nadzemní koridor</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140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D.1.03 - SO 03 Přípojka dešťové kanalizace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Pardubice</v>
      </c>
      <c r="G116" s="41"/>
      <c r="H116" s="41"/>
      <c r="I116" s="33" t="s">
        <v>22</v>
      </c>
      <c r="J116" s="80" t="str">
        <f>IF(J12="","",J12)</f>
        <v>10. 7. 2024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Pardubický kraj</v>
      </c>
      <c r="G118" s="41"/>
      <c r="H118" s="41"/>
      <c r="I118" s="33" t="s">
        <v>30</v>
      </c>
      <c r="J118" s="37" t="str">
        <f>E21</f>
        <v>Ing.Petr Kudlík</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Lenka Jugová</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180</v>
      </c>
      <c r="D121" s="205" t="s">
        <v>61</v>
      </c>
      <c r="E121" s="205" t="s">
        <v>57</v>
      </c>
      <c r="F121" s="205" t="s">
        <v>58</v>
      </c>
      <c r="G121" s="205" t="s">
        <v>181</v>
      </c>
      <c r="H121" s="205" t="s">
        <v>182</v>
      </c>
      <c r="I121" s="205" t="s">
        <v>183</v>
      </c>
      <c r="J121" s="205" t="s">
        <v>148</v>
      </c>
      <c r="K121" s="206" t="s">
        <v>184</v>
      </c>
      <c r="L121" s="207"/>
      <c r="M121" s="101" t="s">
        <v>1</v>
      </c>
      <c r="N121" s="102" t="s">
        <v>40</v>
      </c>
      <c r="O121" s="102" t="s">
        <v>185</v>
      </c>
      <c r="P121" s="102" t="s">
        <v>186</v>
      </c>
      <c r="Q121" s="102" t="s">
        <v>187</v>
      </c>
      <c r="R121" s="102" t="s">
        <v>188</v>
      </c>
      <c r="S121" s="102" t="s">
        <v>189</v>
      </c>
      <c r="T121" s="103" t="s">
        <v>190</v>
      </c>
      <c r="U121" s="202"/>
      <c r="V121" s="202"/>
      <c r="W121" s="202"/>
      <c r="X121" s="202"/>
      <c r="Y121" s="202"/>
      <c r="Z121" s="202"/>
      <c r="AA121" s="202"/>
      <c r="AB121" s="202"/>
      <c r="AC121" s="202"/>
      <c r="AD121" s="202"/>
      <c r="AE121" s="202"/>
    </row>
    <row r="122" s="2" customFormat="1" ht="22.8" customHeight="1">
      <c r="A122" s="39"/>
      <c r="B122" s="40"/>
      <c r="C122" s="108" t="s">
        <v>191</v>
      </c>
      <c r="D122" s="41"/>
      <c r="E122" s="41"/>
      <c r="F122" s="41"/>
      <c r="G122" s="41"/>
      <c r="H122" s="41"/>
      <c r="I122" s="41"/>
      <c r="J122" s="208">
        <f>BK122</f>
        <v>0</v>
      </c>
      <c r="K122" s="41"/>
      <c r="L122" s="45"/>
      <c r="M122" s="104"/>
      <c r="N122" s="209"/>
      <c r="O122" s="105"/>
      <c r="P122" s="210">
        <f>P123+P287</f>
        <v>0</v>
      </c>
      <c r="Q122" s="105"/>
      <c r="R122" s="210">
        <f>R123+R287</f>
        <v>1.2942988999999998</v>
      </c>
      <c r="S122" s="105"/>
      <c r="T122" s="211">
        <f>T123+T287</f>
        <v>0</v>
      </c>
      <c r="U122" s="39"/>
      <c r="V122" s="39"/>
      <c r="W122" s="39"/>
      <c r="X122" s="39"/>
      <c r="Y122" s="39"/>
      <c r="Z122" s="39"/>
      <c r="AA122" s="39"/>
      <c r="AB122" s="39"/>
      <c r="AC122" s="39"/>
      <c r="AD122" s="39"/>
      <c r="AE122" s="39"/>
      <c r="AT122" s="18" t="s">
        <v>75</v>
      </c>
      <c r="AU122" s="18" t="s">
        <v>150</v>
      </c>
      <c r="BK122" s="212">
        <f>BK123+BK287</f>
        <v>0</v>
      </c>
    </row>
    <row r="123" s="12" customFormat="1" ht="25.92" customHeight="1">
      <c r="A123" s="12"/>
      <c r="B123" s="213"/>
      <c r="C123" s="214"/>
      <c r="D123" s="215" t="s">
        <v>75</v>
      </c>
      <c r="E123" s="216" t="s">
        <v>192</v>
      </c>
      <c r="F123" s="216" t="s">
        <v>193</v>
      </c>
      <c r="G123" s="214"/>
      <c r="H123" s="214"/>
      <c r="I123" s="217"/>
      <c r="J123" s="218">
        <f>BK123</f>
        <v>0</v>
      </c>
      <c r="K123" s="214"/>
      <c r="L123" s="219"/>
      <c r="M123" s="220"/>
      <c r="N123" s="221"/>
      <c r="O123" s="221"/>
      <c r="P123" s="222">
        <f>P124+P216+P237+P285</f>
        <v>0</v>
      </c>
      <c r="Q123" s="221"/>
      <c r="R123" s="222">
        <f>R124+R216+R237+R285</f>
        <v>1.2942988999999998</v>
      </c>
      <c r="S123" s="221"/>
      <c r="T123" s="223">
        <f>T124+T216+T237+T285</f>
        <v>0</v>
      </c>
      <c r="U123" s="12"/>
      <c r="V123" s="12"/>
      <c r="W123" s="12"/>
      <c r="X123" s="12"/>
      <c r="Y123" s="12"/>
      <c r="Z123" s="12"/>
      <c r="AA123" s="12"/>
      <c r="AB123" s="12"/>
      <c r="AC123" s="12"/>
      <c r="AD123" s="12"/>
      <c r="AE123" s="12"/>
      <c r="AR123" s="224" t="s">
        <v>83</v>
      </c>
      <c r="AT123" s="225" t="s">
        <v>75</v>
      </c>
      <c r="AU123" s="225" t="s">
        <v>76</v>
      </c>
      <c r="AY123" s="224" t="s">
        <v>194</v>
      </c>
      <c r="BK123" s="226">
        <f>BK124+BK216+BK237+BK285</f>
        <v>0</v>
      </c>
    </row>
    <row r="124" s="12" customFormat="1" ht="22.8" customHeight="1">
      <c r="A124" s="12"/>
      <c r="B124" s="213"/>
      <c r="C124" s="214"/>
      <c r="D124" s="215" t="s">
        <v>75</v>
      </c>
      <c r="E124" s="227" t="s">
        <v>83</v>
      </c>
      <c r="F124" s="227" t="s">
        <v>195</v>
      </c>
      <c r="G124" s="214"/>
      <c r="H124" s="214"/>
      <c r="I124" s="217"/>
      <c r="J124" s="228">
        <f>BK124</f>
        <v>0</v>
      </c>
      <c r="K124" s="214"/>
      <c r="L124" s="219"/>
      <c r="M124" s="220"/>
      <c r="N124" s="221"/>
      <c r="O124" s="221"/>
      <c r="P124" s="222">
        <f>SUM(P125:P215)</f>
        <v>0</v>
      </c>
      <c r="Q124" s="221"/>
      <c r="R124" s="222">
        <f>SUM(R125:R215)</f>
        <v>0.61484850000000002</v>
      </c>
      <c r="S124" s="221"/>
      <c r="T124" s="223">
        <f>SUM(T125:T215)</f>
        <v>0</v>
      </c>
      <c r="U124" s="12"/>
      <c r="V124" s="12"/>
      <c r="W124" s="12"/>
      <c r="X124" s="12"/>
      <c r="Y124" s="12"/>
      <c r="Z124" s="12"/>
      <c r="AA124" s="12"/>
      <c r="AB124" s="12"/>
      <c r="AC124" s="12"/>
      <c r="AD124" s="12"/>
      <c r="AE124" s="12"/>
      <c r="AR124" s="224" t="s">
        <v>83</v>
      </c>
      <c r="AT124" s="225" t="s">
        <v>75</v>
      </c>
      <c r="AU124" s="225" t="s">
        <v>83</v>
      </c>
      <c r="AY124" s="224" t="s">
        <v>194</v>
      </c>
      <c r="BK124" s="226">
        <f>SUM(BK125:BK215)</f>
        <v>0</v>
      </c>
    </row>
    <row r="125" s="2" customFormat="1" ht="16.5" customHeight="1">
      <c r="A125" s="39"/>
      <c r="B125" s="40"/>
      <c r="C125" s="229" t="s">
        <v>83</v>
      </c>
      <c r="D125" s="229" t="s">
        <v>196</v>
      </c>
      <c r="E125" s="230" t="s">
        <v>2325</v>
      </c>
      <c r="F125" s="231" t="s">
        <v>2326</v>
      </c>
      <c r="G125" s="232" t="s">
        <v>280</v>
      </c>
      <c r="H125" s="233">
        <v>3</v>
      </c>
      <c r="I125" s="234"/>
      <c r="J125" s="235">
        <f>ROUND(I125*H125,2)</f>
        <v>0</v>
      </c>
      <c r="K125" s="231" t="s">
        <v>1693</v>
      </c>
      <c r="L125" s="45"/>
      <c r="M125" s="236" t="s">
        <v>1</v>
      </c>
      <c r="N125" s="237" t="s">
        <v>41</v>
      </c>
      <c r="O125" s="92"/>
      <c r="P125" s="238">
        <f>O125*H125</f>
        <v>0</v>
      </c>
      <c r="Q125" s="238">
        <v>0.036900000000000002</v>
      </c>
      <c r="R125" s="238">
        <f>Q125*H125</f>
        <v>0.11070000000000001</v>
      </c>
      <c r="S125" s="238">
        <v>0</v>
      </c>
      <c r="T125" s="239">
        <f>S125*H125</f>
        <v>0</v>
      </c>
      <c r="U125" s="39"/>
      <c r="V125" s="39"/>
      <c r="W125" s="39"/>
      <c r="X125" s="39"/>
      <c r="Y125" s="39"/>
      <c r="Z125" s="39"/>
      <c r="AA125" s="39"/>
      <c r="AB125" s="39"/>
      <c r="AC125" s="39"/>
      <c r="AD125" s="39"/>
      <c r="AE125" s="39"/>
      <c r="AR125" s="240" t="s">
        <v>100</v>
      </c>
      <c r="AT125" s="240" t="s">
        <v>196</v>
      </c>
      <c r="AU125" s="240" t="s">
        <v>85</v>
      </c>
      <c r="AY125" s="18" t="s">
        <v>194</v>
      </c>
      <c r="BE125" s="241">
        <f>IF(N125="základní",J125,0)</f>
        <v>0</v>
      </c>
      <c r="BF125" s="241">
        <f>IF(N125="snížená",J125,0)</f>
        <v>0</v>
      </c>
      <c r="BG125" s="241">
        <f>IF(N125="zákl. přenesená",J125,0)</f>
        <v>0</v>
      </c>
      <c r="BH125" s="241">
        <f>IF(N125="sníž. přenesená",J125,0)</f>
        <v>0</v>
      </c>
      <c r="BI125" s="241">
        <f>IF(N125="nulová",J125,0)</f>
        <v>0</v>
      </c>
      <c r="BJ125" s="18" t="s">
        <v>83</v>
      </c>
      <c r="BK125" s="241">
        <f>ROUND(I125*H125,2)</f>
        <v>0</v>
      </c>
      <c r="BL125" s="18" t="s">
        <v>100</v>
      </c>
      <c r="BM125" s="240" t="s">
        <v>2327</v>
      </c>
    </row>
    <row r="126" s="13" customFormat="1">
      <c r="A126" s="13"/>
      <c r="B126" s="247"/>
      <c r="C126" s="248"/>
      <c r="D126" s="242" t="s">
        <v>204</v>
      </c>
      <c r="E126" s="249" t="s">
        <v>1</v>
      </c>
      <c r="F126" s="250" t="s">
        <v>93</v>
      </c>
      <c r="G126" s="248"/>
      <c r="H126" s="251">
        <v>3</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204</v>
      </c>
      <c r="AU126" s="257" t="s">
        <v>85</v>
      </c>
      <c r="AV126" s="13" t="s">
        <v>85</v>
      </c>
      <c r="AW126" s="13" t="s">
        <v>32</v>
      </c>
      <c r="AX126" s="13" t="s">
        <v>83</v>
      </c>
      <c r="AY126" s="257" t="s">
        <v>194</v>
      </c>
    </row>
    <row r="127" s="2" customFormat="1" ht="16.5" customHeight="1">
      <c r="A127" s="39"/>
      <c r="B127" s="40"/>
      <c r="C127" s="229" t="s">
        <v>85</v>
      </c>
      <c r="D127" s="229" t="s">
        <v>196</v>
      </c>
      <c r="E127" s="230" t="s">
        <v>2156</v>
      </c>
      <c r="F127" s="231" t="s">
        <v>2157</v>
      </c>
      <c r="G127" s="232" t="s">
        <v>280</v>
      </c>
      <c r="H127" s="233">
        <v>10</v>
      </c>
      <c r="I127" s="234"/>
      <c r="J127" s="235">
        <f>ROUND(I127*H127,2)</f>
        <v>0</v>
      </c>
      <c r="K127" s="231" t="s">
        <v>1693</v>
      </c>
      <c r="L127" s="45"/>
      <c r="M127" s="236" t="s">
        <v>1</v>
      </c>
      <c r="N127" s="237" t="s">
        <v>41</v>
      </c>
      <c r="O127" s="92"/>
      <c r="P127" s="238">
        <f>O127*H127</f>
        <v>0</v>
      </c>
      <c r="Q127" s="238">
        <v>0.036900000000000002</v>
      </c>
      <c r="R127" s="238">
        <f>Q127*H127</f>
        <v>0.36899999999999999</v>
      </c>
      <c r="S127" s="238">
        <v>0</v>
      </c>
      <c r="T127" s="239">
        <f>S127*H127</f>
        <v>0</v>
      </c>
      <c r="U127" s="39"/>
      <c r="V127" s="39"/>
      <c r="W127" s="39"/>
      <c r="X127" s="39"/>
      <c r="Y127" s="39"/>
      <c r="Z127" s="39"/>
      <c r="AA127" s="39"/>
      <c r="AB127" s="39"/>
      <c r="AC127" s="39"/>
      <c r="AD127" s="39"/>
      <c r="AE127" s="39"/>
      <c r="AR127" s="240" t="s">
        <v>100</v>
      </c>
      <c r="AT127" s="240" t="s">
        <v>196</v>
      </c>
      <c r="AU127" s="240" t="s">
        <v>85</v>
      </c>
      <c r="AY127" s="18" t="s">
        <v>194</v>
      </c>
      <c r="BE127" s="241">
        <f>IF(N127="základní",J127,0)</f>
        <v>0</v>
      </c>
      <c r="BF127" s="241">
        <f>IF(N127="snížená",J127,0)</f>
        <v>0</v>
      </c>
      <c r="BG127" s="241">
        <f>IF(N127="zákl. přenesená",J127,0)</f>
        <v>0</v>
      </c>
      <c r="BH127" s="241">
        <f>IF(N127="sníž. přenesená",J127,0)</f>
        <v>0</v>
      </c>
      <c r="BI127" s="241">
        <f>IF(N127="nulová",J127,0)</f>
        <v>0</v>
      </c>
      <c r="BJ127" s="18" t="s">
        <v>83</v>
      </c>
      <c r="BK127" s="241">
        <f>ROUND(I127*H127,2)</f>
        <v>0</v>
      </c>
      <c r="BL127" s="18" t="s">
        <v>100</v>
      </c>
      <c r="BM127" s="240" t="s">
        <v>2328</v>
      </c>
    </row>
    <row r="128" s="13" customFormat="1">
      <c r="A128" s="13"/>
      <c r="B128" s="247"/>
      <c r="C128" s="248"/>
      <c r="D128" s="242" t="s">
        <v>204</v>
      </c>
      <c r="E128" s="249" t="s">
        <v>1</v>
      </c>
      <c r="F128" s="250" t="s">
        <v>249</v>
      </c>
      <c r="G128" s="248"/>
      <c r="H128" s="251">
        <v>10</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204</v>
      </c>
      <c r="AU128" s="257" t="s">
        <v>85</v>
      </c>
      <c r="AV128" s="13" t="s">
        <v>85</v>
      </c>
      <c r="AW128" s="13" t="s">
        <v>32</v>
      </c>
      <c r="AX128" s="13" t="s">
        <v>83</v>
      </c>
      <c r="AY128" s="257" t="s">
        <v>194</v>
      </c>
    </row>
    <row r="129" s="2" customFormat="1" ht="16.5" customHeight="1">
      <c r="A129" s="39"/>
      <c r="B129" s="40"/>
      <c r="C129" s="229" t="s">
        <v>93</v>
      </c>
      <c r="D129" s="229" t="s">
        <v>196</v>
      </c>
      <c r="E129" s="230" t="s">
        <v>2159</v>
      </c>
      <c r="F129" s="231" t="s">
        <v>2160</v>
      </c>
      <c r="G129" s="232" t="s">
        <v>215</v>
      </c>
      <c r="H129" s="233">
        <v>16.25</v>
      </c>
      <c r="I129" s="234"/>
      <c r="J129" s="235">
        <f>ROUND(I129*H129,2)</f>
        <v>0</v>
      </c>
      <c r="K129" s="231" t="s">
        <v>1693</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100</v>
      </c>
      <c r="AT129" s="240" t="s">
        <v>196</v>
      </c>
      <c r="AU129" s="240" t="s">
        <v>85</v>
      </c>
      <c r="AY129" s="18" t="s">
        <v>194</v>
      </c>
      <c r="BE129" s="241">
        <f>IF(N129="základní",J129,0)</f>
        <v>0</v>
      </c>
      <c r="BF129" s="241">
        <f>IF(N129="snížená",J129,0)</f>
        <v>0</v>
      </c>
      <c r="BG129" s="241">
        <f>IF(N129="zákl. přenesená",J129,0)</f>
        <v>0</v>
      </c>
      <c r="BH129" s="241">
        <f>IF(N129="sníž. přenesená",J129,0)</f>
        <v>0</v>
      </c>
      <c r="BI129" s="241">
        <f>IF(N129="nulová",J129,0)</f>
        <v>0</v>
      </c>
      <c r="BJ129" s="18" t="s">
        <v>83</v>
      </c>
      <c r="BK129" s="241">
        <f>ROUND(I129*H129,2)</f>
        <v>0</v>
      </c>
      <c r="BL129" s="18" t="s">
        <v>100</v>
      </c>
      <c r="BM129" s="240" t="s">
        <v>2329</v>
      </c>
    </row>
    <row r="130" s="2" customFormat="1" ht="16.5" customHeight="1">
      <c r="A130" s="39"/>
      <c r="B130" s="40"/>
      <c r="C130" s="229" t="s">
        <v>100</v>
      </c>
      <c r="D130" s="229" t="s">
        <v>196</v>
      </c>
      <c r="E130" s="230" t="s">
        <v>2330</v>
      </c>
      <c r="F130" s="231" t="s">
        <v>2331</v>
      </c>
      <c r="G130" s="232" t="s">
        <v>215</v>
      </c>
      <c r="H130" s="233">
        <v>102.3</v>
      </c>
      <c r="I130" s="234"/>
      <c r="J130" s="235">
        <f>ROUND(I130*H130,2)</f>
        <v>0</v>
      </c>
      <c r="K130" s="231" t="s">
        <v>1693</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100</v>
      </c>
      <c r="AT130" s="240" t="s">
        <v>196</v>
      </c>
      <c r="AU130" s="240" t="s">
        <v>85</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100</v>
      </c>
      <c r="BM130" s="240" t="s">
        <v>2332</v>
      </c>
    </row>
    <row r="131" s="13" customFormat="1">
      <c r="A131" s="13"/>
      <c r="B131" s="247"/>
      <c r="C131" s="248"/>
      <c r="D131" s="242" t="s">
        <v>204</v>
      </c>
      <c r="E131" s="249" t="s">
        <v>1</v>
      </c>
      <c r="F131" s="250" t="s">
        <v>2333</v>
      </c>
      <c r="G131" s="248"/>
      <c r="H131" s="251">
        <v>102.292</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204</v>
      </c>
      <c r="AU131" s="257" t="s">
        <v>85</v>
      </c>
      <c r="AV131" s="13" t="s">
        <v>85</v>
      </c>
      <c r="AW131" s="13" t="s">
        <v>32</v>
      </c>
      <c r="AX131" s="13" t="s">
        <v>76</v>
      </c>
      <c r="AY131" s="257" t="s">
        <v>194</v>
      </c>
    </row>
    <row r="132" s="15" customFormat="1">
      <c r="A132" s="15"/>
      <c r="B132" s="268"/>
      <c r="C132" s="269"/>
      <c r="D132" s="242" t="s">
        <v>204</v>
      </c>
      <c r="E132" s="270" t="s">
        <v>1</v>
      </c>
      <c r="F132" s="271" t="s">
        <v>207</v>
      </c>
      <c r="G132" s="269"/>
      <c r="H132" s="272">
        <v>102.292</v>
      </c>
      <c r="I132" s="273"/>
      <c r="J132" s="269"/>
      <c r="K132" s="269"/>
      <c r="L132" s="274"/>
      <c r="M132" s="275"/>
      <c r="N132" s="276"/>
      <c r="O132" s="276"/>
      <c r="P132" s="276"/>
      <c r="Q132" s="276"/>
      <c r="R132" s="276"/>
      <c r="S132" s="276"/>
      <c r="T132" s="277"/>
      <c r="U132" s="15"/>
      <c r="V132" s="15"/>
      <c r="W132" s="15"/>
      <c r="X132" s="15"/>
      <c r="Y132" s="15"/>
      <c r="Z132" s="15"/>
      <c r="AA132" s="15"/>
      <c r="AB132" s="15"/>
      <c r="AC132" s="15"/>
      <c r="AD132" s="15"/>
      <c r="AE132" s="15"/>
      <c r="AT132" s="278" t="s">
        <v>204</v>
      </c>
      <c r="AU132" s="278" t="s">
        <v>85</v>
      </c>
      <c r="AV132" s="15" t="s">
        <v>100</v>
      </c>
      <c r="AW132" s="15" t="s">
        <v>32</v>
      </c>
      <c r="AX132" s="15" t="s">
        <v>76</v>
      </c>
      <c r="AY132" s="278" t="s">
        <v>194</v>
      </c>
    </row>
    <row r="133" s="13" customFormat="1">
      <c r="A133" s="13"/>
      <c r="B133" s="247"/>
      <c r="C133" s="248"/>
      <c r="D133" s="242" t="s">
        <v>204</v>
      </c>
      <c r="E133" s="249" t="s">
        <v>1</v>
      </c>
      <c r="F133" s="250" t="s">
        <v>2334</v>
      </c>
      <c r="G133" s="248"/>
      <c r="H133" s="251">
        <v>102.3</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204</v>
      </c>
      <c r="AU133" s="257" t="s">
        <v>85</v>
      </c>
      <c r="AV133" s="13" t="s">
        <v>85</v>
      </c>
      <c r="AW133" s="13" t="s">
        <v>32</v>
      </c>
      <c r="AX133" s="13" t="s">
        <v>76</v>
      </c>
      <c r="AY133" s="257" t="s">
        <v>194</v>
      </c>
    </row>
    <row r="134" s="15" customFormat="1">
      <c r="A134" s="15"/>
      <c r="B134" s="268"/>
      <c r="C134" s="269"/>
      <c r="D134" s="242" t="s">
        <v>204</v>
      </c>
      <c r="E134" s="270" t="s">
        <v>1</v>
      </c>
      <c r="F134" s="271" t="s">
        <v>207</v>
      </c>
      <c r="G134" s="269"/>
      <c r="H134" s="272">
        <v>102.3</v>
      </c>
      <c r="I134" s="273"/>
      <c r="J134" s="269"/>
      <c r="K134" s="269"/>
      <c r="L134" s="274"/>
      <c r="M134" s="275"/>
      <c r="N134" s="276"/>
      <c r="O134" s="276"/>
      <c r="P134" s="276"/>
      <c r="Q134" s="276"/>
      <c r="R134" s="276"/>
      <c r="S134" s="276"/>
      <c r="T134" s="277"/>
      <c r="U134" s="15"/>
      <c r="V134" s="15"/>
      <c r="W134" s="15"/>
      <c r="X134" s="15"/>
      <c r="Y134" s="15"/>
      <c r="Z134" s="15"/>
      <c r="AA134" s="15"/>
      <c r="AB134" s="15"/>
      <c r="AC134" s="15"/>
      <c r="AD134" s="15"/>
      <c r="AE134" s="15"/>
      <c r="AT134" s="278" t="s">
        <v>204</v>
      </c>
      <c r="AU134" s="278" t="s">
        <v>85</v>
      </c>
      <c r="AV134" s="15" t="s">
        <v>100</v>
      </c>
      <c r="AW134" s="15" t="s">
        <v>32</v>
      </c>
      <c r="AX134" s="15" t="s">
        <v>83</v>
      </c>
      <c r="AY134" s="278" t="s">
        <v>194</v>
      </c>
    </row>
    <row r="135" s="2" customFormat="1" ht="21.75" customHeight="1">
      <c r="A135" s="39"/>
      <c r="B135" s="40"/>
      <c r="C135" s="229" t="s">
        <v>109</v>
      </c>
      <c r="D135" s="229" t="s">
        <v>196</v>
      </c>
      <c r="E135" s="230" t="s">
        <v>2162</v>
      </c>
      <c r="F135" s="231" t="s">
        <v>2163</v>
      </c>
      <c r="G135" s="232" t="s">
        <v>215</v>
      </c>
      <c r="H135" s="233">
        <v>16.25</v>
      </c>
      <c r="I135" s="234"/>
      <c r="J135" s="235">
        <f>ROUND(I135*H135,2)</f>
        <v>0</v>
      </c>
      <c r="K135" s="231" t="s">
        <v>1693</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100</v>
      </c>
      <c r="AT135" s="240" t="s">
        <v>196</v>
      </c>
      <c r="AU135" s="240" t="s">
        <v>85</v>
      </c>
      <c r="AY135" s="18" t="s">
        <v>194</v>
      </c>
      <c r="BE135" s="241">
        <f>IF(N135="základní",J135,0)</f>
        <v>0</v>
      </c>
      <c r="BF135" s="241">
        <f>IF(N135="snížená",J135,0)</f>
        <v>0</v>
      </c>
      <c r="BG135" s="241">
        <f>IF(N135="zákl. přenesená",J135,0)</f>
        <v>0</v>
      </c>
      <c r="BH135" s="241">
        <f>IF(N135="sníž. přenesená",J135,0)</f>
        <v>0</v>
      </c>
      <c r="BI135" s="241">
        <f>IF(N135="nulová",J135,0)</f>
        <v>0</v>
      </c>
      <c r="BJ135" s="18" t="s">
        <v>83</v>
      </c>
      <c r="BK135" s="241">
        <f>ROUND(I135*H135,2)</f>
        <v>0</v>
      </c>
      <c r="BL135" s="18" t="s">
        <v>100</v>
      </c>
      <c r="BM135" s="240" t="s">
        <v>2335</v>
      </c>
    </row>
    <row r="136" s="13" customFormat="1">
      <c r="A136" s="13"/>
      <c r="B136" s="247"/>
      <c r="C136" s="248"/>
      <c r="D136" s="242" t="s">
        <v>204</v>
      </c>
      <c r="E136" s="249" t="s">
        <v>1</v>
      </c>
      <c r="F136" s="250" t="s">
        <v>2336</v>
      </c>
      <c r="G136" s="248"/>
      <c r="H136" s="251">
        <v>6.75</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204</v>
      </c>
      <c r="AU136" s="257" t="s">
        <v>85</v>
      </c>
      <c r="AV136" s="13" t="s">
        <v>85</v>
      </c>
      <c r="AW136" s="13" t="s">
        <v>32</v>
      </c>
      <c r="AX136" s="13" t="s">
        <v>76</v>
      </c>
      <c r="AY136" s="257" t="s">
        <v>194</v>
      </c>
    </row>
    <row r="137" s="13" customFormat="1">
      <c r="A137" s="13"/>
      <c r="B137" s="247"/>
      <c r="C137" s="248"/>
      <c r="D137" s="242" t="s">
        <v>204</v>
      </c>
      <c r="E137" s="249" t="s">
        <v>1</v>
      </c>
      <c r="F137" s="250" t="s">
        <v>2337</v>
      </c>
      <c r="G137" s="248"/>
      <c r="H137" s="251">
        <v>9.5</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204</v>
      </c>
      <c r="AU137" s="257" t="s">
        <v>85</v>
      </c>
      <c r="AV137" s="13" t="s">
        <v>85</v>
      </c>
      <c r="AW137" s="13" t="s">
        <v>32</v>
      </c>
      <c r="AX137" s="13" t="s">
        <v>76</v>
      </c>
      <c r="AY137" s="257" t="s">
        <v>194</v>
      </c>
    </row>
    <row r="138" s="15" customFormat="1">
      <c r="A138" s="15"/>
      <c r="B138" s="268"/>
      <c r="C138" s="269"/>
      <c r="D138" s="242" t="s">
        <v>204</v>
      </c>
      <c r="E138" s="270" t="s">
        <v>1</v>
      </c>
      <c r="F138" s="271" t="s">
        <v>207</v>
      </c>
      <c r="G138" s="269"/>
      <c r="H138" s="272">
        <v>16.25</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204</v>
      </c>
      <c r="AU138" s="278" t="s">
        <v>85</v>
      </c>
      <c r="AV138" s="15" t="s">
        <v>100</v>
      </c>
      <c r="AW138" s="15" t="s">
        <v>32</v>
      </c>
      <c r="AX138" s="15" t="s">
        <v>83</v>
      </c>
      <c r="AY138" s="278" t="s">
        <v>194</v>
      </c>
    </row>
    <row r="139" s="2" customFormat="1" ht="21.75" customHeight="1">
      <c r="A139" s="39"/>
      <c r="B139" s="40"/>
      <c r="C139" s="229" t="s">
        <v>229</v>
      </c>
      <c r="D139" s="229" t="s">
        <v>196</v>
      </c>
      <c r="E139" s="230" t="s">
        <v>2338</v>
      </c>
      <c r="F139" s="231" t="s">
        <v>2339</v>
      </c>
      <c r="G139" s="232" t="s">
        <v>215</v>
      </c>
      <c r="H139" s="233">
        <v>77.299999999999997</v>
      </c>
      <c r="I139" s="234"/>
      <c r="J139" s="235">
        <f>ROUND(I139*H139,2)</f>
        <v>0</v>
      </c>
      <c r="K139" s="231" t="s">
        <v>1693</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100</v>
      </c>
      <c r="AT139" s="240" t="s">
        <v>196</v>
      </c>
      <c r="AU139" s="240" t="s">
        <v>85</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2340</v>
      </c>
    </row>
    <row r="140" s="13" customFormat="1">
      <c r="A140" s="13"/>
      <c r="B140" s="247"/>
      <c r="C140" s="248"/>
      <c r="D140" s="242" t="s">
        <v>204</v>
      </c>
      <c r="E140" s="249" t="s">
        <v>1</v>
      </c>
      <c r="F140" s="250" t="s">
        <v>2341</v>
      </c>
      <c r="G140" s="248"/>
      <c r="H140" s="251">
        <v>26.634</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204</v>
      </c>
      <c r="AU140" s="257" t="s">
        <v>85</v>
      </c>
      <c r="AV140" s="13" t="s">
        <v>85</v>
      </c>
      <c r="AW140" s="13" t="s">
        <v>32</v>
      </c>
      <c r="AX140" s="13" t="s">
        <v>76</v>
      </c>
      <c r="AY140" s="257" t="s">
        <v>194</v>
      </c>
    </row>
    <row r="141" s="13" customFormat="1">
      <c r="A141" s="13"/>
      <c r="B141" s="247"/>
      <c r="C141" s="248"/>
      <c r="D141" s="242" t="s">
        <v>204</v>
      </c>
      <c r="E141" s="249" t="s">
        <v>1</v>
      </c>
      <c r="F141" s="250" t="s">
        <v>2342</v>
      </c>
      <c r="G141" s="248"/>
      <c r="H141" s="251">
        <v>12.928000000000001</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204</v>
      </c>
      <c r="AU141" s="257" t="s">
        <v>85</v>
      </c>
      <c r="AV141" s="13" t="s">
        <v>85</v>
      </c>
      <c r="AW141" s="13" t="s">
        <v>32</v>
      </c>
      <c r="AX141" s="13" t="s">
        <v>76</v>
      </c>
      <c r="AY141" s="257" t="s">
        <v>194</v>
      </c>
    </row>
    <row r="142" s="13" customFormat="1">
      <c r="A142" s="13"/>
      <c r="B142" s="247"/>
      <c r="C142" s="248"/>
      <c r="D142" s="242" t="s">
        <v>204</v>
      </c>
      <c r="E142" s="249" t="s">
        <v>1</v>
      </c>
      <c r="F142" s="250" t="s">
        <v>2343</v>
      </c>
      <c r="G142" s="248"/>
      <c r="H142" s="251">
        <v>22.187999999999999</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204</v>
      </c>
      <c r="AU142" s="257" t="s">
        <v>85</v>
      </c>
      <c r="AV142" s="13" t="s">
        <v>85</v>
      </c>
      <c r="AW142" s="13" t="s">
        <v>32</v>
      </c>
      <c r="AX142" s="13" t="s">
        <v>76</v>
      </c>
      <c r="AY142" s="257" t="s">
        <v>194</v>
      </c>
    </row>
    <row r="143" s="13" customFormat="1">
      <c r="A143" s="13"/>
      <c r="B143" s="247"/>
      <c r="C143" s="248"/>
      <c r="D143" s="242" t="s">
        <v>204</v>
      </c>
      <c r="E143" s="249" t="s">
        <v>1</v>
      </c>
      <c r="F143" s="250" t="s">
        <v>2344</v>
      </c>
      <c r="G143" s="248"/>
      <c r="H143" s="251">
        <v>11.804</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204</v>
      </c>
      <c r="AU143" s="257" t="s">
        <v>85</v>
      </c>
      <c r="AV143" s="13" t="s">
        <v>85</v>
      </c>
      <c r="AW143" s="13" t="s">
        <v>32</v>
      </c>
      <c r="AX143" s="13" t="s">
        <v>76</v>
      </c>
      <c r="AY143" s="257" t="s">
        <v>194</v>
      </c>
    </row>
    <row r="144" s="13" customFormat="1">
      <c r="A144" s="13"/>
      <c r="B144" s="247"/>
      <c r="C144" s="248"/>
      <c r="D144" s="242" t="s">
        <v>204</v>
      </c>
      <c r="E144" s="249" t="s">
        <v>1</v>
      </c>
      <c r="F144" s="250" t="s">
        <v>2345</v>
      </c>
      <c r="G144" s="248"/>
      <c r="H144" s="251">
        <v>3.73</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204</v>
      </c>
      <c r="AU144" s="257" t="s">
        <v>85</v>
      </c>
      <c r="AV144" s="13" t="s">
        <v>85</v>
      </c>
      <c r="AW144" s="13" t="s">
        <v>32</v>
      </c>
      <c r="AX144" s="13" t="s">
        <v>76</v>
      </c>
      <c r="AY144" s="257" t="s">
        <v>194</v>
      </c>
    </row>
    <row r="145" s="15" customFormat="1">
      <c r="A145" s="15"/>
      <c r="B145" s="268"/>
      <c r="C145" s="269"/>
      <c r="D145" s="242" t="s">
        <v>204</v>
      </c>
      <c r="E145" s="270" t="s">
        <v>1</v>
      </c>
      <c r="F145" s="271" t="s">
        <v>207</v>
      </c>
      <c r="G145" s="269"/>
      <c r="H145" s="272">
        <v>77.284000000000006</v>
      </c>
      <c r="I145" s="273"/>
      <c r="J145" s="269"/>
      <c r="K145" s="269"/>
      <c r="L145" s="274"/>
      <c r="M145" s="275"/>
      <c r="N145" s="276"/>
      <c r="O145" s="276"/>
      <c r="P145" s="276"/>
      <c r="Q145" s="276"/>
      <c r="R145" s="276"/>
      <c r="S145" s="276"/>
      <c r="T145" s="277"/>
      <c r="U145" s="15"/>
      <c r="V145" s="15"/>
      <c r="W145" s="15"/>
      <c r="X145" s="15"/>
      <c r="Y145" s="15"/>
      <c r="Z145" s="15"/>
      <c r="AA145" s="15"/>
      <c r="AB145" s="15"/>
      <c r="AC145" s="15"/>
      <c r="AD145" s="15"/>
      <c r="AE145" s="15"/>
      <c r="AT145" s="278" t="s">
        <v>204</v>
      </c>
      <c r="AU145" s="278" t="s">
        <v>85</v>
      </c>
      <c r="AV145" s="15" t="s">
        <v>100</v>
      </c>
      <c r="AW145" s="15" t="s">
        <v>32</v>
      </c>
      <c r="AX145" s="15" t="s">
        <v>76</v>
      </c>
      <c r="AY145" s="278" t="s">
        <v>194</v>
      </c>
    </row>
    <row r="146" s="13" customFormat="1">
      <c r="A146" s="13"/>
      <c r="B146" s="247"/>
      <c r="C146" s="248"/>
      <c r="D146" s="242" t="s">
        <v>204</v>
      </c>
      <c r="E146" s="249" t="s">
        <v>1</v>
      </c>
      <c r="F146" s="250" t="s">
        <v>2346</v>
      </c>
      <c r="G146" s="248"/>
      <c r="H146" s="251">
        <v>77.299999999999997</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204</v>
      </c>
      <c r="AU146" s="257" t="s">
        <v>85</v>
      </c>
      <c r="AV146" s="13" t="s">
        <v>85</v>
      </c>
      <c r="AW146" s="13" t="s">
        <v>32</v>
      </c>
      <c r="AX146" s="13" t="s">
        <v>76</v>
      </c>
      <c r="AY146" s="257" t="s">
        <v>194</v>
      </c>
    </row>
    <row r="147" s="15" customFormat="1">
      <c r="A147" s="15"/>
      <c r="B147" s="268"/>
      <c r="C147" s="269"/>
      <c r="D147" s="242" t="s">
        <v>204</v>
      </c>
      <c r="E147" s="270" t="s">
        <v>1</v>
      </c>
      <c r="F147" s="271" t="s">
        <v>207</v>
      </c>
      <c r="G147" s="269"/>
      <c r="H147" s="272">
        <v>77.299999999999997</v>
      </c>
      <c r="I147" s="273"/>
      <c r="J147" s="269"/>
      <c r="K147" s="269"/>
      <c r="L147" s="274"/>
      <c r="M147" s="275"/>
      <c r="N147" s="276"/>
      <c r="O147" s="276"/>
      <c r="P147" s="276"/>
      <c r="Q147" s="276"/>
      <c r="R147" s="276"/>
      <c r="S147" s="276"/>
      <c r="T147" s="277"/>
      <c r="U147" s="15"/>
      <c r="V147" s="15"/>
      <c r="W147" s="15"/>
      <c r="X147" s="15"/>
      <c r="Y147" s="15"/>
      <c r="Z147" s="15"/>
      <c r="AA147" s="15"/>
      <c r="AB147" s="15"/>
      <c r="AC147" s="15"/>
      <c r="AD147" s="15"/>
      <c r="AE147" s="15"/>
      <c r="AT147" s="278" t="s">
        <v>204</v>
      </c>
      <c r="AU147" s="278" t="s">
        <v>85</v>
      </c>
      <c r="AV147" s="15" t="s">
        <v>100</v>
      </c>
      <c r="AW147" s="15" t="s">
        <v>32</v>
      </c>
      <c r="AX147" s="15" t="s">
        <v>83</v>
      </c>
      <c r="AY147" s="278" t="s">
        <v>194</v>
      </c>
    </row>
    <row r="148" s="2" customFormat="1" ht="16.5" customHeight="1">
      <c r="A148" s="39"/>
      <c r="B148" s="40"/>
      <c r="C148" s="229" t="s">
        <v>234</v>
      </c>
      <c r="D148" s="229" t="s">
        <v>196</v>
      </c>
      <c r="E148" s="230" t="s">
        <v>2347</v>
      </c>
      <c r="F148" s="231" t="s">
        <v>2348</v>
      </c>
      <c r="G148" s="232" t="s">
        <v>210</v>
      </c>
      <c r="H148" s="233">
        <v>137</v>
      </c>
      <c r="I148" s="234"/>
      <c r="J148" s="235">
        <f>ROUND(I148*H148,2)</f>
        <v>0</v>
      </c>
      <c r="K148" s="231" t="s">
        <v>1693</v>
      </c>
      <c r="L148" s="45"/>
      <c r="M148" s="236" t="s">
        <v>1</v>
      </c>
      <c r="N148" s="237" t="s">
        <v>41</v>
      </c>
      <c r="O148" s="92"/>
      <c r="P148" s="238">
        <f>O148*H148</f>
        <v>0</v>
      </c>
      <c r="Q148" s="238">
        <v>0.00084000000000000003</v>
      </c>
      <c r="R148" s="238">
        <f>Q148*H148</f>
        <v>0.11508</v>
      </c>
      <c r="S148" s="238">
        <v>0</v>
      </c>
      <c r="T148" s="239">
        <f>S148*H148</f>
        <v>0</v>
      </c>
      <c r="U148" s="39"/>
      <c r="V148" s="39"/>
      <c r="W148" s="39"/>
      <c r="X148" s="39"/>
      <c r="Y148" s="39"/>
      <c r="Z148" s="39"/>
      <c r="AA148" s="39"/>
      <c r="AB148" s="39"/>
      <c r="AC148" s="39"/>
      <c r="AD148" s="39"/>
      <c r="AE148" s="39"/>
      <c r="AR148" s="240" t="s">
        <v>100</v>
      </c>
      <c r="AT148" s="240" t="s">
        <v>196</v>
      </c>
      <c r="AU148" s="240" t="s">
        <v>85</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100</v>
      </c>
      <c r="BM148" s="240" t="s">
        <v>2349</v>
      </c>
    </row>
    <row r="149" s="13" customFormat="1">
      <c r="A149" s="13"/>
      <c r="B149" s="247"/>
      <c r="C149" s="248"/>
      <c r="D149" s="242" t="s">
        <v>204</v>
      </c>
      <c r="E149" s="249" t="s">
        <v>1</v>
      </c>
      <c r="F149" s="250" t="s">
        <v>2350</v>
      </c>
      <c r="G149" s="248"/>
      <c r="H149" s="251">
        <v>53.268000000000001</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204</v>
      </c>
      <c r="AU149" s="257" t="s">
        <v>85</v>
      </c>
      <c r="AV149" s="13" t="s">
        <v>85</v>
      </c>
      <c r="AW149" s="13" t="s">
        <v>32</v>
      </c>
      <c r="AX149" s="13" t="s">
        <v>76</v>
      </c>
      <c r="AY149" s="257" t="s">
        <v>194</v>
      </c>
    </row>
    <row r="150" s="13" customFormat="1">
      <c r="A150" s="13"/>
      <c r="B150" s="247"/>
      <c r="C150" s="248"/>
      <c r="D150" s="242" t="s">
        <v>204</v>
      </c>
      <c r="E150" s="249" t="s">
        <v>1</v>
      </c>
      <c r="F150" s="250" t="s">
        <v>2351</v>
      </c>
      <c r="G150" s="248"/>
      <c r="H150" s="251">
        <v>25.856999999999999</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204</v>
      </c>
      <c r="AU150" s="257" t="s">
        <v>85</v>
      </c>
      <c r="AV150" s="13" t="s">
        <v>85</v>
      </c>
      <c r="AW150" s="13" t="s">
        <v>32</v>
      </c>
      <c r="AX150" s="13" t="s">
        <v>76</v>
      </c>
      <c r="AY150" s="257" t="s">
        <v>194</v>
      </c>
    </row>
    <row r="151" s="13" customFormat="1">
      <c r="A151" s="13"/>
      <c r="B151" s="247"/>
      <c r="C151" s="248"/>
      <c r="D151" s="242" t="s">
        <v>204</v>
      </c>
      <c r="E151" s="249" t="s">
        <v>1</v>
      </c>
      <c r="F151" s="250" t="s">
        <v>2352</v>
      </c>
      <c r="G151" s="248"/>
      <c r="H151" s="251">
        <v>44.375</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204</v>
      </c>
      <c r="AU151" s="257" t="s">
        <v>85</v>
      </c>
      <c r="AV151" s="13" t="s">
        <v>85</v>
      </c>
      <c r="AW151" s="13" t="s">
        <v>32</v>
      </c>
      <c r="AX151" s="13" t="s">
        <v>76</v>
      </c>
      <c r="AY151" s="257" t="s">
        <v>194</v>
      </c>
    </row>
    <row r="152" s="13" customFormat="1">
      <c r="A152" s="13"/>
      <c r="B152" s="247"/>
      <c r="C152" s="248"/>
      <c r="D152" s="242" t="s">
        <v>204</v>
      </c>
      <c r="E152" s="249" t="s">
        <v>1</v>
      </c>
      <c r="F152" s="250" t="s">
        <v>2353</v>
      </c>
      <c r="G152" s="248"/>
      <c r="H152" s="251">
        <v>13.468</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204</v>
      </c>
      <c r="AU152" s="257" t="s">
        <v>85</v>
      </c>
      <c r="AV152" s="13" t="s">
        <v>85</v>
      </c>
      <c r="AW152" s="13" t="s">
        <v>32</v>
      </c>
      <c r="AX152" s="13" t="s">
        <v>76</v>
      </c>
      <c r="AY152" s="257" t="s">
        <v>194</v>
      </c>
    </row>
    <row r="153" s="15" customFormat="1">
      <c r="A153" s="15"/>
      <c r="B153" s="268"/>
      <c r="C153" s="269"/>
      <c r="D153" s="242" t="s">
        <v>204</v>
      </c>
      <c r="E153" s="270" t="s">
        <v>1</v>
      </c>
      <c r="F153" s="271" t="s">
        <v>207</v>
      </c>
      <c r="G153" s="269"/>
      <c r="H153" s="272">
        <v>136.96799999999999</v>
      </c>
      <c r="I153" s="273"/>
      <c r="J153" s="269"/>
      <c r="K153" s="269"/>
      <c r="L153" s="274"/>
      <c r="M153" s="275"/>
      <c r="N153" s="276"/>
      <c r="O153" s="276"/>
      <c r="P153" s="276"/>
      <c r="Q153" s="276"/>
      <c r="R153" s="276"/>
      <c r="S153" s="276"/>
      <c r="T153" s="277"/>
      <c r="U153" s="15"/>
      <c r="V153" s="15"/>
      <c r="W153" s="15"/>
      <c r="X153" s="15"/>
      <c r="Y153" s="15"/>
      <c r="Z153" s="15"/>
      <c r="AA153" s="15"/>
      <c r="AB153" s="15"/>
      <c r="AC153" s="15"/>
      <c r="AD153" s="15"/>
      <c r="AE153" s="15"/>
      <c r="AT153" s="278" t="s">
        <v>204</v>
      </c>
      <c r="AU153" s="278" t="s">
        <v>85</v>
      </c>
      <c r="AV153" s="15" t="s">
        <v>100</v>
      </c>
      <c r="AW153" s="15" t="s">
        <v>32</v>
      </c>
      <c r="AX153" s="15" t="s">
        <v>76</v>
      </c>
      <c r="AY153" s="278" t="s">
        <v>194</v>
      </c>
    </row>
    <row r="154" s="13" customFormat="1">
      <c r="A154" s="13"/>
      <c r="B154" s="247"/>
      <c r="C154" s="248"/>
      <c r="D154" s="242" t="s">
        <v>204</v>
      </c>
      <c r="E154" s="249" t="s">
        <v>1</v>
      </c>
      <c r="F154" s="250" t="s">
        <v>885</v>
      </c>
      <c r="G154" s="248"/>
      <c r="H154" s="251">
        <v>137</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204</v>
      </c>
      <c r="AU154" s="257" t="s">
        <v>85</v>
      </c>
      <c r="AV154" s="13" t="s">
        <v>85</v>
      </c>
      <c r="AW154" s="13" t="s">
        <v>32</v>
      </c>
      <c r="AX154" s="13" t="s">
        <v>76</v>
      </c>
      <c r="AY154" s="257" t="s">
        <v>194</v>
      </c>
    </row>
    <row r="155" s="15" customFormat="1">
      <c r="A155" s="15"/>
      <c r="B155" s="268"/>
      <c r="C155" s="269"/>
      <c r="D155" s="242" t="s">
        <v>204</v>
      </c>
      <c r="E155" s="270" t="s">
        <v>1</v>
      </c>
      <c r="F155" s="271" t="s">
        <v>207</v>
      </c>
      <c r="G155" s="269"/>
      <c r="H155" s="272">
        <v>137</v>
      </c>
      <c r="I155" s="273"/>
      <c r="J155" s="269"/>
      <c r="K155" s="269"/>
      <c r="L155" s="274"/>
      <c r="M155" s="275"/>
      <c r="N155" s="276"/>
      <c r="O155" s="276"/>
      <c r="P155" s="276"/>
      <c r="Q155" s="276"/>
      <c r="R155" s="276"/>
      <c r="S155" s="276"/>
      <c r="T155" s="277"/>
      <c r="U155" s="15"/>
      <c r="V155" s="15"/>
      <c r="W155" s="15"/>
      <c r="X155" s="15"/>
      <c r="Y155" s="15"/>
      <c r="Z155" s="15"/>
      <c r="AA155" s="15"/>
      <c r="AB155" s="15"/>
      <c r="AC155" s="15"/>
      <c r="AD155" s="15"/>
      <c r="AE155" s="15"/>
      <c r="AT155" s="278" t="s">
        <v>204</v>
      </c>
      <c r="AU155" s="278" t="s">
        <v>85</v>
      </c>
      <c r="AV155" s="15" t="s">
        <v>100</v>
      </c>
      <c r="AW155" s="15" t="s">
        <v>32</v>
      </c>
      <c r="AX155" s="15" t="s">
        <v>83</v>
      </c>
      <c r="AY155" s="278" t="s">
        <v>194</v>
      </c>
    </row>
    <row r="156" s="2" customFormat="1" ht="16.5" customHeight="1">
      <c r="A156" s="39"/>
      <c r="B156" s="40"/>
      <c r="C156" s="229" t="s">
        <v>238</v>
      </c>
      <c r="D156" s="229" t="s">
        <v>196</v>
      </c>
      <c r="E156" s="230" t="s">
        <v>2354</v>
      </c>
      <c r="F156" s="231" t="s">
        <v>2355</v>
      </c>
      <c r="G156" s="232" t="s">
        <v>210</v>
      </c>
      <c r="H156" s="233">
        <v>23.609999999999999</v>
      </c>
      <c r="I156" s="234"/>
      <c r="J156" s="235">
        <f>ROUND(I156*H156,2)</f>
        <v>0</v>
      </c>
      <c r="K156" s="231" t="s">
        <v>1693</v>
      </c>
      <c r="L156" s="45"/>
      <c r="M156" s="236" t="s">
        <v>1</v>
      </c>
      <c r="N156" s="237" t="s">
        <v>41</v>
      </c>
      <c r="O156" s="92"/>
      <c r="P156" s="238">
        <f>O156*H156</f>
        <v>0</v>
      </c>
      <c r="Q156" s="238">
        <v>0.00084999999999999995</v>
      </c>
      <c r="R156" s="238">
        <f>Q156*H156</f>
        <v>0.0200685</v>
      </c>
      <c r="S156" s="238">
        <v>0</v>
      </c>
      <c r="T156" s="239">
        <f>S156*H156</f>
        <v>0</v>
      </c>
      <c r="U156" s="39"/>
      <c r="V156" s="39"/>
      <c r="W156" s="39"/>
      <c r="X156" s="39"/>
      <c r="Y156" s="39"/>
      <c r="Z156" s="39"/>
      <c r="AA156" s="39"/>
      <c r="AB156" s="39"/>
      <c r="AC156" s="39"/>
      <c r="AD156" s="39"/>
      <c r="AE156" s="39"/>
      <c r="AR156" s="240" t="s">
        <v>100</v>
      </c>
      <c r="AT156" s="240" t="s">
        <v>196</v>
      </c>
      <c r="AU156" s="240" t="s">
        <v>85</v>
      </c>
      <c r="AY156" s="18" t="s">
        <v>194</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100</v>
      </c>
      <c r="BM156" s="240" t="s">
        <v>2356</v>
      </c>
    </row>
    <row r="157" s="13" customFormat="1">
      <c r="A157" s="13"/>
      <c r="B157" s="247"/>
      <c r="C157" s="248"/>
      <c r="D157" s="242" t="s">
        <v>204</v>
      </c>
      <c r="E157" s="249" t="s">
        <v>1</v>
      </c>
      <c r="F157" s="250" t="s">
        <v>2357</v>
      </c>
      <c r="G157" s="248"/>
      <c r="H157" s="251">
        <v>23.606999999999999</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204</v>
      </c>
      <c r="AU157" s="257" t="s">
        <v>85</v>
      </c>
      <c r="AV157" s="13" t="s">
        <v>85</v>
      </c>
      <c r="AW157" s="13" t="s">
        <v>32</v>
      </c>
      <c r="AX157" s="13" t="s">
        <v>76</v>
      </c>
      <c r="AY157" s="257" t="s">
        <v>194</v>
      </c>
    </row>
    <row r="158" s="15" customFormat="1">
      <c r="A158" s="15"/>
      <c r="B158" s="268"/>
      <c r="C158" s="269"/>
      <c r="D158" s="242" t="s">
        <v>204</v>
      </c>
      <c r="E158" s="270" t="s">
        <v>1</v>
      </c>
      <c r="F158" s="271" t="s">
        <v>207</v>
      </c>
      <c r="G158" s="269"/>
      <c r="H158" s="272">
        <v>23.606999999999999</v>
      </c>
      <c r="I158" s="273"/>
      <c r="J158" s="269"/>
      <c r="K158" s="269"/>
      <c r="L158" s="274"/>
      <c r="M158" s="275"/>
      <c r="N158" s="276"/>
      <c r="O158" s="276"/>
      <c r="P158" s="276"/>
      <c r="Q158" s="276"/>
      <c r="R158" s="276"/>
      <c r="S158" s="276"/>
      <c r="T158" s="277"/>
      <c r="U158" s="15"/>
      <c r="V158" s="15"/>
      <c r="W158" s="15"/>
      <c r="X158" s="15"/>
      <c r="Y158" s="15"/>
      <c r="Z158" s="15"/>
      <c r="AA158" s="15"/>
      <c r="AB158" s="15"/>
      <c r="AC158" s="15"/>
      <c r="AD158" s="15"/>
      <c r="AE158" s="15"/>
      <c r="AT158" s="278" t="s">
        <v>204</v>
      </c>
      <c r="AU158" s="278" t="s">
        <v>85</v>
      </c>
      <c r="AV158" s="15" t="s">
        <v>100</v>
      </c>
      <c r="AW158" s="15" t="s">
        <v>32</v>
      </c>
      <c r="AX158" s="15" t="s">
        <v>76</v>
      </c>
      <c r="AY158" s="278" t="s">
        <v>194</v>
      </c>
    </row>
    <row r="159" s="13" customFormat="1">
      <c r="A159" s="13"/>
      <c r="B159" s="247"/>
      <c r="C159" s="248"/>
      <c r="D159" s="242" t="s">
        <v>204</v>
      </c>
      <c r="E159" s="249" t="s">
        <v>1</v>
      </c>
      <c r="F159" s="250" t="s">
        <v>2358</v>
      </c>
      <c r="G159" s="248"/>
      <c r="H159" s="251">
        <v>23.609999999999999</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204</v>
      </c>
      <c r="AU159" s="257" t="s">
        <v>85</v>
      </c>
      <c r="AV159" s="13" t="s">
        <v>85</v>
      </c>
      <c r="AW159" s="13" t="s">
        <v>32</v>
      </c>
      <c r="AX159" s="13" t="s">
        <v>76</v>
      </c>
      <c r="AY159" s="257" t="s">
        <v>194</v>
      </c>
    </row>
    <row r="160" s="15" customFormat="1">
      <c r="A160" s="15"/>
      <c r="B160" s="268"/>
      <c r="C160" s="269"/>
      <c r="D160" s="242" t="s">
        <v>204</v>
      </c>
      <c r="E160" s="270" t="s">
        <v>1</v>
      </c>
      <c r="F160" s="271" t="s">
        <v>207</v>
      </c>
      <c r="G160" s="269"/>
      <c r="H160" s="272">
        <v>23.609999999999999</v>
      </c>
      <c r="I160" s="273"/>
      <c r="J160" s="269"/>
      <c r="K160" s="269"/>
      <c r="L160" s="274"/>
      <c r="M160" s="275"/>
      <c r="N160" s="276"/>
      <c r="O160" s="276"/>
      <c r="P160" s="276"/>
      <c r="Q160" s="276"/>
      <c r="R160" s="276"/>
      <c r="S160" s="276"/>
      <c r="T160" s="277"/>
      <c r="U160" s="15"/>
      <c r="V160" s="15"/>
      <c r="W160" s="15"/>
      <c r="X160" s="15"/>
      <c r="Y160" s="15"/>
      <c r="Z160" s="15"/>
      <c r="AA160" s="15"/>
      <c r="AB160" s="15"/>
      <c r="AC160" s="15"/>
      <c r="AD160" s="15"/>
      <c r="AE160" s="15"/>
      <c r="AT160" s="278" t="s">
        <v>204</v>
      </c>
      <c r="AU160" s="278" t="s">
        <v>85</v>
      </c>
      <c r="AV160" s="15" t="s">
        <v>100</v>
      </c>
      <c r="AW160" s="15" t="s">
        <v>32</v>
      </c>
      <c r="AX160" s="15" t="s">
        <v>83</v>
      </c>
      <c r="AY160" s="278" t="s">
        <v>194</v>
      </c>
    </row>
    <row r="161" s="2" customFormat="1" ht="16.5" customHeight="1">
      <c r="A161" s="39"/>
      <c r="B161" s="40"/>
      <c r="C161" s="229" t="s">
        <v>243</v>
      </c>
      <c r="D161" s="229" t="s">
        <v>196</v>
      </c>
      <c r="E161" s="230" t="s">
        <v>2359</v>
      </c>
      <c r="F161" s="231" t="s">
        <v>2360</v>
      </c>
      <c r="G161" s="232" t="s">
        <v>210</v>
      </c>
      <c r="H161" s="233">
        <v>137</v>
      </c>
      <c r="I161" s="234"/>
      <c r="J161" s="235">
        <f>ROUND(I161*H161,2)</f>
        <v>0</v>
      </c>
      <c r="K161" s="231" t="s">
        <v>1693</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100</v>
      </c>
      <c r="AT161" s="240" t="s">
        <v>196</v>
      </c>
      <c r="AU161" s="240" t="s">
        <v>85</v>
      </c>
      <c r="AY161" s="18" t="s">
        <v>194</v>
      </c>
      <c r="BE161" s="241">
        <f>IF(N161="základní",J161,0)</f>
        <v>0</v>
      </c>
      <c r="BF161" s="241">
        <f>IF(N161="snížená",J161,0)</f>
        <v>0</v>
      </c>
      <c r="BG161" s="241">
        <f>IF(N161="zákl. přenesená",J161,0)</f>
        <v>0</v>
      </c>
      <c r="BH161" s="241">
        <f>IF(N161="sníž. přenesená",J161,0)</f>
        <v>0</v>
      </c>
      <c r="BI161" s="241">
        <f>IF(N161="nulová",J161,0)</f>
        <v>0</v>
      </c>
      <c r="BJ161" s="18" t="s">
        <v>83</v>
      </c>
      <c r="BK161" s="241">
        <f>ROUND(I161*H161,2)</f>
        <v>0</v>
      </c>
      <c r="BL161" s="18" t="s">
        <v>100</v>
      </c>
      <c r="BM161" s="240" t="s">
        <v>2361</v>
      </c>
    </row>
    <row r="162" s="2" customFormat="1" ht="16.5" customHeight="1">
      <c r="A162" s="39"/>
      <c r="B162" s="40"/>
      <c r="C162" s="229" t="s">
        <v>249</v>
      </c>
      <c r="D162" s="229" t="s">
        <v>196</v>
      </c>
      <c r="E162" s="230" t="s">
        <v>2362</v>
      </c>
      <c r="F162" s="231" t="s">
        <v>2363</v>
      </c>
      <c r="G162" s="232" t="s">
        <v>210</v>
      </c>
      <c r="H162" s="233">
        <v>23.609999999999999</v>
      </c>
      <c r="I162" s="234"/>
      <c r="J162" s="235">
        <f>ROUND(I162*H162,2)</f>
        <v>0</v>
      </c>
      <c r="K162" s="231" t="s">
        <v>1693</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196</v>
      </c>
      <c r="AU162" s="240" t="s">
        <v>85</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2364</v>
      </c>
    </row>
    <row r="163" s="2" customFormat="1" ht="16.5" customHeight="1">
      <c r="A163" s="39"/>
      <c r="B163" s="40"/>
      <c r="C163" s="229" t="s">
        <v>256</v>
      </c>
      <c r="D163" s="229" t="s">
        <v>196</v>
      </c>
      <c r="E163" s="230" t="s">
        <v>2190</v>
      </c>
      <c r="F163" s="231" t="s">
        <v>2191</v>
      </c>
      <c r="G163" s="232" t="s">
        <v>215</v>
      </c>
      <c r="H163" s="233">
        <v>127.91</v>
      </c>
      <c r="I163" s="234"/>
      <c r="J163" s="235">
        <f>ROUND(I163*H163,2)</f>
        <v>0</v>
      </c>
      <c r="K163" s="231" t="s">
        <v>1693</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100</v>
      </c>
      <c r="AT163" s="240" t="s">
        <v>196</v>
      </c>
      <c r="AU163" s="240" t="s">
        <v>85</v>
      </c>
      <c r="AY163" s="18" t="s">
        <v>194</v>
      </c>
      <c r="BE163" s="241">
        <f>IF(N163="základní",J163,0)</f>
        <v>0</v>
      </c>
      <c r="BF163" s="241">
        <f>IF(N163="snížená",J163,0)</f>
        <v>0</v>
      </c>
      <c r="BG163" s="241">
        <f>IF(N163="zákl. přenesená",J163,0)</f>
        <v>0</v>
      </c>
      <c r="BH163" s="241">
        <f>IF(N163="sníž. přenesená",J163,0)</f>
        <v>0</v>
      </c>
      <c r="BI163" s="241">
        <f>IF(N163="nulová",J163,0)</f>
        <v>0</v>
      </c>
      <c r="BJ163" s="18" t="s">
        <v>83</v>
      </c>
      <c r="BK163" s="241">
        <f>ROUND(I163*H163,2)</f>
        <v>0</v>
      </c>
      <c r="BL163" s="18" t="s">
        <v>100</v>
      </c>
      <c r="BM163" s="240" t="s">
        <v>2365</v>
      </c>
    </row>
    <row r="164" s="13" customFormat="1">
      <c r="A164" s="13"/>
      <c r="B164" s="247"/>
      <c r="C164" s="248"/>
      <c r="D164" s="242" t="s">
        <v>204</v>
      </c>
      <c r="E164" s="249" t="s">
        <v>1</v>
      </c>
      <c r="F164" s="250" t="s">
        <v>2366</v>
      </c>
      <c r="G164" s="248"/>
      <c r="H164" s="251">
        <v>16.25</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204</v>
      </c>
      <c r="AU164" s="257" t="s">
        <v>85</v>
      </c>
      <c r="AV164" s="13" t="s">
        <v>85</v>
      </c>
      <c r="AW164" s="13" t="s">
        <v>32</v>
      </c>
      <c r="AX164" s="13" t="s">
        <v>76</v>
      </c>
      <c r="AY164" s="257" t="s">
        <v>194</v>
      </c>
    </row>
    <row r="165" s="13" customFormat="1">
      <c r="A165" s="13"/>
      <c r="B165" s="247"/>
      <c r="C165" s="248"/>
      <c r="D165" s="242" t="s">
        <v>204</v>
      </c>
      <c r="E165" s="249" t="s">
        <v>1</v>
      </c>
      <c r="F165" s="250" t="s">
        <v>2367</v>
      </c>
      <c r="G165" s="248"/>
      <c r="H165" s="251">
        <v>14.861000000000001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204</v>
      </c>
      <c r="AU165" s="257" t="s">
        <v>85</v>
      </c>
      <c r="AV165" s="13" t="s">
        <v>85</v>
      </c>
      <c r="AW165" s="13" t="s">
        <v>32</v>
      </c>
      <c r="AX165" s="13" t="s">
        <v>76</v>
      </c>
      <c r="AY165" s="257" t="s">
        <v>194</v>
      </c>
    </row>
    <row r="166" s="13" customFormat="1">
      <c r="A166" s="13"/>
      <c r="B166" s="247"/>
      <c r="C166" s="248"/>
      <c r="D166" s="242" t="s">
        <v>204</v>
      </c>
      <c r="E166" s="249" t="s">
        <v>1</v>
      </c>
      <c r="F166" s="250" t="s">
        <v>2368</v>
      </c>
      <c r="G166" s="248"/>
      <c r="H166" s="251">
        <v>8.0299999999999994</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204</v>
      </c>
      <c r="AU166" s="257" t="s">
        <v>85</v>
      </c>
      <c r="AV166" s="13" t="s">
        <v>85</v>
      </c>
      <c r="AW166" s="13" t="s">
        <v>32</v>
      </c>
      <c r="AX166" s="13" t="s">
        <v>76</v>
      </c>
      <c r="AY166" s="257" t="s">
        <v>194</v>
      </c>
    </row>
    <row r="167" s="13" customFormat="1">
      <c r="A167" s="13"/>
      <c r="B167" s="247"/>
      <c r="C167" s="248"/>
      <c r="D167" s="242" t="s">
        <v>204</v>
      </c>
      <c r="E167" s="249" t="s">
        <v>1</v>
      </c>
      <c r="F167" s="250" t="s">
        <v>2369</v>
      </c>
      <c r="G167" s="248"/>
      <c r="H167" s="251">
        <v>1.171</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204</v>
      </c>
      <c r="AU167" s="257" t="s">
        <v>85</v>
      </c>
      <c r="AV167" s="13" t="s">
        <v>85</v>
      </c>
      <c r="AW167" s="13" t="s">
        <v>32</v>
      </c>
      <c r="AX167" s="13" t="s">
        <v>76</v>
      </c>
      <c r="AY167" s="257" t="s">
        <v>194</v>
      </c>
    </row>
    <row r="168" s="16" customFormat="1">
      <c r="A168" s="16"/>
      <c r="B168" s="279"/>
      <c r="C168" s="280"/>
      <c r="D168" s="242" t="s">
        <v>204</v>
      </c>
      <c r="E168" s="281" t="s">
        <v>1</v>
      </c>
      <c r="F168" s="282" t="s">
        <v>223</v>
      </c>
      <c r="G168" s="280"/>
      <c r="H168" s="283">
        <v>40.311999999999998</v>
      </c>
      <c r="I168" s="284"/>
      <c r="J168" s="280"/>
      <c r="K168" s="280"/>
      <c r="L168" s="285"/>
      <c r="M168" s="286"/>
      <c r="N168" s="287"/>
      <c r="O168" s="287"/>
      <c r="P168" s="287"/>
      <c r="Q168" s="287"/>
      <c r="R168" s="287"/>
      <c r="S168" s="287"/>
      <c r="T168" s="288"/>
      <c r="U168" s="16"/>
      <c r="V168" s="16"/>
      <c r="W168" s="16"/>
      <c r="X168" s="16"/>
      <c r="Y168" s="16"/>
      <c r="Z168" s="16"/>
      <c r="AA168" s="16"/>
      <c r="AB168" s="16"/>
      <c r="AC168" s="16"/>
      <c r="AD168" s="16"/>
      <c r="AE168" s="16"/>
      <c r="AT168" s="289" t="s">
        <v>204</v>
      </c>
      <c r="AU168" s="289" t="s">
        <v>85</v>
      </c>
      <c r="AV168" s="16" t="s">
        <v>93</v>
      </c>
      <c r="AW168" s="16" t="s">
        <v>32</v>
      </c>
      <c r="AX168" s="16" t="s">
        <v>76</v>
      </c>
      <c r="AY168" s="289" t="s">
        <v>194</v>
      </c>
    </row>
    <row r="169" s="13" customFormat="1">
      <c r="A169" s="13"/>
      <c r="B169" s="247"/>
      <c r="C169" s="248"/>
      <c r="D169" s="242" t="s">
        <v>204</v>
      </c>
      <c r="E169" s="249" t="s">
        <v>1</v>
      </c>
      <c r="F169" s="250" t="s">
        <v>2370</v>
      </c>
      <c r="G169" s="248"/>
      <c r="H169" s="251">
        <v>102.3</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204</v>
      </c>
      <c r="AU169" s="257" t="s">
        <v>85</v>
      </c>
      <c r="AV169" s="13" t="s">
        <v>85</v>
      </c>
      <c r="AW169" s="13" t="s">
        <v>32</v>
      </c>
      <c r="AX169" s="13" t="s">
        <v>76</v>
      </c>
      <c r="AY169" s="257" t="s">
        <v>194</v>
      </c>
    </row>
    <row r="170" s="13" customFormat="1">
      <c r="A170" s="13"/>
      <c r="B170" s="247"/>
      <c r="C170" s="248"/>
      <c r="D170" s="242" t="s">
        <v>204</v>
      </c>
      <c r="E170" s="249" t="s">
        <v>1</v>
      </c>
      <c r="F170" s="250" t="s">
        <v>2371</v>
      </c>
      <c r="G170" s="248"/>
      <c r="H170" s="251">
        <v>-2.552</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204</v>
      </c>
      <c r="AU170" s="257" t="s">
        <v>85</v>
      </c>
      <c r="AV170" s="13" t="s">
        <v>85</v>
      </c>
      <c r="AW170" s="13" t="s">
        <v>32</v>
      </c>
      <c r="AX170" s="13" t="s">
        <v>76</v>
      </c>
      <c r="AY170" s="257" t="s">
        <v>194</v>
      </c>
    </row>
    <row r="171" s="13" customFormat="1">
      <c r="A171" s="13"/>
      <c r="B171" s="247"/>
      <c r="C171" s="248"/>
      <c r="D171" s="242" t="s">
        <v>204</v>
      </c>
      <c r="E171" s="249" t="s">
        <v>1</v>
      </c>
      <c r="F171" s="250" t="s">
        <v>2372</v>
      </c>
      <c r="G171" s="248"/>
      <c r="H171" s="251">
        <v>-11.478999999999999</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204</v>
      </c>
      <c r="AU171" s="257" t="s">
        <v>85</v>
      </c>
      <c r="AV171" s="13" t="s">
        <v>85</v>
      </c>
      <c r="AW171" s="13" t="s">
        <v>32</v>
      </c>
      <c r="AX171" s="13" t="s">
        <v>76</v>
      </c>
      <c r="AY171" s="257" t="s">
        <v>194</v>
      </c>
    </row>
    <row r="172" s="13" customFormat="1">
      <c r="A172" s="13"/>
      <c r="B172" s="247"/>
      <c r="C172" s="248"/>
      <c r="D172" s="242" t="s">
        <v>204</v>
      </c>
      <c r="E172" s="249" t="s">
        <v>1</v>
      </c>
      <c r="F172" s="250" t="s">
        <v>2373</v>
      </c>
      <c r="G172" s="248"/>
      <c r="H172" s="251">
        <v>-0.67100000000000004</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204</v>
      </c>
      <c r="AU172" s="257" t="s">
        <v>85</v>
      </c>
      <c r="AV172" s="13" t="s">
        <v>85</v>
      </c>
      <c r="AW172" s="13" t="s">
        <v>32</v>
      </c>
      <c r="AX172" s="13" t="s">
        <v>76</v>
      </c>
      <c r="AY172" s="257" t="s">
        <v>194</v>
      </c>
    </row>
    <row r="173" s="16" customFormat="1">
      <c r="A173" s="16"/>
      <c r="B173" s="279"/>
      <c r="C173" s="280"/>
      <c r="D173" s="242" t="s">
        <v>204</v>
      </c>
      <c r="E173" s="281" t="s">
        <v>1</v>
      </c>
      <c r="F173" s="282" t="s">
        <v>223</v>
      </c>
      <c r="G173" s="280"/>
      <c r="H173" s="283">
        <v>87.597999999999985</v>
      </c>
      <c r="I173" s="284"/>
      <c r="J173" s="280"/>
      <c r="K173" s="280"/>
      <c r="L173" s="285"/>
      <c r="M173" s="286"/>
      <c r="N173" s="287"/>
      <c r="O173" s="287"/>
      <c r="P173" s="287"/>
      <c r="Q173" s="287"/>
      <c r="R173" s="287"/>
      <c r="S173" s="287"/>
      <c r="T173" s="288"/>
      <c r="U173" s="16"/>
      <c r="V173" s="16"/>
      <c r="W173" s="16"/>
      <c r="X173" s="16"/>
      <c r="Y173" s="16"/>
      <c r="Z173" s="16"/>
      <c r="AA173" s="16"/>
      <c r="AB173" s="16"/>
      <c r="AC173" s="16"/>
      <c r="AD173" s="16"/>
      <c r="AE173" s="16"/>
      <c r="AT173" s="289" t="s">
        <v>204</v>
      </c>
      <c r="AU173" s="289" t="s">
        <v>85</v>
      </c>
      <c r="AV173" s="16" t="s">
        <v>93</v>
      </c>
      <c r="AW173" s="16" t="s">
        <v>32</v>
      </c>
      <c r="AX173" s="16" t="s">
        <v>76</v>
      </c>
      <c r="AY173" s="289" t="s">
        <v>194</v>
      </c>
    </row>
    <row r="174" s="15" customFormat="1">
      <c r="A174" s="15"/>
      <c r="B174" s="268"/>
      <c r="C174" s="269"/>
      <c r="D174" s="242" t="s">
        <v>204</v>
      </c>
      <c r="E174" s="270" t="s">
        <v>1</v>
      </c>
      <c r="F174" s="271" t="s">
        <v>207</v>
      </c>
      <c r="G174" s="269"/>
      <c r="H174" s="272">
        <v>127.91000000000001</v>
      </c>
      <c r="I174" s="273"/>
      <c r="J174" s="269"/>
      <c r="K174" s="269"/>
      <c r="L174" s="274"/>
      <c r="M174" s="275"/>
      <c r="N174" s="276"/>
      <c r="O174" s="276"/>
      <c r="P174" s="276"/>
      <c r="Q174" s="276"/>
      <c r="R174" s="276"/>
      <c r="S174" s="276"/>
      <c r="T174" s="277"/>
      <c r="U174" s="15"/>
      <c r="V174" s="15"/>
      <c r="W174" s="15"/>
      <c r="X174" s="15"/>
      <c r="Y174" s="15"/>
      <c r="Z174" s="15"/>
      <c r="AA174" s="15"/>
      <c r="AB174" s="15"/>
      <c r="AC174" s="15"/>
      <c r="AD174" s="15"/>
      <c r="AE174" s="15"/>
      <c r="AT174" s="278" t="s">
        <v>204</v>
      </c>
      <c r="AU174" s="278" t="s">
        <v>85</v>
      </c>
      <c r="AV174" s="15" t="s">
        <v>100</v>
      </c>
      <c r="AW174" s="15" t="s">
        <v>32</v>
      </c>
      <c r="AX174" s="15" t="s">
        <v>76</v>
      </c>
      <c r="AY174" s="278" t="s">
        <v>194</v>
      </c>
    </row>
    <row r="175" s="13" customFormat="1">
      <c r="A175" s="13"/>
      <c r="B175" s="247"/>
      <c r="C175" s="248"/>
      <c r="D175" s="242" t="s">
        <v>204</v>
      </c>
      <c r="E175" s="249" t="s">
        <v>1</v>
      </c>
      <c r="F175" s="250" t="s">
        <v>2374</v>
      </c>
      <c r="G175" s="248"/>
      <c r="H175" s="251">
        <v>127.91</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204</v>
      </c>
      <c r="AU175" s="257" t="s">
        <v>85</v>
      </c>
      <c r="AV175" s="13" t="s">
        <v>85</v>
      </c>
      <c r="AW175" s="13" t="s">
        <v>32</v>
      </c>
      <c r="AX175" s="13" t="s">
        <v>76</v>
      </c>
      <c r="AY175" s="257" t="s">
        <v>194</v>
      </c>
    </row>
    <row r="176" s="15" customFormat="1">
      <c r="A176" s="15"/>
      <c r="B176" s="268"/>
      <c r="C176" s="269"/>
      <c r="D176" s="242" t="s">
        <v>204</v>
      </c>
      <c r="E176" s="270" t="s">
        <v>1</v>
      </c>
      <c r="F176" s="271" t="s">
        <v>207</v>
      </c>
      <c r="G176" s="269"/>
      <c r="H176" s="272">
        <v>127.91</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204</v>
      </c>
      <c r="AU176" s="278" t="s">
        <v>85</v>
      </c>
      <c r="AV176" s="15" t="s">
        <v>100</v>
      </c>
      <c r="AW176" s="15" t="s">
        <v>32</v>
      </c>
      <c r="AX176" s="15" t="s">
        <v>83</v>
      </c>
      <c r="AY176" s="278" t="s">
        <v>194</v>
      </c>
    </row>
    <row r="177" s="2" customFormat="1" ht="21.75" customHeight="1">
      <c r="A177" s="39"/>
      <c r="B177" s="40"/>
      <c r="C177" s="229" t="s">
        <v>8</v>
      </c>
      <c r="D177" s="229" t="s">
        <v>196</v>
      </c>
      <c r="E177" s="230" t="s">
        <v>264</v>
      </c>
      <c r="F177" s="231" t="s">
        <v>265</v>
      </c>
      <c r="G177" s="232" t="s">
        <v>215</v>
      </c>
      <c r="H177" s="233">
        <v>67.939999999999998</v>
      </c>
      <c r="I177" s="234"/>
      <c r="J177" s="235">
        <f>ROUND(I177*H177,2)</f>
        <v>0</v>
      </c>
      <c r="K177" s="231" t="s">
        <v>1693</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196</v>
      </c>
      <c r="AU177" s="240" t="s">
        <v>85</v>
      </c>
      <c r="AY177" s="18" t="s">
        <v>194</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2375</v>
      </c>
    </row>
    <row r="178" s="13" customFormat="1">
      <c r="A178" s="13"/>
      <c r="B178" s="247"/>
      <c r="C178" s="248"/>
      <c r="D178" s="242" t="s">
        <v>204</v>
      </c>
      <c r="E178" s="249" t="s">
        <v>1</v>
      </c>
      <c r="F178" s="250" t="s">
        <v>2376</v>
      </c>
      <c r="G178" s="248"/>
      <c r="H178" s="251">
        <v>195.84999999999999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204</v>
      </c>
      <c r="AU178" s="257" t="s">
        <v>85</v>
      </c>
      <c r="AV178" s="13" t="s">
        <v>85</v>
      </c>
      <c r="AW178" s="13" t="s">
        <v>32</v>
      </c>
      <c r="AX178" s="13" t="s">
        <v>76</v>
      </c>
      <c r="AY178" s="257" t="s">
        <v>194</v>
      </c>
    </row>
    <row r="179" s="13" customFormat="1">
      <c r="A179" s="13"/>
      <c r="B179" s="247"/>
      <c r="C179" s="248"/>
      <c r="D179" s="242" t="s">
        <v>204</v>
      </c>
      <c r="E179" s="249" t="s">
        <v>1</v>
      </c>
      <c r="F179" s="250" t="s">
        <v>2377</v>
      </c>
      <c r="G179" s="248"/>
      <c r="H179" s="251">
        <v>-127.91</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204</v>
      </c>
      <c r="AU179" s="257" t="s">
        <v>85</v>
      </c>
      <c r="AV179" s="13" t="s">
        <v>85</v>
      </c>
      <c r="AW179" s="13" t="s">
        <v>32</v>
      </c>
      <c r="AX179" s="13" t="s">
        <v>76</v>
      </c>
      <c r="AY179" s="257" t="s">
        <v>194</v>
      </c>
    </row>
    <row r="180" s="15" customFormat="1">
      <c r="A180" s="15"/>
      <c r="B180" s="268"/>
      <c r="C180" s="269"/>
      <c r="D180" s="242" t="s">
        <v>204</v>
      </c>
      <c r="E180" s="270" t="s">
        <v>1</v>
      </c>
      <c r="F180" s="271" t="s">
        <v>207</v>
      </c>
      <c r="G180" s="269"/>
      <c r="H180" s="272">
        <v>67.939999999999998</v>
      </c>
      <c r="I180" s="273"/>
      <c r="J180" s="269"/>
      <c r="K180" s="269"/>
      <c r="L180" s="274"/>
      <c r="M180" s="275"/>
      <c r="N180" s="276"/>
      <c r="O180" s="276"/>
      <c r="P180" s="276"/>
      <c r="Q180" s="276"/>
      <c r="R180" s="276"/>
      <c r="S180" s="276"/>
      <c r="T180" s="277"/>
      <c r="U180" s="15"/>
      <c r="V180" s="15"/>
      <c r="W180" s="15"/>
      <c r="X180" s="15"/>
      <c r="Y180" s="15"/>
      <c r="Z180" s="15"/>
      <c r="AA180" s="15"/>
      <c r="AB180" s="15"/>
      <c r="AC180" s="15"/>
      <c r="AD180" s="15"/>
      <c r="AE180" s="15"/>
      <c r="AT180" s="278" t="s">
        <v>204</v>
      </c>
      <c r="AU180" s="278" t="s">
        <v>85</v>
      </c>
      <c r="AV180" s="15" t="s">
        <v>100</v>
      </c>
      <c r="AW180" s="15" t="s">
        <v>32</v>
      </c>
      <c r="AX180" s="15" t="s">
        <v>83</v>
      </c>
      <c r="AY180" s="278" t="s">
        <v>194</v>
      </c>
    </row>
    <row r="181" s="2" customFormat="1" ht="16.5" customHeight="1">
      <c r="A181" s="39"/>
      <c r="B181" s="40"/>
      <c r="C181" s="229" t="s">
        <v>270</v>
      </c>
      <c r="D181" s="229" t="s">
        <v>196</v>
      </c>
      <c r="E181" s="230" t="s">
        <v>2195</v>
      </c>
      <c r="F181" s="231" t="s">
        <v>2196</v>
      </c>
      <c r="G181" s="232" t="s">
        <v>215</v>
      </c>
      <c r="H181" s="233">
        <v>195.84999999999999</v>
      </c>
      <c r="I181" s="234"/>
      <c r="J181" s="235">
        <f>ROUND(I181*H181,2)</f>
        <v>0</v>
      </c>
      <c r="K181" s="231" t="s">
        <v>1693</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100</v>
      </c>
      <c r="AT181" s="240" t="s">
        <v>196</v>
      </c>
      <c r="AU181" s="240" t="s">
        <v>85</v>
      </c>
      <c r="AY181" s="18" t="s">
        <v>194</v>
      </c>
      <c r="BE181" s="241">
        <f>IF(N181="základní",J181,0)</f>
        <v>0</v>
      </c>
      <c r="BF181" s="241">
        <f>IF(N181="snížená",J181,0)</f>
        <v>0</v>
      </c>
      <c r="BG181" s="241">
        <f>IF(N181="zákl. přenesená",J181,0)</f>
        <v>0</v>
      </c>
      <c r="BH181" s="241">
        <f>IF(N181="sníž. přenesená",J181,0)</f>
        <v>0</v>
      </c>
      <c r="BI181" s="241">
        <f>IF(N181="nulová",J181,0)</f>
        <v>0</v>
      </c>
      <c r="BJ181" s="18" t="s">
        <v>83</v>
      </c>
      <c r="BK181" s="241">
        <f>ROUND(I181*H181,2)</f>
        <v>0</v>
      </c>
      <c r="BL181" s="18" t="s">
        <v>100</v>
      </c>
      <c r="BM181" s="240" t="s">
        <v>2378</v>
      </c>
    </row>
    <row r="182" s="13" customFormat="1">
      <c r="A182" s="13"/>
      <c r="B182" s="247"/>
      <c r="C182" s="248"/>
      <c r="D182" s="242" t="s">
        <v>204</v>
      </c>
      <c r="E182" s="249" t="s">
        <v>1</v>
      </c>
      <c r="F182" s="250" t="s">
        <v>2376</v>
      </c>
      <c r="G182" s="248"/>
      <c r="H182" s="251">
        <v>195.84999999999999</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204</v>
      </c>
      <c r="AU182" s="257" t="s">
        <v>85</v>
      </c>
      <c r="AV182" s="13" t="s">
        <v>85</v>
      </c>
      <c r="AW182" s="13" t="s">
        <v>32</v>
      </c>
      <c r="AX182" s="13" t="s">
        <v>83</v>
      </c>
      <c r="AY182" s="257" t="s">
        <v>194</v>
      </c>
    </row>
    <row r="183" s="2" customFormat="1" ht="16.5" customHeight="1">
      <c r="A183" s="39"/>
      <c r="B183" s="40"/>
      <c r="C183" s="229" t="s">
        <v>274</v>
      </c>
      <c r="D183" s="229" t="s">
        <v>196</v>
      </c>
      <c r="E183" s="230" t="s">
        <v>2199</v>
      </c>
      <c r="F183" s="231" t="s">
        <v>2200</v>
      </c>
      <c r="G183" s="232" t="s">
        <v>210</v>
      </c>
      <c r="H183" s="233">
        <v>57.530000000000001</v>
      </c>
      <c r="I183" s="234"/>
      <c r="J183" s="235">
        <f>ROUND(I183*H183,2)</f>
        <v>0</v>
      </c>
      <c r="K183" s="231" t="s">
        <v>1693</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100</v>
      </c>
      <c r="AT183" s="240" t="s">
        <v>196</v>
      </c>
      <c r="AU183" s="240" t="s">
        <v>85</v>
      </c>
      <c r="AY183" s="18" t="s">
        <v>194</v>
      </c>
      <c r="BE183" s="241">
        <f>IF(N183="základní",J183,0)</f>
        <v>0</v>
      </c>
      <c r="BF183" s="241">
        <f>IF(N183="snížená",J183,0)</f>
        <v>0</v>
      </c>
      <c r="BG183" s="241">
        <f>IF(N183="zákl. přenesená",J183,0)</f>
        <v>0</v>
      </c>
      <c r="BH183" s="241">
        <f>IF(N183="sníž. přenesená",J183,0)</f>
        <v>0</v>
      </c>
      <c r="BI183" s="241">
        <f>IF(N183="nulová",J183,0)</f>
        <v>0</v>
      </c>
      <c r="BJ183" s="18" t="s">
        <v>83</v>
      </c>
      <c r="BK183" s="241">
        <f>ROUND(I183*H183,2)</f>
        <v>0</v>
      </c>
      <c r="BL183" s="18" t="s">
        <v>100</v>
      </c>
      <c r="BM183" s="240" t="s">
        <v>2379</v>
      </c>
    </row>
    <row r="184" s="13" customFormat="1">
      <c r="A184" s="13"/>
      <c r="B184" s="247"/>
      <c r="C184" s="248"/>
      <c r="D184" s="242" t="s">
        <v>204</v>
      </c>
      <c r="E184" s="249" t="s">
        <v>1</v>
      </c>
      <c r="F184" s="250" t="s">
        <v>2380</v>
      </c>
      <c r="G184" s="248"/>
      <c r="H184" s="251">
        <v>47.359999999999999</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204</v>
      </c>
      <c r="AU184" s="257" t="s">
        <v>85</v>
      </c>
      <c r="AV184" s="13" t="s">
        <v>85</v>
      </c>
      <c r="AW184" s="13" t="s">
        <v>32</v>
      </c>
      <c r="AX184" s="13" t="s">
        <v>76</v>
      </c>
      <c r="AY184" s="257" t="s">
        <v>194</v>
      </c>
    </row>
    <row r="185" s="13" customFormat="1">
      <c r="A185" s="13"/>
      <c r="B185" s="247"/>
      <c r="C185" s="248"/>
      <c r="D185" s="242" t="s">
        <v>204</v>
      </c>
      <c r="E185" s="249" t="s">
        <v>1</v>
      </c>
      <c r="F185" s="250" t="s">
        <v>2381</v>
      </c>
      <c r="G185" s="248"/>
      <c r="H185" s="251">
        <v>2.8799999999999999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204</v>
      </c>
      <c r="AU185" s="257" t="s">
        <v>85</v>
      </c>
      <c r="AV185" s="13" t="s">
        <v>85</v>
      </c>
      <c r="AW185" s="13" t="s">
        <v>32</v>
      </c>
      <c r="AX185" s="13" t="s">
        <v>76</v>
      </c>
      <c r="AY185" s="257" t="s">
        <v>194</v>
      </c>
    </row>
    <row r="186" s="13" customFormat="1">
      <c r="A186" s="13"/>
      <c r="B186" s="247"/>
      <c r="C186" s="248"/>
      <c r="D186" s="242" t="s">
        <v>204</v>
      </c>
      <c r="E186" s="249" t="s">
        <v>1</v>
      </c>
      <c r="F186" s="250" t="s">
        <v>2382</v>
      </c>
      <c r="G186" s="248"/>
      <c r="H186" s="251">
        <v>7.29</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204</v>
      </c>
      <c r="AU186" s="257" t="s">
        <v>85</v>
      </c>
      <c r="AV186" s="13" t="s">
        <v>85</v>
      </c>
      <c r="AW186" s="13" t="s">
        <v>32</v>
      </c>
      <c r="AX186" s="13" t="s">
        <v>76</v>
      </c>
      <c r="AY186" s="257" t="s">
        <v>194</v>
      </c>
    </row>
    <row r="187" s="15" customFormat="1">
      <c r="A187" s="15"/>
      <c r="B187" s="268"/>
      <c r="C187" s="269"/>
      <c r="D187" s="242" t="s">
        <v>204</v>
      </c>
      <c r="E187" s="270" t="s">
        <v>1</v>
      </c>
      <c r="F187" s="271" t="s">
        <v>207</v>
      </c>
      <c r="G187" s="269"/>
      <c r="H187" s="272">
        <v>57.530000000000001</v>
      </c>
      <c r="I187" s="273"/>
      <c r="J187" s="269"/>
      <c r="K187" s="269"/>
      <c r="L187" s="274"/>
      <c r="M187" s="275"/>
      <c r="N187" s="276"/>
      <c r="O187" s="276"/>
      <c r="P187" s="276"/>
      <c r="Q187" s="276"/>
      <c r="R187" s="276"/>
      <c r="S187" s="276"/>
      <c r="T187" s="277"/>
      <c r="U187" s="15"/>
      <c r="V187" s="15"/>
      <c r="W187" s="15"/>
      <c r="X187" s="15"/>
      <c r="Y187" s="15"/>
      <c r="Z187" s="15"/>
      <c r="AA187" s="15"/>
      <c r="AB187" s="15"/>
      <c r="AC187" s="15"/>
      <c r="AD187" s="15"/>
      <c r="AE187" s="15"/>
      <c r="AT187" s="278" t="s">
        <v>204</v>
      </c>
      <c r="AU187" s="278" t="s">
        <v>85</v>
      </c>
      <c r="AV187" s="15" t="s">
        <v>100</v>
      </c>
      <c r="AW187" s="15" t="s">
        <v>32</v>
      </c>
      <c r="AX187" s="15" t="s">
        <v>83</v>
      </c>
      <c r="AY187" s="278" t="s">
        <v>194</v>
      </c>
    </row>
    <row r="188" s="2" customFormat="1" ht="16.5" customHeight="1">
      <c r="A188" s="39"/>
      <c r="B188" s="40"/>
      <c r="C188" s="229" t="s">
        <v>254</v>
      </c>
      <c r="D188" s="229" t="s">
        <v>196</v>
      </c>
      <c r="E188" s="230" t="s">
        <v>2205</v>
      </c>
      <c r="F188" s="231" t="s">
        <v>2206</v>
      </c>
      <c r="G188" s="232" t="s">
        <v>312</v>
      </c>
      <c r="H188" s="233">
        <v>118.895</v>
      </c>
      <c r="I188" s="234"/>
      <c r="J188" s="235">
        <f>ROUND(I188*H188,2)</f>
        <v>0</v>
      </c>
      <c r="K188" s="231" t="s">
        <v>1693</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100</v>
      </c>
      <c r="AT188" s="240" t="s">
        <v>196</v>
      </c>
      <c r="AU188" s="240" t="s">
        <v>85</v>
      </c>
      <c r="AY188" s="18" t="s">
        <v>194</v>
      </c>
      <c r="BE188" s="241">
        <f>IF(N188="základní",J188,0)</f>
        <v>0</v>
      </c>
      <c r="BF188" s="241">
        <f>IF(N188="snížená",J188,0)</f>
        <v>0</v>
      </c>
      <c r="BG188" s="241">
        <f>IF(N188="zákl. přenesená",J188,0)</f>
        <v>0</v>
      </c>
      <c r="BH188" s="241">
        <f>IF(N188="sníž. přenesená",J188,0)</f>
        <v>0</v>
      </c>
      <c r="BI188" s="241">
        <f>IF(N188="nulová",J188,0)</f>
        <v>0</v>
      </c>
      <c r="BJ188" s="18" t="s">
        <v>83</v>
      </c>
      <c r="BK188" s="241">
        <f>ROUND(I188*H188,2)</f>
        <v>0</v>
      </c>
      <c r="BL188" s="18" t="s">
        <v>100</v>
      </c>
      <c r="BM188" s="240" t="s">
        <v>2383</v>
      </c>
    </row>
    <row r="189" s="13" customFormat="1">
      <c r="A189" s="13"/>
      <c r="B189" s="247"/>
      <c r="C189" s="248"/>
      <c r="D189" s="242" t="s">
        <v>204</v>
      </c>
      <c r="E189" s="249" t="s">
        <v>1</v>
      </c>
      <c r="F189" s="250" t="s">
        <v>2384</v>
      </c>
      <c r="G189" s="248"/>
      <c r="H189" s="251">
        <v>67.939999999999998</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204</v>
      </c>
      <c r="AU189" s="257" t="s">
        <v>85</v>
      </c>
      <c r="AV189" s="13" t="s">
        <v>85</v>
      </c>
      <c r="AW189" s="13" t="s">
        <v>32</v>
      </c>
      <c r="AX189" s="13" t="s">
        <v>83</v>
      </c>
      <c r="AY189" s="257" t="s">
        <v>194</v>
      </c>
    </row>
    <row r="190" s="13" customFormat="1">
      <c r="A190" s="13"/>
      <c r="B190" s="247"/>
      <c r="C190" s="248"/>
      <c r="D190" s="242" t="s">
        <v>204</v>
      </c>
      <c r="E190" s="248"/>
      <c r="F190" s="250" t="s">
        <v>2385</v>
      </c>
      <c r="G190" s="248"/>
      <c r="H190" s="251">
        <v>118.895</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204</v>
      </c>
      <c r="AU190" s="257" t="s">
        <v>85</v>
      </c>
      <c r="AV190" s="13" t="s">
        <v>85</v>
      </c>
      <c r="AW190" s="13" t="s">
        <v>4</v>
      </c>
      <c r="AX190" s="13" t="s">
        <v>83</v>
      </c>
      <c r="AY190" s="257" t="s">
        <v>194</v>
      </c>
    </row>
    <row r="191" s="2" customFormat="1" ht="16.5" customHeight="1">
      <c r="A191" s="39"/>
      <c r="B191" s="40"/>
      <c r="C191" s="229" t="s">
        <v>285</v>
      </c>
      <c r="D191" s="229" t="s">
        <v>196</v>
      </c>
      <c r="E191" s="230" t="s">
        <v>2209</v>
      </c>
      <c r="F191" s="231" t="s">
        <v>2210</v>
      </c>
      <c r="G191" s="232" t="s">
        <v>215</v>
      </c>
      <c r="H191" s="233">
        <v>195.84999999999999</v>
      </c>
      <c r="I191" s="234"/>
      <c r="J191" s="235">
        <f>ROUND(I191*H191,2)</f>
        <v>0</v>
      </c>
      <c r="K191" s="231" t="s">
        <v>1693</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100</v>
      </c>
      <c r="AT191" s="240" t="s">
        <v>196</v>
      </c>
      <c r="AU191" s="240" t="s">
        <v>85</v>
      </c>
      <c r="AY191" s="18" t="s">
        <v>194</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100</v>
      </c>
      <c r="BM191" s="240" t="s">
        <v>2386</v>
      </c>
    </row>
    <row r="192" s="2" customFormat="1" ht="16.5" customHeight="1">
      <c r="A192" s="39"/>
      <c r="B192" s="40"/>
      <c r="C192" s="229" t="s">
        <v>292</v>
      </c>
      <c r="D192" s="229" t="s">
        <v>196</v>
      </c>
      <c r="E192" s="230" t="s">
        <v>239</v>
      </c>
      <c r="F192" s="231" t="s">
        <v>240</v>
      </c>
      <c r="G192" s="232" t="s">
        <v>215</v>
      </c>
      <c r="H192" s="233">
        <v>152.5</v>
      </c>
      <c r="I192" s="234"/>
      <c r="J192" s="235">
        <f>ROUND(I192*H192,2)</f>
        <v>0</v>
      </c>
      <c r="K192" s="231" t="s">
        <v>1693</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100</v>
      </c>
      <c r="AT192" s="240" t="s">
        <v>196</v>
      </c>
      <c r="AU192" s="240" t="s">
        <v>85</v>
      </c>
      <c r="AY192" s="18" t="s">
        <v>194</v>
      </c>
      <c r="BE192" s="241">
        <f>IF(N192="základní",J192,0)</f>
        <v>0</v>
      </c>
      <c r="BF192" s="241">
        <f>IF(N192="snížená",J192,0)</f>
        <v>0</v>
      </c>
      <c r="BG192" s="241">
        <f>IF(N192="zákl. přenesená",J192,0)</f>
        <v>0</v>
      </c>
      <c r="BH192" s="241">
        <f>IF(N192="sníž. přenesená",J192,0)</f>
        <v>0</v>
      </c>
      <c r="BI192" s="241">
        <f>IF(N192="nulová",J192,0)</f>
        <v>0</v>
      </c>
      <c r="BJ192" s="18" t="s">
        <v>83</v>
      </c>
      <c r="BK192" s="241">
        <f>ROUND(I192*H192,2)</f>
        <v>0</v>
      </c>
      <c r="BL192" s="18" t="s">
        <v>100</v>
      </c>
      <c r="BM192" s="240" t="s">
        <v>2387</v>
      </c>
    </row>
    <row r="193" s="14" customFormat="1">
      <c r="A193" s="14"/>
      <c r="B193" s="258"/>
      <c r="C193" s="259"/>
      <c r="D193" s="242" t="s">
        <v>204</v>
      </c>
      <c r="E193" s="260" t="s">
        <v>1</v>
      </c>
      <c r="F193" s="261" t="s">
        <v>2388</v>
      </c>
      <c r="G193" s="259"/>
      <c r="H193" s="260" t="s">
        <v>1</v>
      </c>
      <c r="I193" s="262"/>
      <c r="J193" s="259"/>
      <c r="K193" s="259"/>
      <c r="L193" s="263"/>
      <c r="M193" s="264"/>
      <c r="N193" s="265"/>
      <c r="O193" s="265"/>
      <c r="P193" s="265"/>
      <c r="Q193" s="265"/>
      <c r="R193" s="265"/>
      <c r="S193" s="265"/>
      <c r="T193" s="266"/>
      <c r="U193" s="14"/>
      <c r="V193" s="14"/>
      <c r="W193" s="14"/>
      <c r="X193" s="14"/>
      <c r="Y193" s="14"/>
      <c r="Z193" s="14"/>
      <c r="AA193" s="14"/>
      <c r="AB193" s="14"/>
      <c r="AC193" s="14"/>
      <c r="AD193" s="14"/>
      <c r="AE193" s="14"/>
      <c r="AT193" s="267" t="s">
        <v>204</v>
      </c>
      <c r="AU193" s="267" t="s">
        <v>85</v>
      </c>
      <c r="AV193" s="14" t="s">
        <v>83</v>
      </c>
      <c r="AW193" s="14" t="s">
        <v>32</v>
      </c>
      <c r="AX193" s="14" t="s">
        <v>76</v>
      </c>
      <c r="AY193" s="267" t="s">
        <v>194</v>
      </c>
    </row>
    <row r="194" s="13" customFormat="1">
      <c r="A194" s="13"/>
      <c r="B194" s="247"/>
      <c r="C194" s="248"/>
      <c r="D194" s="242" t="s">
        <v>204</v>
      </c>
      <c r="E194" s="249" t="s">
        <v>1</v>
      </c>
      <c r="F194" s="250" t="s">
        <v>2374</v>
      </c>
      <c r="G194" s="248"/>
      <c r="H194" s="251">
        <v>127.91</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204</v>
      </c>
      <c r="AU194" s="257" t="s">
        <v>85</v>
      </c>
      <c r="AV194" s="13" t="s">
        <v>85</v>
      </c>
      <c r="AW194" s="13" t="s">
        <v>32</v>
      </c>
      <c r="AX194" s="13" t="s">
        <v>76</v>
      </c>
      <c r="AY194" s="257" t="s">
        <v>194</v>
      </c>
    </row>
    <row r="195" s="16" customFormat="1">
      <c r="A195" s="16"/>
      <c r="B195" s="279"/>
      <c r="C195" s="280"/>
      <c r="D195" s="242" t="s">
        <v>204</v>
      </c>
      <c r="E195" s="281" t="s">
        <v>1</v>
      </c>
      <c r="F195" s="282" t="s">
        <v>223</v>
      </c>
      <c r="G195" s="280"/>
      <c r="H195" s="283">
        <v>127.91</v>
      </c>
      <c r="I195" s="284"/>
      <c r="J195" s="280"/>
      <c r="K195" s="280"/>
      <c r="L195" s="285"/>
      <c r="M195" s="286"/>
      <c r="N195" s="287"/>
      <c r="O195" s="287"/>
      <c r="P195" s="287"/>
      <c r="Q195" s="287"/>
      <c r="R195" s="287"/>
      <c r="S195" s="287"/>
      <c r="T195" s="288"/>
      <c r="U195" s="16"/>
      <c r="V195" s="16"/>
      <c r="W195" s="16"/>
      <c r="X195" s="16"/>
      <c r="Y195" s="16"/>
      <c r="Z195" s="16"/>
      <c r="AA195" s="16"/>
      <c r="AB195" s="16"/>
      <c r="AC195" s="16"/>
      <c r="AD195" s="16"/>
      <c r="AE195" s="16"/>
      <c r="AT195" s="289" t="s">
        <v>204</v>
      </c>
      <c r="AU195" s="289" t="s">
        <v>85</v>
      </c>
      <c r="AV195" s="16" t="s">
        <v>93</v>
      </c>
      <c r="AW195" s="16" t="s">
        <v>32</v>
      </c>
      <c r="AX195" s="16" t="s">
        <v>76</v>
      </c>
      <c r="AY195" s="289" t="s">
        <v>194</v>
      </c>
    </row>
    <row r="196" s="14" customFormat="1">
      <c r="A196" s="14"/>
      <c r="B196" s="258"/>
      <c r="C196" s="259"/>
      <c r="D196" s="242" t="s">
        <v>204</v>
      </c>
      <c r="E196" s="260" t="s">
        <v>1</v>
      </c>
      <c r="F196" s="261" t="s">
        <v>2216</v>
      </c>
      <c r="G196" s="259"/>
      <c r="H196" s="260" t="s">
        <v>1</v>
      </c>
      <c r="I196" s="262"/>
      <c r="J196" s="259"/>
      <c r="K196" s="259"/>
      <c r="L196" s="263"/>
      <c r="M196" s="264"/>
      <c r="N196" s="265"/>
      <c r="O196" s="265"/>
      <c r="P196" s="265"/>
      <c r="Q196" s="265"/>
      <c r="R196" s="265"/>
      <c r="S196" s="265"/>
      <c r="T196" s="266"/>
      <c r="U196" s="14"/>
      <c r="V196" s="14"/>
      <c r="W196" s="14"/>
      <c r="X196" s="14"/>
      <c r="Y196" s="14"/>
      <c r="Z196" s="14"/>
      <c r="AA196" s="14"/>
      <c r="AB196" s="14"/>
      <c r="AC196" s="14"/>
      <c r="AD196" s="14"/>
      <c r="AE196" s="14"/>
      <c r="AT196" s="267" t="s">
        <v>204</v>
      </c>
      <c r="AU196" s="267" t="s">
        <v>85</v>
      </c>
      <c r="AV196" s="14" t="s">
        <v>83</v>
      </c>
      <c r="AW196" s="14" t="s">
        <v>32</v>
      </c>
      <c r="AX196" s="14" t="s">
        <v>76</v>
      </c>
      <c r="AY196" s="267" t="s">
        <v>194</v>
      </c>
    </row>
    <row r="197" s="13" customFormat="1">
      <c r="A197" s="13"/>
      <c r="B197" s="247"/>
      <c r="C197" s="248"/>
      <c r="D197" s="242" t="s">
        <v>204</v>
      </c>
      <c r="E197" s="249" t="s">
        <v>1</v>
      </c>
      <c r="F197" s="250" t="s">
        <v>2389</v>
      </c>
      <c r="G197" s="248"/>
      <c r="H197" s="251">
        <v>13.138</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204</v>
      </c>
      <c r="AU197" s="257" t="s">
        <v>85</v>
      </c>
      <c r="AV197" s="13" t="s">
        <v>85</v>
      </c>
      <c r="AW197" s="13" t="s">
        <v>32</v>
      </c>
      <c r="AX197" s="13" t="s">
        <v>76</v>
      </c>
      <c r="AY197" s="257" t="s">
        <v>194</v>
      </c>
    </row>
    <row r="198" s="13" customFormat="1">
      <c r="A198" s="13"/>
      <c r="B198" s="247"/>
      <c r="C198" s="248"/>
      <c r="D198" s="242" t="s">
        <v>204</v>
      </c>
      <c r="E198" s="249" t="s">
        <v>1</v>
      </c>
      <c r="F198" s="250" t="s">
        <v>2390</v>
      </c>
      <c r="G198" s="248"/>
      <c r="H198" s="251">
        <v>9.6359999999999992</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204</v>
      </c>
      <c r="AU198" s="257" t="s">
        <v>85</v>
      </c>
      <c r="AV198" s="13" t="s">
        <v>85</v>
      </c>
      <c r="AW198" s="13" t="s">
        <v>32</v>
      </c>
      <c r="AX198" s="13" t="s">
        <v>76</v>
      </c>
      <c r="AY198" s="257" t="s">
        <v>194</v>
      </c>
    </row>
    <row r="199" s="13" customFormat="1">
      <c r="A199" s="13"/>
      <c r="B199" s="247"/>
      <c r="C199" s="248"/>
      <c r="D199" s="242" t="s">
        <v>204</v>
      </c>
      <c r="E199" s="249" t="s">
        <v>1</v>
      </c>
      <c r="F199" s="250" t="s">
        <v>2391</v>
      </c>
      <c r="G199" s="248"/>
      <c r="H199" s="251">
        <v>1.8089999999999999</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204</v>
      </c>
      <c r="AU199" s="257" t="s">
        <v>85</v>
      </c>
      <c r="AV199" s="13" t="s">
        <v>85</v>
      </c>
      <c r="AW199" s="13" t="s">
        <v>32</v>
      </c>
      <c r="AX199" s="13" t="s">
        <v>76</v>
      </c>
      <c r="AY199" s="257" t="s">
        <v>194</v>
      </c>
    </row>
    <row r="200" s="16" customFormat="1">
      <c r="A200" s="16"/>
      <c r="B200" s="279"/>
      <c r="C200" s="280"/>
      <c r="D200" s="242" t="s">
        <v>204</v>
      </c>
      <c r="E200" s="281" t="s">
        <v>1</v>
      </c>
      <c r="F200" s="282" t="s">
        <v>223</v>
      </c>
      <c r="G200" s="280"/>
      <c r="H200" s="283">
        <v>24.583000000000002</v>
      </c>
      <c r="I200" s="284"/>
      <c r="J200" s="280"/>
      <c r="K200" s="280"/>
      <c r="L200" s="285"/>
      <c r="M200" s="286"/>
      <c r="N200" s="287"/>
      <c r="O200" s="287"/>
      <c r="P200" s="287"/>
      <c r="Q200" s="287"/>
      <c r="R200" s="287"/>
      <c r="S200" s="287"/>
      <c r="T200" s="288"/>
      <c r="U200" s="16"/>
      <c r="V200" s="16"/>
      <c r="W200" s="16"/>
      <c r="X200" s="16"/>
      <c r="Y200" s="16"/>
      <c r="Z200" s="16"/>
      <c r="AA200" s="16"/>
      <c r="AB200" s="16"/>
      <c r="AC200" s="16"/>
      <c r="AD200" s="16"/>
      <c r="AE200" s="16"/>
      <c r="AT200" s="289" t="s">
        <v>204</v>
      </c>
      <c r="AU200" s="289" t="s">
        <v>85</v>
      </c>
      <c r="AV200" s="16" t="s">
        <v>93</v>
      </c>
      <c r="AW200" s="16" t="s">
        <v>32</v>
      </c>
      <c r="AX200" s="16" t="s">
        <v>76</v>
      </c>
      <c r="AY200" s="289" t="s">
        <v>194</v>
      </c>
    </row>
    <row r="201" s="15" customFormat="1">
      <c r="A201" s="15"/>
      <c r="B201" s="268"/>
      <c r="C201" s="269"/>
      <c r="D201" s="242" t="s">
        <v>204</v>
      </c>
      <c r="E201" s="270" t="s">
        <v>1</v>
      </c>
      <c r="F201" s="271" t="s">
        <v>207</v>
      </c>
      <c r="G201" s="269"/>
      <c r="H201" s="272">
        <v>152.493</v>
      </c>
      <c r="I201" s="273"/>
      <c r="J201" s="269"/>
      <c r="K201" s="269"/>
      <c r="L201" s="274"/>
      <c r="M201" s="275"/>
      <c r="N201" s="276"/>
      <c r="O201" s="276"/>
      <c r="P201" s="276"/>
      <c r="Q201" s="276"/>
      <c r="R201" s="276"/>
      <c r="S201" s="276"/>
      <c r="T201" s="277"/>
      <c r="U201" s="15"/>
      <c r="V201" s="15"/>
      <c r="W201" s="15"/>
      <c r="X201" s="15"/>
      <c r="Y201" s="15"/>
      <c r="Z201" s="15"/>
      <c r="AA201" s="15"/>
      <c r="AB201" s="15"/>
      <c r="AC201" s="15"/>
      <c r="AD201" s="15"/>
      <c r="AE201" s="15"/>
      <c r="AT201" s="278" t="s">
        <v>204</v>
      </c>
      <c r="AU201" s="278" t="s">
        <v>85</v>
      </c>
      <c r="AV201" s="15" t="s">
        <v>100</v>
      </c>
      <c r="AW201" s="15" t="s">
        <v>32</v>
      </c>
      <c r="AX201" s="15" t="s">
        <v>76</v>
      </c>
      <c r="AY201" s="278" t="s">
        <v>194</v>
      </c>
    </row>
    <row r="202" s="13" customFormat="1">
      <c r="A202" s="13"/>
      <c r="B202" s="247"/>
      <c r="C202" s="248"/>
      <c r="D202" s="242" t="s">
        <v>204</v>
      </c>
      <c r="E202" s="249" t="s">
        <v>1</v>
      </c>
      <c r="F202" s="250" t="s">
        <v>2392</v>
      </c>
      <c r="G202" s="248"/>
      <c r="H202" s="251">
        <v>152.5</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204</v>
      </c>
      <c r="AU202" s="257" t="s">
        <v>85</v>
      </c>
      <c r="AV202" s="13" t="s">
        <v>85</v>
      </c>
      <c r="AW202" s="13" t="s">
        <v>32</v>
      </c>
      <c r="AX202" s="13" t="s">
        <v>76</v>
      </c>
      <c r="AY202" s="257" t="s">
        <v>194</v>
      </c>
    </row>
    <row r="203" s="15" customFormat="1">
      <c r="A203" s="15"/>
      <c r="B203" s="268"/>
      <c r="C203" s="269"/>
      <c r="D203" s="242" t="s">
        <v>204</v>
      </c>
      <c r="E203" s="270" t="s">
        <v>1</v>
      </c>
      <c r="F203" s="271" t="s">
        <v>207</v>
      </c>
      <c r="G203" s="269"/>
      <c r="H203" s="272">
        <v>152.5</v>
      </c>
      <c r="I203" s="273"/>
      <c r="J203" s="269"/>
      <c r="K203" s="269"/>
      <c r="L203" s="274"/>
      <c r="M203" s="275"/>
      <c r="N203" s="276"/>
      <c r="O203" s="276"/>
      <c r="P203" s="276"/>
      <c r="Q203" s="276"/>
      <c r="R203" s="276"/>
      <c r="S203" s="276"/>
      <c r="T203" s="277"/>
      <c r="U203" s="15"/>
      <c r="V203" s="15"/>
      <c r="W203" s="15"/>
      <c r="X203" s="15"/>
      <c r="Y203" s="15"/>
      <c r="Z203" s="15"/>
      <c r="AA203" s="15"/>
      <c r="AB203" s="15"/>
      <c r="AC203" s="15"/>
      <c r="AD203" s="15"/>
      <c r="AE203" s="15"/>
      <c r="AT203" s="278" t="s">
        <v>204</v>
      </c>
      <c r="AU203" s="278" t="s">
        <v>85</v>
      </c>
      <c r="AV203" s="15" t="s">
        <v>100</v>
      </c>
      <c r="AW203" s="15" t="s">
        <v>32</v>
      </c>
      <c r="AX203" s="15" t="s">
        <v>83</v>
      </c>
      <c r="AY203" s="278" t="s">
        <v>194</v>
      </c>
    </row>
    <row r="204" s="2" customFormat="1" ht="16.5" customHeight="1">
      <c r="A204" s="39"/>
      <c r="B204" s="40"/>
      <c r="C204" s="290" t="s">
        <v>296</v>
      </c>
      <c r="D204" s="290" t="s">
        <v>244</v>
      </c>
      <c r="E204" s="291" t="s">
        <v>2225</v>
      </c>
      <c r="F204" s="292" t="s">
        <v>2226</v>
      </c>
      <c r="G204" s="293" t="s">
        <v>312</v>
      </c>
      <c r="H204" s="294">
        <v>49.18</v>
      </c>
      <c r="I204" s="295"/>
      <c r="J204" s="296">
        <f>ROUND(I204*H204,2)</f>
        <v>0</v>
      </c>
      <c r="K204" s="292" t="s">
        <v>1693</v>
      </c>
      <c r="L204" s="297"/>
      <c r="M204" s="298" t="s">
        <v>1</v>
      </c>
      <c r="N204" s="299"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238</v>
      </c>
      <c r="AT204" s="240" t="s">
        <v>244</v>
      </c>
      <c r="AU204" s="240" t="s">
        <v>85</v>
      </c>
      <c r="AY204" s="18" t="s">
        <v>194</v>
      </c>
      <c r="BE204" s="241">
        <f>IF(N204="základní",J204,0)</f>
        <v>0</v>
      </c>
      <c r="BF204" s="241">
        <f>IF(N204="snížená",J204,0)</f>
        <v>0</v>
      </c>
      <c r="BG204" s="241">
        <f>IF(N204="zákl. přenesená",J204,0)</f>
        <v>0</v>
      </c>
      <c r="BH204" s="241">
        <f>IF(N204="sníž. přenesená",J204,0)</f>
        <v>0</v>
      </c>
      <c r="BI204" s="241">
        <f>IF(N204="nulová",J204,0)</f>
        <v>0</v>
      </c>
      <c r="BJ204" s="18" t="s">
        <v>83</v>
      </c>
      <c r="BK204" s="241">
        <f>ROUND(I204*H204,2)</f>
        <v>0</v>
      </c>
      <c r="BL204" s="18" t="s">
        <v>100</v>
      </c>
      <c r="BM204" s="240" t="s">
        <v>2393</v>
      </c>
    </row>
    <row r="205" s="13" customFormat="1">
      <c r="A205" s="13"/>
      <c r="B205" s="247"/>
      <c r="C205" s="248"/>
      <c r="D205" s="242" t="s">
        <v>204</v>
      </c>
      <c r="E205" s="249" t="s">
        <v>1</v>
      </c>
      <c r="F205" s="250" t="s">
        <v>2394</v>
      </c>
      <c r="G205" s="248"/>
      <c r="H205" s="251">
        <v>24.59</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204</v>
      </c>
      <c r="AU205" s="257" t="s">
        <v>85</v>
      </c>
      <c r="AV205" s="13" t="s">
        <v>85</v>
      </c>
      <c r="AW205" s="13" t="s">
        <v>32</v>
      </c>
      <c r="AX205" s="13" t="s">
        <v>83</v>
      </c>
      <c r="AY205" s="257" t="s">
        <v>194</v>
      </c>
    </row>
    <row r="206" s="13" customFormat="1">
      <c r="A206" s="13"/>
      <c r="B206" s="247"/>
      <c r="C206" s="248"/>
      <c r="D206" s="242" t="s">
        <v>204</v>
      </c>
      <c r="E206" s="248"/>
      <c r="F206" s="250" t="s">
        <v>2395</v>
      </c>
      <c r="G206" s="248"/>
      <c r="H206" s="251">
        <v>49.18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204</v>
      </c>
      <c r="AU206" s="257" t="s">
        <v>85</v>
      </c>
      <c r="AV206" s="13" t="s">
        <v>85</v>
      </c>
      <c r="AW206" s="13" t="s">
        <v>4</v>
      </c>
      <c r="AX206" s="13" t="s">
        <v>83</v>
      </c>
      <c r="AY206" s="257" t="s">
        <v>194</v>
      </c>
    </row>
    <row r="207" s="2" customFormat="1" ht="16.5" customHeight="1">
      <c r="A207" s="39"/>
      <c r="B207" s="40"/>
      <c r="C207" s="229" t="s">
        <v>301</v>
      </c>
      <c r="D207" s="229" t="s">
        <v>196</v>
      </c>
      <c r="E207" s="230" t="s">
        <v>2230</v>
      </c>
      <c r="F207" s="231" t="s">
        <v>2231</v>
      </c>
      <c r="G207" s="232" t="s">
        <v>215</v>
      </c>
      <c r="H207" s="233">
        <v>20.800000000000001</v>
      </c>
      <c r="I207" s="234"/>
      <c r="J207" s="235">
        <f>ROUND(I207*H207,2)</f>
        <v>0</v>
      </c>
      <c r="K207" s="231" t="s">
        <v>1693</v>
      </c>
      <c r="L207" s="45"/>
      <c r="M207" s="236" t="s">
        <v>1</v>
      </c>
      <c r="N207" s="237" t="s">
        <v>41</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100</v>
      </c>
      <c r="AT207" s="240" t="s">
        <v>196</v>
      </c>
      <c r="AU207" s="240" t="s">
        <v>85</v>
      </c>
      <c r="AY207" s="18" t="s">
        <v>194</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2396</v>
      </c>
    </row>
    <row r="208" s="13" customFormat="1">
      <c r="A208" s="13"/>
      <c r="B208" s="247"/>
      <c r="C208" s="248"/>
      <c r="D208" s="242" t="s">
        <v>204</v>
      </c>
      <c r="E208" s="249" t="s">
        <v>1</v>
      </c>
      <c r="F208" s="250" t="s">
        <v>2397</v>
      </c>
      <c r="G208" s="248"/>
      <c r="H208" s="251">
        <v>12.571999999999999</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204</v>
      </c>
      <c r="AU208" s="257" t="s">
        <v>85</v>
      </c>
      <c r="AV208" s="13" t="s">
        <v>85</v>
      </c>
      <c r="AW208" s="13" t="s">
        <v>32</v>
      </c>
      <c r="AX208" s="13" t="s">
        <v>76</v>
      </c>
      <c r="AY208" s="257" t="s">
        <v>194</v>
      </c>
    </row>
    <row r="209" s="13" customFormat="1">
      <c r="A209" s="13"/>
      <c r="B209" s="247"/>
      <c r="C209" s="248"/>
      <c r="D209" s="242" t="s">
        <v>204</v>
      </c>
      <c r="E209" s="249" t="s">
        <v>1</v>
      </c>
      <c r="F209" s="250" t="s">
        <v>2398</v>
      </c>
      <c r="G209" s="248"/>
      <c r="H209" s="251">
        <v>8.2119999999999997</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204</v>
      </c>
      <c r="AU209" s="257" t="s">
        <v>85</v>
      </c>
      <c r="AV209" s="13" t="s">
        <v>85</v>
      </c>
      <c r="AW209" s="13" t="s">
        <v>32</v>
      </c>
      <c r="AX209" s="13" t="s">
        <v>76</v>
      </c>
      <c r="AY209" s="257" t="s">
        <v>194</v>
      </c>
    </row>
    <row r="210" s="15" customFormat="1">
      <c r="A210" s="15"/>
      <c r="B210" s="268"/>
      <c r="C210" s="269"/>
      <c r="D210" s="242" t="s">
        <v>204</v>
      </c>
      <c r="E210" s="270" t="s">
        <v>1</v>
      </c>
      <c r="F210" s="271" t="s">
        <v>207</v>
      </c>
      <c r="G210" s="269"/>
      <c r="H210" s="272">
        <v>20.783999999999999</v>
      </c>
      <c r="I210" s="273"/>
      <c r="J210" s="269"/>
      <c r="K210" s="269"/>
      <c r="L210" s="274"/>
      <c r="M210" s="275"/>
      <c r="N210" s="276"/>
      <c r="O210" s="276"/>
      <c r="P210" s="276"/>
      <c r="Q210" s="276"/>
      <c r="R210" s="276"/>
      <c r="S210" s="276"/>
      <c r="T210" s="277"/>
      <c r="U210" s="15"/>
      <c r="V210" s="15"/>
      <c r="W210" s="15"/>
      <c r="X210" s="15"/>
      <c r="Y210" s="15"/>
      <c r="Z210" s="15"/>
      <c r="AA210" s="15"/>
      <c r="AB210" s="15"/>
      <c r="AC210" s="15"/>
      <c r="AD210" s="15"/>
      <c r="AE210" s="15"/>
      <c r="AT210" s="278" t="s">
        <v>204</v>
      </c>
      <c r="AU210" s="278" t="s">
        <v>85</v>
      </c>
      <c r="AV210" s="15" t="s">
        <v>100</v>
      </c>
      <c r="AW210" s="15" t="s">
        <v>32</v>
      </c>
      <c r="AX210" s="15" t="s">
        <v>76</v>
      </c>
      <c r="AY210" s="278" t="s">
        <v>194</v>
      </c>
    </row>
    <row r="211" s="13" customFormat="1">
      <c r="A211" s="13"/>
      <c r="B211" s="247"/>
      <c r="C211" s="248"/>
      <c r="D211" s="242" t="s">
        <v>204</v>
      </c>
      <c r="E211" s="249" t="s">
        <v>1</v>
      </c>
      <c r="F211" s="250" t="s">
        <v>2399</v>
      </c>
      <c r="G211" s="248"/>
      <c r="H211" s="251">
        <v>20.800000000000001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204</v>
      </c>
      <c r="AU211" s="257" t="s">
        <v>85</v>
      </c>
      <c r="AV211" s="13" t="s">
        <v>85</v>
      </c>
      <c r="AW211" s="13" t="s">
        <v>32</v>
      </c>
      <c r="AX211" s="13" t="s">
        <v>76</v>
      </c>
      <c r="AY211" s="257" t="s">
        <v>194</v>
      </c>
    </row>
    <row r="212" s="15" customFormat="1">
      <c r="A212" s="15"/>
      <c r="B212" s="268"/>
      <c r="C212" s="269"/>
      <c r="D212" s="242" t="s">
        <v>204</v>
      </c>
      <c r="E212" s="270" t="s">
        <v>1</v>
      </c>
      <c r="F212" s="271" t="s">
        <v>207</v>
      </c>
      <c r="G212" s="269"/>
      <c r="H212" s="272">
        <v>20.800000000000001</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204</v>
      </c>
      <c r="AU212" s="278" t="s">
        <v>85</v>
      </c>
      <c r="AV212" s="15" t="s">
        <v>100</v>
      </c>
      <c r="AW212" s="15" t="s">
        <v>32</v>
      </c>
      <c r="AX212" s="15" t="s">
        <v>83</v>
      </c>
      <c r="AY212" s="278" t="s">
        <v>194</v>
      </c>
    </row>
    <row r="213" s="2" customFormat="1" ht="16.5" customHeight="1">
      <c r="A213" s="39"/>
      <c r="B213" s="40"/>
      <c r="C213" s="290" t="s">
        <v>305</v>
      </c>
      <c r="D213" s="290" t="s">
        <v>244</v>
      </c>
      <c r="E213" s="291" t="s">
        <v>2235</v>
      </c>
      <c r="F213" s="292" t="s">
        <v>2236</v>
      </c>
      <c r="G213" s="293" t="s">
        <v>312</v>
      </c>
      <c r="H213" s="294">
        <v>36.399999999999999</v>
      </c>
      <c r="I213" s="295"/>
      <c r="J213" s="296">
        <f>ROUND(I213*H213,2)</f>
        <v>0</v>
      </c>
      <c r="K213" s="292" t="s">
        <v>1693</v>
      </c>
      <c r="L213" s="297"/>
      <c r="M213" s="298" t="s">
        <v>1</v>
      </c>
      <c r="N213" s="299"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238</v>
      </c>
      <c r="AT213" s="240" t="s">
        <v>244</v>
      </c>
      <c r="AU213" s="240" t="s">
        <v>85</v>
      </c>
      <c r="AY213" s="18" t="s">
        <v>194</v>
      </c>
      <c r="BE213" s="241">
        <f>IF(N213="základní",J213,0)</f>
        <v>0</v>
      </c>
      <c r="BF213" s="241">
        <f>IF(N213="snížená",J213,0)</f>
        <v>0</v>
      </c>
      <c r="BG213" s="241">
        <f>IF(N213="zákl. přenesená",J213,0)</f>
        <v>0</v>
      </c>
      <c r="BH213" s="241">
        <f>IF(N213="sníž. přenesená",J213,0)</f>
        <v>0</v>
      </c>
      <c r="BI213" s="241">
        <f>IF(N213="nulová",J213,0)</f>
        <v>0</v>
      </c>
      <c r="BJ213" s="18" t="s">
        <v>83</v>
      </c>
      <c r="BK213" s="241">
        <f>ROUND(I213*H213,2)</f>
        <v>0</v>
      </c>
      <c r="BL213" s="18" t="s">
        <v>100</v>
      </c>
      <c r="BM213" s="240" t="s">
        <v>2400</v>
      </c>
    </row>
    <row r="214" s="13" customFormat="1">
      <c r="A214" s="13"/>
      <c r="B214" s="247"/>
      <c r="C214" s="248"/>
      <c r="D214" s="242" t="s">
        <v>204</v>
      </c>
      <c r="E214" s="249" t="s">
        <v>1</v>
      </c>
      <c r="F214" s="250" t="s">
        <v>2399</v>
      </c>
      <c r="G214" s="248"/>
      <c r="H214" s="251">
        <v>20.800000000000001</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204</v>
      </c>
      <c r="AU214" s="257" t="s">
        <v>85</v>
      </c>
      <c r="AV214" s="13" t="s">
        <v>85</v>
      </c>
      <c r="AW214" s="13" t="s">
        <v>32</v>
      </c>
      <c r="AX214" s="13" t="s">
        <v>83</v>
      </c>
      <c r="AY214" s="257" t="s">
        <v>194</v>
      </c>
    </row>
    <row r="215" s="13" customFormat="1">
      <c r="A215" s="13"/>
      <c r="B215" s="247"/>
      <c r="C215" s="248"/>
      <c r="D215" s="242" t="s">
        <v>204</v>
      </c>
      <c r="E215" s="248"/>
      <c r="F215" s="250" t="s">
        <v>2401</v>
      </c>
      <c r="G215" s="248"/>
      <c r="H215" s="251">
        <v>36.399999999999999</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204</v>
      </c>
      <c r="AU215" s="257" t="s">
        <v>85</v>
      </c>
      <c r="AV215" s="13" t="s">
        <v>85</v>
      </c>
      <c r="AW215" s="13" t="s">
        <v>4</v>
      </c>
      <c r="AX215" s="13" t="s">
        <v>83</v>
      </c>
      <c r="AY215" s="257" t="s">
        <v>194</v>
      </c>
    </row>
    <row r="216" s="12" customFormat="1" ht="22.8" customHeight="1">
      <c r="A216" s="12"/>
      <c r="B216" s="213"/>
      <c r="C216" s="214"/>
      <c r="D216" s="215" t="s">
        <v>75</v>
      </c>
      <c r="E216" s="227" t="s">
        <v>100</v>
      </c>
      <c r="F216" s="227" t="s">
        <v>442</v>
      </c>
      <c r="G216" s="214"/>
      <c r="H216" s="214"/>
      <c r="I216" s="217"/>
      <c r="J216" s="228">
        <f>BK216</f>
        <v>0</v>
      </c>
      <c r="K216" s="214"/>
      <c r="L216" s="219"/>
      <c r="M216" s="220"/>
      <c r="N216" s="221"/>
      <c r="O216" s="221"/>
      <c r="P216" s="222">
        <f>SUM(P217:P236)</f>
        <v>0</v>
      </c>
      <c r="Q216" s="221"/>
      <c r="R216" s="222">
        <f>SUM(R217:R236)</f>
        <v>0.26783039999999997</v>
      </c>
      <c r="S216" s="221"/>
      <c r="T216" s="223">
        <f>SUM(T217:T236)</f>
        <v>0</v>
      </c>
      <c r="U216" s="12"/>
      <c r="V216" s="12"/>
      <c r="W216" s="12"/>
      <c r="X216" s="12"/>
      <c r="Y216" s="12"/>
      <c r="Z216" s="12"/>
      <c r="AA216" s="12"/>
      <c r="AB216" s="12"/>
      <c r="AC216" s="12"/>
      <c r="AD216" s="12"/>
      <c r="AE216" s="12"/>
      <c r="AR216" s="224" t="s">
        <v>83</v>
      </c>
      <c r="AT216" s="225" t="s">
        <v>75</v>
      </c>
      <c r="AU216" s="225" t="s">
        <v>83</v>
      </c>
      <c r="AY216" s="224" t="s">
        <v>194</v>
      </c>
      <c r="BK216" s="226">
        <f>SUM(BK217:BK236)</f>
        <v>0</v>
      </c>
    </row>
    <row r="217" s="2" customFormat="1" ht="16.5" customHeight="1">
      <c r="A217" s="39"/>
      <c r="B217" s="40"/>
      <c r="C217" s="229" t="s">
        <v>7</v>
      </c>
      <c r="D217" s="229" t="s">
        <v>196</v>
      </c>
      <c r="E217" s="230" t="s">
        <v>2242</v>
      </c>
      <c r="F217" s="231" t="s">
        <v>2243</v>
      </c>
      <c r="G217" s="232" t="s">
        <v>215</v>
      </c>
      <c r="H217" s="233">
        <v>9</v>
      </c>
      <c r="I217" s="234"/>
      <c r="J217" s="235">
        <f>ROUND(I217*H217,2)</f>
        <v>0</v>
      </c>
      <c r="K217" s="231" t="s">
        <v>1693</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100</v>
      </c>
      <c r="AT217" s="240" t="s">
        <v>196</v>
      </c>
      <c r="AU217" s="240" t="s">
        <v>85</v>
      </c>
      <c r="AY217" s="18" t="s">
        <v>194</v>
      </c>
      <c r="BE217" s="241">
        <f>IF(N217="základní",J217,0)</f>
        <v>0</v>
      </c>
      <c r="BF217" s="241">
        <f>IF(N217="snížená",J217,0)</f>
        <v>0</v>
      </c>
      <c r="BG217" s="241">
        <f>IF(N217="zákl. přenesená",J217,0)</f>
        <v>0</v>
      </c>
      <c r="BH217" s="241">
        <f>IF(N217="sníž. přenesená",J217,0)</f>
        <v>0</v>
      </c>
      <c r="BI217" s="241">
        <f>IF(N217="nulová",J217,0)</f>
        <v>0</v>
      </c>
      <c r="BJ217" s="18" t="s">
        <v>83</v>
      </c>
      <c r="BK217" s="241">
        <f>ROUND(I217*H217,2)</f>
        <v>0</v>
      </c>
      <c r="BL217" s="18" t="s">
        <v>100</v>
      </c>
      <c r="BM217" s="240" t="s">
        <v>2402</v>
      </c>
    </row>
    <row r="218" s="13" customFormat="1">
      <c r="A218" s="13"/>
      <c r="B218" s="247"/>
      <c r="C218" s="248"/>
      <c r="D218" s="242" t="s">
        <v>204</v>
      </c>
      <c r="E218" s="249" t="s">
        <v>1</v>
      </c>
      <c r="F218" s="250" t="s">
        <v>2403</v>
      </c>
      <c r="G218" s="248"/>
      <c r="H218" s="251">
        <v>7.1040000000000001</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204</v>
      </c>
      <c r="AU218" s="257" t="s">
        <v>85</v>
      </c>
      <c r="AV218" s="13" t="s">
        <v>85</v>
      </c>
      <c r="AW218" s="13" t="s">
        <v>32</v>
      </c>
      <c r="AX218" s="13" t="s">
        <v>76</v>
      </c>
      <c r="AY218" s="257" t="s">
        <v>194</v>
      </c>
    </row>
    <row r="219" s="13" customFormat="1">
      <c r="A219" s="13"/>
      <c r="B219" s="247"/>
      <c r="C219" s="248"/>
      <c r="D219" s="242" t="s">
        <v>204</v>
      </c>
      <c r="E219" s="249" t="s">
        <v>1</v>
      </c>
      <c r="F219" s="250" t="s">
        <v>2404</v>
      </c>
      <c r="G219" s="248"/>
      <c r="H219" s="251">
        <v>0.432</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204</v>
      </c>
      <c r="AU219" s="257" t="s">
        <v>85</v>
      </c>
      <c r="AV219" s="13" t="s">
        <v>85</v>
      </c>
      <c r="AW219" s="13" t="s">
        <v>32</v>
      </c>
      <c r="AX219" s="13" t="s">
        <v>76</v>
      </c>
      <c r="AY219" s="257" t="s">
        <v>194</v>
      </c>
    </row>
    <row r="220" s="13" customFormat="1">
      <c r="A220" s="13"/>
      <c r="B220" s="247"/>
      <c r="C220" s="248"/>
      <c r="D220" s="242" t="s">
        <v>204</v>
      </c>
      <c r="E220" s="249" t="s">
        <v>1</v>
      </c>
      <c r="F220" s="250" t="s">
        <v>2405</v>
      </c>
      <c r="G220" s="248"/>
      <c r="H220" s="251">
        <v>1.458</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204</v>
      </c>
      <c r="AU220" s="257" t="s">
        <v>85</v>
      </c>
      <c r="AV220" s="13" t="s">
        <v>85</v>
      </c>
      <c r="AW220" s="13" t="s">
        <v>32</v>
      </c>
      <c r="AX220" s="13" t="s">
        <v>76</v>
      </c>
      <c r="AY220" s="257" t="s">
        <v>194</v>
      </c>
    </row>
    <row r="221" s="15" customFormat="1">
      <c r="A221" s="15"/>
      <c r="B221" s="268"/>
      <c r="C221" s="269"/>
      <c r="D221" s="242" t="s">
        <v>204</v>
      </c>
      <c r="E221" s="270" t="s">
        <v>1</v>
      </c>
      <c r="F221" s="271" t="s">
        <v>207</v>
      </c>
      <c r="G221" s="269"/>
      <c r="H221" s="272">
        <v>8.9939999999999998</v>
      </c>
      <c r="I221" s="273"/>
      <c r="J221" s="269"/>
      <c r="K221" s="269"/>
      <c r="L221" s="274"/>
      <c r="M221" s="275"/>
      <c r="N221" s="276"/>
      <c r="O221" s="276"/>
      <c r="P221" s="276"/>
      <c r="Q221" s="276"/>
      <c r="R221" s="276"/>
      <c r="S221" s="276"/>
      <c r="T221" s="277"/>
      <c r="U221" s="15"/>
      <c r="V221" s="15"/>
      <c r="W221" s="15"/>
      <c r="X221" s="15"/>
      <c r="Y221" s="15"/>
      <c r="Z221" s="15"/>
      <c r="AA221" s="15"/>
      <c r="AB221" s="15"/>
      <c r="AC221" s="15"/>
      <c r="AD221" s="15"/>
      <c r="AE221" s="15"/>
      <c r="AT221" s="278" t="s">
        <v>204</v>
      </c>
      <c r="AU221" s="278" t="s">
        <v>85</v>
      </c>
      <c r="AV221" s="15" t="s">
        <v>100</v>
      </c>
      <c r="AW221" s="15" t="s">
        <v>32</v>
      </c>
      <c r="AX221" s="15" t="s">
        <v>76</v>
      </c>
      <c r="AY221" s="278" t="s">
        <v>194</v>
      </c>
    </row>
    <row r="222" s="13" customFormat="1">
      <c r="A222" s="13"/>
      <c r="B222" s="247"/>
      <c r="C222" s="248"/>
      <c r="D222" s="242" t="s">
        <v>204</v>
      </c>
      <c r="E222" s="249" t="s">
        <v>1</v>
      </c>
      <c r="F222" s="250" t="s">
        <v>243</v>
      </c>
      <c r="G222" s="248"/>
      <c r="H222" s="251">
        <v>9</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204</v>
      </c>
      <c r="AU222" s="257" t="s">
        <v>85</v>
      </c>
      <c r="AV222" s="13" t="s">
        <v>85</v>
      </c>
      <c r="AW222" s="13" t="s">
        <v>32</v>
      </c>
      <c r="AX222" s="13" t="s">
        <v>76</v>
      </c>
      <c r="AY222" s="257" t="s">
        <v>194</v>
      </c>
    </row>
    <row r="223" s="15" customFormat="1">
      <c r="A223" s="15"/>
      <c r="B223" s="268"/>
      <c r="C223" s="269"/>
      <c r="D223" s="242" t="s">
        <v>204</v>
      </c>
      <c r="E223" s="270" t="s">
        <v>1</v>
      </c>
      <c r="F223" s="271" t="s">
        <v>207</v>
      </c>
      <c r="G223" s="269"/>
      <c r="H223" s="272">
        <v>9</v>
      </c>
      <c r="I223" s="273"/>
      <c r="J223" s="269"/>
      <c r="K223" s="269"/>
      <c r="L223" s="274"/>
      <c r="M223" s="275"/>
      <c r="N223" s="276"/>
      <c r="O223" s="276"/>
      <c r="P223" s="276"/>
      <c r="Q223" s="276"/>
      <c r="R223" s="276"/>
      <c r="S223" s="276"/>
      <c r="T223" s="277"/>
      <c r="U223" s="15"/>
      <c r="V223" s="15"/>
      <c r="W223" s="15"/>
      <c r="X223" s="15"/>
      <c r="Y223" s="15"/>
      <c r="Z223" s="15"/>
      <c r="AA223" s="15"/>
      <c r="AB223" s="15"/>
      <c r="AC223" s="15"/>
      <c r="AD223" s="15"/>
      <c r="AE223" s="15"/>
      <c r="AT223" s="278" t="s">
        <v>204</v>
      </c>
      <c r="AU223" s="278" t="s">
        <v>85</v>
      </c>
      <c r="AV223" s="15" t="s">
        <v>100</v>
      </c>
      <c r="AW223" s="15" t="s">
        <v>32</v>
      </c>
      <c r="AX223" s="15" t="s">
        <v>83</v>
      </c>
      <c r="AY223" s="278" t="s">
        <v>194</v>
      </c>
    </row>
    <row r="224" s="2" customFormat="1" ht="16.5" customHeight="1">
      <c r="A224" s="39"/>
      <c r="B224" s="40"/>
      <c r="C224" s="229" t="s">
        <v>314</v>
      </c>
      <c r="D224" s="229" t="s">
        <v>196</v>
      </c>
      <c r="E224" s="230" t="s">
        <v>2406</v>
      </c>
      <c r="F224" s="231" t="s">
        <v>2407</v>
      </c>
      <c r="G224" s="232" t="s">
        <v>215</v>
      </c>
      <c r="H224" s="233">
        <v>1.1000000000000001</v>
      </c>
      <c r="I224" s="234"/>
      <c r="J224" s="235">
        <f>ROUND(I224*H224,2)</f>
        <v>0</v>
      </c>
      <c r="K224" s="231" t="s">
        <v>1693</v>
      </c>
      <c r="L224" s="45"/>
      <c r="M224" s="236" t="s">
        <v>1</v>
      </c>
      <c r="N224" s="237" t="s">
        <v>41</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100</v>
      </c>
      <c r="AT224" s="240" t="s">
        <v>196</v>
      </c>
      <c r="AU224" s="240" t="s">
        <v>85</v>
      </c>
      <c r="AY224" s="18" t="s">
        <v>194</v>
      </c>
      <c r="BE224" s="241">
        <f>IF(N224="základní",J224,0)</f>
        <v>0</v>
      </c>
      <c r="BF224" s="241">
        <f>IF(N224="snížená",J224,0)</f>
        <v>0</v>
      </c>
      <c r="BG224" s="241">
        <f>IF(N224="zákl. přenesená",J224,0)</f>
        <v>0</v>
      </c>
      <c r="BH224" s="241">
        <f>IF(N224="sníž. přenesená",J224,0)</f>
        <v>0</v>
      </c>
      <c r="BI224" s="241">
        <f>IF(N224="nulová",J224,0)</f>
        <v>0</v>
      </c>
      <c r="BJ224" s="18" t="s">
        <v>83</v>
      </c>
      <c r="BK224" s="241">
        <f>ROUND(I224*H224,2)</f>
        <v>0</v>
      </c>
      <c r="BL224" s="18" t="s">
        <v>100</v>
      </c>
      <c r="BM224" s="240" t="s">
        <v>2408</v>
      </c>
    </row>
    <row r="225" s="13" customFormat="1">
      <c r="A225" s="13"/>
      <c r="B225" s="247"/>
      <c r="C225" s="248"/>
      <c r="D225" s="242" t="s">
        <v>204</v>
      </c>
      <c r="E225" s="249" t="s">
        <v>1</v>
      </c>
      <c r="F225" s="250" t="s">
        <v>2409</v>
      </c>
      <c r="G225" s="248"/>
      <c r="H225" s="251">
        <v>1.0940000000000001</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204</v>
      </c>
      <c r="AU225" s="257" t="s">
        <v>85</v>
      </c>
      <c r="AV225" s="13" t="s">
        <v>85</v>
      </c>
      <c r="AW225" s="13" t="s">
        <v>32</v>
      </c>
      <c r="AX225" s="13" t="s">
        <v>76</v>
      </c>
      <c r="AY225" s="257" t="s">
        <v>194</v>
      </c>
    </row>
    <row r="226" s="15" customFormat="1">
      <c r="A226" s="15"/>
      <c r="B226" s="268"/>
      <c r="C226" s="269"/>
      <c r="D226" s="242" t="s">
        <v>204</v>
      </c>
      <c r="E226" s="270" t="s">
        <v>1</v>
      </c>
      <c r="F226" s="271" t="s">
        <v>207</v>
      </c>
      <c r="G226" s="269"/>
      <c r="H226" s="272">
        <v>1.0940000000000001</v>
      </c>
      <c r="I226" s="273"/>
      <c r="J226" s="269"/>
      <c r="K226" s="269"/>
      <c r="L226" s="274"/>
      <c r="M226" s="275"/>
      <c r="N226" s="276"/>
      <c r="O226" s="276"/>
      <c r="P226" s="276"/>
      <c r="Q226" s="276"/>
      <c r="R226" s="276"/>
      <c r="S226" s="276"/>
      <c r="T226" s="277"/>
      <c r="U226" s="15"/>
      <c r="V226" s="15"/>
      <c r="W226" s="15"/>
      <c r="X226" s="15"/>
      <c r="Y226" s="15"/>
      <c r="Z226" s="15"/>
      <c r="AA226" s="15"/>
      <c r="AB226" s="15"/>
      <c r="AC226" s="15"/>
      <c r="AD226" s="15"/>
      <c r="AE226" s="15"/>
      <c r="AT226" s="278" t="s">
        <v>204</v>
      </c>
      <c r="AU226" s="278" t="s">
        <v>85</v>
      </c>
      <c r="AV226" s="15" t="s">
        <v>100</v>
      </c>
      <c r="AW226" s="15" t="s">
        <v>32</v>
      </c>
      <c r="AX226" s="15" t="s">
        <v>76</v>
      </c>
      <c r="AY226" s="278" t="s">
        <v>194</v>
      </c>
    </row>
    <row r="227" s="13" customFormat="1">
      <c r="A227" s="13"/>
      <c r="B227" s="247"/>
      <c r="C227" s="248"/>
      <c r="D227" s="242" t="s">
        <v>204</v>
      </c>
      <c r="E227" s="249" t="s">
        <v>1</v>
      </c>
      <c r="F227" s="250" t="s">
        <v>2410</v>
      </c>
      <c r="G227" s="248"/>
      <c r="H227" s="251">
        <v>1.1000000000000001</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204</v>
      </c>
      <c r="AU227" s="257" t="s">
        <v>85</v>
      </c>
      <c r="AV227" s="13" t="s">
        <v>85</v>
      </c>
      <c r="AW227" s="13" t="s">
        <v>32</v>
      </c>
      <c r="AX227" s="13" t="s">
        <v>76</v>
      </c>
      <c r="AY227" s="257" t="s">
        <v>194</v>
      </c>
    </row>
    <row r="228" s="15" customFormat="1">
      <c r="A228" s="15"/>
      <c r="B228" s="268"/>
      <c r="C228" s="269"/>
      <c r="D228" s="242" t="s">
        <v>204</v>
      </c>
      <c r="E228" s="270" t="s">
        <v>1</v>
      </c>
      <c r="F228" s="271" t="s">
        <v>207</v>
      </c>
      <c r="G228" s="269"/>
      <c r="H228" s="272">
        <v>1.1000000000000001</v>
      </c>
      <c r="I228" s="273"/>
      <c r="J228" s="269"/>
      <c r="K228" s="269"/>
      <c r="L228" s="274"/>
      <c r="M228" s="275"/>
      <c r="N228" s="276"/>
      <c r="O228" s="276"/>
      <c r="P228" s="276"/>
      <c r="Q228" s="276"/>
      <c r="R228" s="276"/>
      <c r="S228" s="276"/>
      <c r="T228" s="277"/>
      <c r="U228" s="15"/>
      <c r="V228" s="15"/>
      <c r="W228" s="15"/>
      <c r="X228" s="15"/>
      <c r="Y228" s="15"/>
      <c r="Z228" s="15"/>
      <c r="AA228" s="15"/>
      <c r="AB228" s="15"/>
      <c r="AC228" s="15"/>
      <c r="AD228" s="15"/>
      <c r="AE228" s="15"/>
      <c r="AT228" s="278" t="s">
        <v>204</v>
      </c>
      <c r="AU228" s="278" t="s">
        <v>85</v>
      </c>
      <c r="AV228" s="15" t="s">
        <v>100</v>
      </c>
      <c r="AW228" s="15" t="s">
        <v>32</v>
      </c>
      <c r="AX228" s="15" t="s">
        <v>83</v>
      </c>
      <c r="AY228" s="278" t="s">
        <v>194</v>
      </c>
    </row>
    <row r="229" s="2" customFormat="1" ht="21.75" customHeight="1">
      <c r="A229" s="39"/>
      <c r="B229" s="40"/>
      <c r="C229" s="229" t="s">
        <v>319</v>
      </c>
      <c r="D229" s="229" t="s">
        <v>196</v>
      </c>
      <c r="E229" s="230" t="s">
        <v>2267</v>
      </c>
      <c r="F229" s="231" t="s">
        <v>2268</v>
      </c>
      <c r="G229" s="232" t="s">
        <v>210</v>
      </c>
      <c r="H229" s="233">
        <v>1.6200000000000001</v>
      </c>
      <c r="I229" s="234"/>
      <c r="J229" s="235">
        <f>ROUND(I229*H229,2)</f>
        <v>0</v>
      </c>
      <c r="K229" s="231" t="s">
        <v>1693</v>
      </c>
      <c r="L229" s="45"/>
      <c r="M229" s="236" t="s">
        <v>1</v>
      </c>
      <c r="N229" s="237" t="s">
        <v>41</v>
      </c>
      <c r="O229" s="92"/>
      <c r="P229" s="238">
        <f>O229*H229</f>
        <v>0</v>
      </c>
      <c r="Q229" s="238">
        <v>0.0078799999999999999</v>
      </c>
      <c r="R229" s="238">
        <f>Q229*H229</f>
        <v>0.0127656</v>
      </c>
      <c r="S229" s="238">
        <v>0</v>
      </c>
      <c r="T229" s="239">
        <f>S229*H229</f>
        <v>0</v>
      </c>
      <c r="U229" s="39"/>
      <c r="V229" s="39"/>
      <c r="W229" s="39"/>
      <c r="X229" s="39"/>
      <c r="Y229" s="39"/>
      <c r="Z229" s="39"/>
      <c r="AA229" s="39"/>
      <c r="AB229" s="39"/>
      <c r="AC229" s="39"/>
      <c r="AD229" s="39"/>
      <c r="AE229" s="39"/>
      <c r="AR229" s="240" t="s">
        <v>100</v>
      </c>
      <c r="AT229" s="240" t="s">
        <v>196</v>
      </c>
      <c r="AU229" s="240" t="s">
        <v>85</v>
      </c>
      <c r="AY229" s="18" t="s">
        <v>194</v>
      </c>
      <c r="BE229" s="241">
        <f>IF(N229="základní",J229,0)</f>
        <v>0</v>
      </c>
      <c r="BF229" s="241">
        <f>IF(N229="snížená",J229,0)</f>
        <v>0</v>
      </c>
      <c r="BG229" s="241">
        <f>IF(N229="zákl. přenesená",J229,0)</f>
        <v>0</v>
      </c>
      <c r="BH229" s="241">
        <f>IF(N229="sníž. přenesená",J229,0)</f>
        <v>0</v>
      </c>
      <c r="BI229" s="241">
        <f>IF(N229="nulová",J229,0)</f>
        <v>0</v>
      </c>
      <c r="BJ229" s="18" t="s">
        <v>83</v>
      </c>
      <c r="BK229" s="241">
        <f>ROUND(I229*H229,2)</f>
        <v>0</v>
      </c>
      <c r="BL229" s="18" t="s">
        <v>100</v>
      </c>
      <c r="BM229" s="240" t="s">
        <v>2411</v>
      </c>
    </row>
    <row r="230" s="13" customFormat="1">
      <c r="A230" s="13"/>
      <c r="B230" s="247"/>
      <c r="C230" s="248"/>
      <c r="D230" s="242" t="s">
        <v>204</v>
      </c>
      <c r="E230" s="249" t="s">
        <v>1</v>
      </c>
      <c r="F230" s="250" t="s">
        <v>2412</v>
      </c>
      <c r="G230" s="248"/>
      <c r="H230" s="251">
        <v>1.6200000000000001</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204</v>
      </c>
      <c r="AU230" s="257" t="s">
        <v>85</v>
      </c>
      <c r="AV230" s="13" t="s">
        <v>85</v>
      </c>
      <c r="AW230" s="13" t="s">
        <v>32</v>
      </c>
      <c r="AX230" s="13" t="s">
        <v>83</v>
      </c>
      <c r="AY230" s="257" t="s">
        <v>194</v>
      </c>
    </row>
    <row r="231" s="2" customFormat="1" ht="24.15" customHeight="1">
      <c r="A231" s="39"/>
      <c r="B231" s="40"/>
      <c r="C231" s="229" t="s">
        <v>324</v>
      </c>
      <c r="D231" s="229" t="s">
        <v>196</v>
      </c>
      <c r="E231" s="230" t="s">
        <v>2271</v>
      </c>
      <c r="F231" s="231" t="s">
        <v>2272</v>
      </c>
      <c r="G231" s="232" t="s">
        <v>210</v>
      </c>
      <c r="H231" s="233">
        <v>1.6200000000000001</v>
      </c>
      <c r="I231" s="234"/>
      <c r="J231" s="235">
        <f>ROUND(I231*H231,2)</f>
        <v>0</v>
      </c>
      <c r="K231" s="231" t="s">
        <v>1693</v>
      </c>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100</v>
      </c>
      <c r="AT231" s="240" t="s">
        <v>196</v>
      </c>
      <c r="AU231" s="240" t="s">
        <v>85</v>
      </c>
      <c r="AY231" s="18" t="s">
        <v>194</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2413</v>
      </c>
    </row>
    <row r="232" s="2" customFormat="1" ht="16.5" customHeight="1">
      <c r="A232" s="39"/>
      <c r="B232" s="40"/>
      <c r="C232" s="229" t="s">
        <v>330</v>
      </c>
      <c r="D232" s="229" t="s">
        <v>196</v>
      </c>
      <c r="E232" s="230" t="s">
        <v>2414</v>
      </c>
      <c r="F232" s="231" t="s">
        <v>2415</v>
      </c>
      <c r="G232" s="232" t="s">
        <v>312</v>
      </c>
      <c r="H232" s="233">
        <v>0.23999999999999999</v>
      </c>
      <c r="I232" s="234"/>
      <c r="J232" s="235">
        <f>ROUND(I232*H232,2)</f>
        <v>0</v>
      </c>
      <c r="K232" s="231" t="s">
        <v>1693</v>
      </c>
      <c r="L232" s="45"/>
      <c r="M232" s="236" t="s">
        <v>1</v>
      </c>
      <c r="N232" s="237" t="s">
        <v>41</v>
      </c>
      <c r="O232" s="92"/>
      <c r="P232" s="238">
        <f>O232*H232</f>
        <v>0</v>
      </c>
      <c r="Q232" s="238">
        <v>1.06277</v>
      </c>
      <c r="R232" s="238">
        <f>Q232*H232</f>
        <v>0.25506479999999998</v>
      </c>
      <c r="S232" s="238">
        <v>0</v>
      </c>
      <c r="T232" s="239">
        <f>S232*H232</f>
        <v>0</v>
      </c>
      <c r="U232" s="39"/>
      <c r="V232" s="39"/>
      <c r="W232" s="39"/>
      <c r="X232" s="39"/>
      <c r="Y232" s="39"/>
      <c r="Z232" s="39"/>
      <c r="AA232" s="39"/>
      <c r="AB232" s="39"/>
      <c r="AC232" s="39"/>
      <c r="AD232" s="39"/>
      <c r="AE232" s="39"/>
      <c r="AR232" s="240" t="s">
        <v>100</v>
      </c>
      <c r="AT232" s="240" t="s">
        <v>196</v>
      </c>
      <c r="AU232" s="240" t="s">
        <v>85</v>
      </c>
      <c r="AY232" s="18" t="s">
        <v>194</v>
      </c>
      <c r="BE232" s="241">
        <f>IF(N232="základní",J232,0)</f>
        <v>0</v>
      </c>
      <c r="BF232" s="241">
        <f>IF(N232="snížená",J232,0)</f>
        <v>0</v>
      </c>
      <c r="BG232" s="241">
        <f>IF(N232="zákl. přenesená",J232,0)</f>
        <v>0</v>
      </c>
      <c r="BH232" s="241">
        <f>IF(N232="sníž. přenesená",J232,0)</f>
        <v>0</v>
      </c>
      <c r="BI232" s="241">
        <f>IF(N232="nulová",J232,0)</f>
        <v>0</v>
      </c>
      <c r="BJ232" s="18" t="s">
        <v>83</v>
      </c>
      <c r="BK232" s="241">
        <f>ROUND(I232*H232,2)</f>
        <v>0</v>
      </c>
      <c r="BL232" s="18" t="s">
        <v>100</v>
      </c>
      <c r="BM232" s="240" t="s">
        <v>2416</v>
      </c>
    </row>
    <row r="233" s="13" customFormat="1">
      <c r="A233" s="13"/>
      <c r="B233" s="247"/>
      <c r="C233" s="248"/>
      <c r="D233" s="242" t="s">
        <v>204</v>
      </c>
      <c r="E233" s="249" t="s">
        <v>1</v>
      </c>
      <c r="F233" s="250" t="s">
        <v>2417</v>
      </c>
      <c r="G233" s="248"/>
      <c r="H233" s="251">
        <v>0.23799999999999999</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204</v>
      </c>
      <c r="AU233" s="257" t="s">
        <v>85</v>
      </c>
      <c r="AV233" s="13" t="s">
        <v>85</v>
      </c>
      <c r="AW233" s="13" t="s">
        <v>32</v>
      </c>
      <c r="AX233" s="13" t="s">
        <v>76</v>
      </c>
      <c r="AY233" s="257" t="s">
        <v>194</v>
      </c>
    </row>
    <row r="234" s="15" customFormat="1">
      <c r="A234" s="15"/>
      <c r="B234" s="268"/>
      <c r="C234" s="269"/>
      <c r="D234" s="242" t="s">
        <v>204</v>
      </c>
      <c r="E234" s="270" t="s">
        <v>1</v>
      </c>
      <c r="F234" s="271" t="s">
        <v>207</v>
      </c>
      <c r="G234" s="269"/>
      <c r="H234" s="272">
        <v>0.23799999999999999</v>
      </c>
      <c r="I234" s="273"/>
      <c r="J234" s="269"/>
      <c r="K234" s="269"/>
      <c r="L234" s="274"/>
      <c r="M234" s="275"/>
      <c r="N234" s="276"/>
      <c r="O234" s="276"/>
      <c r="P234" s="276"/>
      <c r="Q234" s="276"/>
      <c r="R234" s="276"/>
      <c r="S234" s="276"/>
      <c r="T234" s="277"/>
      <c r="U234" s="15"/>
      <c r="V234" s="15"/>
      <c r="W234" s="15"/>
      <c r="X234" s="15"/>
      <c r="Y234" s="15"/>
      <c r="Z234" s="15"/>
      <c r="AA234" s="15"/>
      <c r="AB234" s="15"/>
      <c r="AC234" s="15"/>
      <c r="AD234" s="15"/>
      <c r="AE234" s="15"/>
      <c r="AT234" s="278" t="s">
        <v>204</v>
      </c>
      <c r="AU234" s="278" t="s">
        <v>85</v>
      </c>
      <c r="AV234" s="15" t="s">
        <v>100</v>
      </c>
      <c r="AW234" s="15" t="s">
        <v>32</v>
      </c>
      <c r="AX234" s="15" t="s">
        <v>76</v>
      </c>
      <c r="AY234" s="278" t="s">
        <v>194</v>
      </c>
    </row>
    <row r="235" s="13" customFormat="1">
      <c r="A235" s="13"/>
      <c r="B235" s="247"/>
      <c r="C235" s="248"/>
      <c r="D235" s="242" t="s">
        <v>204</v>
      </c>
      <c r="E235" s="249" t="s">
        <v>1</v>
      </c>
      <c r="F235" s="250" t="s">
        <v>2418</v>
      </c>
      <c r="G235" s="248"/>
      <c r="H235" s="251">
        <v>0.23999999999999999</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204</v>
      </c>
      <c r="AU235" s="257" t="s">
        <v>85</v>
      </c>
      <c r="AV235" s="13" t="s">
        <v>85</v>
      </c>
      <c r="AW235" s="13" t="s">
        <v>32</v>
      </c>
      <c r="AX235" s="13" t="s">
        <v>76</v>
      </c>
      <c r="AY235" s="257" t="s">
        <v>194</v>
      </c>
    </row>
    <row r="236" s="15" customFormat="1">
      <c r="A236" s="15"/>
      <c r="B236" s="268"/>
      <c r="C236" s="269"/>
      <c r="D236" s="242" t="s">
        <v>204</v>
      </c>
      <c r="E236" s="270" t="s">
        <v>1</v>
      </c>
      <c r="F236" s="271" t="s">
        <v>207</v>
      </c>
      <c r="G236" s="269"/>
      <c r="H236" s="272">
        <v>0.23999999999999999</v>
      </c>
      <c r="I236" s="273"/>
      <c r="J236" s="269"/>
      <c r="K236" s="269"/>
      <c r="L236" s="274"/>
      <c r="M236" s="275"/>
      <c r="N236" s="276"/>
      <c r="O236" s="276"/>
      <c r="P236" s="276"/>
      <c r="Q236" s="276"/>
      <c r="R236" s="276"/>
      <c r="S236" s="276"/>
      <c r="T236" s="277"/>
      <c r="U236" s="15"/>
      <c r="V236" s="15"/>
      <c r="W236" s="15"/>
      <c r="X236" s="15"/>
      <c r="Y236" s="15"/>
      <c r="Z236" s="15"/>
      <c r="AA236" s="15"/>
      <c r="AB236" s="15"/>
      <c r="AC236" s="15"/>
      <c r="AD236" s="15"/>
      <c r="AE236" s="15"/>
      <c r="AT236" s="278" t="s">
        <v>204</v>
      </c>
      <c r="AU236" s="278" t="s">
        <v>85</v>
      </c>
      <c r="AV236" s="15" t="s">
        <v>100</v>
      </c>
      <c r="AW236" s="15" t="s">
        <v>32</v>
      </c>
      <c r="AX236" s="15" t="s">
        <v>83</v>
      </c>
      <c r="AY236" s="278" t="s">
        <v>194</v>
      </c>
    </row>
    <row r="237" s="12" customFormat="1" ht="22.8" customHeight="1">
      <c r="A237" s="12"/>
      <c r="B237" s="213"/>
      <c r="C237" s="214"/>
      <c r="D237" s="215" t="s">
        <v>75</v>
      </c>
      <c r="E237" s="227" t="s">
        <v>238</v>
      </c>
      <c r="F237" s="227" t="s">
        <v>2274</v>
      </c>
      <c r="G237" s="214"/>
      <c r="H237" s="214"/>
      <c r="I237" s="217"/>
      <c r="J237" s="228">
        <f>BK237</f>
        <v>0</v>
      </c>
      <c r="K237" s="214"/>
      <c r="L237" s="219"/>
      <c r="M237" s="220"/>
      <c r="N237" s="221"/>
      <c r="O237" s="221"/>
      <c r="P237" s="222">
        <f>SUM(P238:P284)</f>
        <v>0</v>
      </c>
      <c r="Q237" s="221"/>
      <c r="R237" s="222">
        <f>SUM(R238:R284)</f>
        <v>0.41161999999999999</v>
      </c>
      <c r="S237" s="221"/>
      <c r="T237" s="223">
        <f>SUM(T238:T284)</f>
        <v>0</v>
      </c>
      <c r="U237" s="12"/>
      <c r="V237" s="12"/>
      <c r="W237" s="12"/>
      <c r="X237" s="12"/>
      <c r="Y237" s="12"/>
      <c r="Z237" s="12"/>
      <c r="AA237" s="12"/>
      <c r="AB237" s="12"/>
      <c r="AC237" s="12"/>
      <c r="AD237" s="12"/>
      <c r="AE237" s="12"/>
      <c r="AR237" s="224" t="s">
        <v>83</v>
      </c>
      <c r="AT237" s="225" t="s">
        <v>75</v>
      </c>
      <c r="AU237" s="225" t="s">
        <v>83</v>
      </c>
      <c r="AY237" s="224" t="s">
        <v>194</v>
      </c>
      <c r="BK237" s="226">
        <f>SUM(BK238:BK284)</f>
        <v>0</v>
      </c>
    </row>
    <row r="238" s="2" customFormat="1" ht="16.5" customHeight="1">
      <c r="A238" s="39"/>
      <c r="B238" s="40"/>
      <c r="C238" s="229" t="s">
        <v>334</v>
      </c>
      <c r="D238" s="229" t="s">
        <v>196</v>
      </c>
      <c r="E238" s="230" t="s">
        <v>2419</v>
      </c>
      <c r="F238" s="231" t="s">
        <v>2420</v>
      </c>
      <c r="G238" s="232" t="s">
        <v>280</v>
      </c>
      <c r="H238" s="233">
        <v>53.5</v>
      </c>
      <c r="I238" s="234"/>
      <c r="J238" s="235">
        <f>ROUND(I238*H238,2)</f>
        <v>0</v>
      </c>
      <c r="K238" s="231" t="s">
        <v>1693</v>
      </c>
      <c r="L238" s="45"/>
      <c r="M238" s="236" t="s">
        <v>1</v>
      </c>
      <c r="N238" s="237" t="s">
        <v>41</v>
      </c>
      <c r="O238" s="92"/>
      <c r="P238" s="238">
        <f>O238*H238</f>
        <v>0</v>
      </c>
      <c r="Q238" s="238">
        <v>1.0000000000000001E-05</v>
      </c>
      <c r="R238" s="238">
        <f>Q238*H238</f>
        <v>0.00053499999999999999</v>
      </c>
      <c r="S238" s="238">
        <v>0</v>
      </c>
      <c r="T238" s="239">
        <f>S238*H238</f>
        <v>0</v>
      </c>
      <c r="U238" s="39"/>
      <c r="V238" s="39"/>
      <c r="W238" s="39"/>
      <c r="X238" s="39"/>
      <c r="Y238" s="39"/>
      <c r="Z238" s="39"/>
      <c r="AA238" s="39"/>
      <c r="AB238" s="39"/>
      <c r="AC238" s="39"/>
      <c r="AD238" s="39"/>
      <c r="AE238" s="39"/>
      <c r="AR238" s="240" t="s">
        <v>100</v>
      </c>
      <c r="AT238" s="240" t="s">
        <v>196</v>
      </c>
      <c r="AU238" s="240" t="s">
        <v>85</v>
      </c>
      <c r="AY238" s="18" t="s">
        <v>194</v>
      </c>
      <c r="BE238" s="241">
        <f>IF(N238="základní",J238,0)</f>
        <v>0</v>
      </c>
      <c r="BF238" s="241">
        <f>IF(N238="snížená",J238,0)</f>
        <v>0</v>
      </c>
      <c r="BG238" s="241">
        <f>IF(N238="zákl. přenesená",J238,0)</f>
        <v>0</v>
      </c>
      <c r="BH238" s="241">
        <f>IF(N238="sníž. přenesená",J238,0)</f>
        <v>0</v>
      </c>
      <c r="BI238" s="241">
        <f>IF(N238="nulová",J238,0)</f>
        <v>0</v>
      </c>
      <c r="BJ238" s="18" t="s">
        <v>83</v>
      </c>
      <c r="BK238" s="241">
        <f>ROUND(I238*H238,2)</f>
        <v>0</v>
      </c>
      <c r="BL238" s="18" t="s">
        <v>100</v>
      </c>
      <c r="BM238" s="240" t="s">
        <v>2421</v>
      </c>
    </row>
    <row r="239" s="13" customFormat="1">
      <c r="A239" s="13"/>
      <c r="B239" s="247"/>
      <c r="C239" s="248"/>
      <c r="D239" s="242" t="s">
        <v>204</v>
      </c>
      <c r="E239" s="249" t="s">
        <v>1</v>
      </c>
      <c r="F239" s="250" t="s">
        <v>2422</v>
      </c>
      <c r="G239" s="248"/>
      <c r="H239" s="251">
        <v>53.5</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204</v>
      </c>
      <c r="AU239" s="257" t="s">
        <v>85</v>
      </c>
      <c r="AV239" s="13" t="s">
        <v>85</v>
      </c>
      <c r="AW239" s="13" t="s">
        <v>32</v>
      </c>
      <c r="AX239" s="13" t="s">
        <v>83</v>
      </c>
      <c r="AY239" s="257" t="s">
        <v>194</v>
      </c>
    </row>
    <row r="240" s="2" customFormat="1" ht="16.5" customHeight="1">
      <c r="A240" s="39"/>
      <c r="B240" s="40"/>
      <c r="C240" s="290" t="s">
        <v>339</v>
      </c>
      <c r="D240" s="290" t="s">
        <v>244</v>
      </c>
      <c r="E240" s="291" t="s">
        <v>2423</v>
      </c>
      <c r="F240" s="292" t="s">
        <v>2424</v>
      </c>
      <c r="G240" s="293" t="s">
        <v>280</v>
      </c>
      <c r="H240" s="294">
        <v>23.5</v>
      </c>
      <c r="I240" s="295"/>
      <c r="J240" s="296">
        <f>ROUND(I240*H240,2)</f>
        <v>0</v>
      </c>
      <c r="K240" s="292" t="s">
        <v>1693</v>
      </c>
      <c r="L240" s="297"/>
      <c r="M240" s="298" t="s">
        <v>1</v>
      </c>
      <c r="N240" s="299" t="s">
        <v>41</v>
      </c>
      <c r="O240" s="92"/>
      <c r="P240" s="238">
        <f>O240*H240</f>
        <v>0</v>
      </c>
      <c r="Q240" s="238">
        <v>0.0014499999999999999</v>
      </c>
      <c r="R240" s="238">
        <f>Q240*H240</f>
        <v>0.034074999999999994</v>
      </c>
      <c r="S240" s="238">
        <v>0</v>
      </c>
      <c r="T240" s="239">
        <f>S240*H240</f>
        <v>0</v>
      </c>
      <c r="U240" s="39"/>
      <c r="V240" s="39"/>
      <c r="W240" s="39"/>
      <c r="X240" s="39"/>
      <c r="Y240" s="39"/>
      <c r="Z240" s="39"/>
      <c r="AA240" s="39"/>
      <c r="AB240" s="39"/>
      <c r="AC240" s="39"/>
      <c r="AD240" s="39"/>
      <c r="AE240" s="39"/>
      <c r="AR240" s="240" t="s">
        <v>238</v>
      </c>
      <c r="AT240" s="240" t="s">
        <v>244</v>
      </c>
      <c r="AU240" s="240" t="s">
        <v>85</v>
      </c>
      <c r="AY240" s="18" t="s">
        <v>194</v>
      </c>
      <c r="BE240" s="241">
        <f>IF(N240="základní",J240,0)</f>
        <v>0</v>
      </c>
      <c r="BF240" s="241">
        <f>IF(N240="snížená",J240,0)</f>
        <v>0</v>
      </c>
      <c r="BG240" s="241">
        <f>IF(N240="zákl. přenesená",J240,0)</f>
        <v>0</v>
      </c>
      <c r="BH240" s="241">
        <f>IF(N240="sníž. přenesená",J240,0)</f>
        <v>0</v>
      </c>
      <c r="BI240" s="241">
        <f>IF(N240="nulová",J240,0)</f>
        <v>0</v>
      </c>
      <c r="BJ240" s="18" t="s">
        <v>83</v>
      </c>
      <c r="BK240" s="241">
        <f>ROUND(I240*H240,2)</f>
        <v>0</v>
      </c>
      <c r="BL240" s="18" t="s">
        <v>100</v>
      </c>
      <c r="BM240" s="240" t="s">
        <v>2425</v>
      </c>
    </row>
    <row r="241" s="13" customFormat="1">
      <c r="A241" s="13"/>
      <c r="B241" s="247"/>
      <c r="C241" s="248"/>
      <c r="D241" s="242" t="s">
        <v>204</v>
      </c>
      <c r="E241" s="249" t="s">
        <v>1</v>
      </c>
      <c r="F241" s="250" t="s">
        <v>2426</v>
      </c>
      <c r="G241" s="248"/>
      <c r="H241" s="251">
        <v>21.329999999999998</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204</v>
      </c>
      <c r="AU241" s="257" t="s">
        <v>85</v>
      </c>
      <c r="AV241" s="13" t="s">
        <v>85</v>
      </c>
      <c r="AW241" s="13" t="s">
        <v>32</v>
      </c>
      <c r="AX241" s="13" t="s">
        <v>76</v>
      </c>
      <c r="AY241" s="257" t="s">
        <v>194</v>
      </c>
    </row>
    <row r="242" s="15" customFormat="1">
      <c r="A242" s="15"/>
      <c r="B242" s="268"/>
      <c r="C242" s="269"/>
      <c r="D242" s="242" t="s">
        <v>204</v>
      </c>
      <c r="E242" s="270" t="s">
        <v>1</v>
      </c>
      <c r="F242" s="271" t="s">
        <v>207</v>
      </c>
      <c r="G242" s="269"/>
      <c r="H242" s="272">
        <v>21.329999999999998</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204</v>
      </c>
      <c r="AU242" s="278" t="s">
        <v>85</v>
      </c>
      <c r="AV242" s="15" t="s">
        <v>100</v>
      </c>
      <c r="AW242" s="15" t="s">
        <v>32</v>
      </c>
      <c r="AX242" s="15" t="s">
        <v>76</v>
      </c>
      <c r="AY242" s="278" t="s">
        <v>194</v>
      </c>
    </row>
    <row r="243" s="13" customFormat="1">
      <c r="A243" s="13"/>
      <c r="B243" s="247"/>
      <c r="C243" s="248"/>
      <c r="D243" s="242" t="s">
        <v>204</v>
      </c>
      <c r="E243" s="249" t="s">
        <v>1</v>
      </c>
      <c r="F243" s="250" t="s">
        <v>2427</v>
      </c>
      <c r="G243" s="248"/>
      <c r="H243" s="251">
        <v>23.463000000000001</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204</v>
      </c>
      <c r="AU243" s="257" t="s">
        <v>85</v>
      </c>
      <c r="AV243" s="13" t="s">
        <v>85</v>
      </c>
      <c r="AW243" s="13" t="s">
        <v>32</v>
      </c>
      <c r="AX243" s="13" t="s">
        <v>76</v>
      </c>
      <c r="AY243" s="257" t="s">
        <v>194</v>
      </c>
    </row>
    <row r="244" s="15" customFormat="1">
      <c r="A244" s="15"/>
      <c r="B244" s="268"/>
      <c r="C244" s="269"/>
      <c r="D244" s="242" t="s">
        <v>204</v>
      </c>
      <c r="E244" s="270" t="s">
        <v>1</v>
      </c>
      <c r="F244" s="271" t="s">
        <v>207</v>
      </c>
      <c r="G244" s="269"/>
      <c r="H244" s="272">
        <v>23.463000000000001</v>
      </c>
      <c r="I244" s="273"/>
      <c r="J244" s="269"/>
      <c r="K244" s="269"/>
      <c r="L244" s="274"/>
      <c r="M244" s="275"/>
      <c r="N244" s="276"/>
      <c r="O244" s="276"/>
      <c r="P244" s="276"/>
      <c r="Q244" s="276"/>
      <c r="R244" s="276"/>
      <c r="S244" s="276"/>
      <c r="T244" s="277"/>
      <c r="U244" s="15"/>
      <c r="V244" s="15"/>
      <c r="W244" s="15"/>
      <c r="X244" s="15"/>
      <c r="Y244" s="15"/>
      <c r="Z244" s="15"/>
      <c r="AA244" s="15"/>
      <c r="AB244" s="15"/>
      <c r="AC244" s="15"/>
      <c r="AD244" s="15"/>
      <c r="AE244" s="15"/>
      <c r="AT244" s="278" t="s">
        <v>204</v>
      </c>
      <c r="AU244" s="278" t="s">
        <v>85</v>
      </c>
      <c r="AV244" s="15" t="s">
        <v>100</v>
      </c>
      <c r="AW244" s="15" t="s">
        <v>32</v>
      </c>
      <c r="AX244" s="15" t="s">
        <v>76</v>
      </c>
      <c r="AY244" s="278" t="s">
        <v>194</v>
      </c>
    </row>
    <row r="245" s="13" customFormat="1">
      <c r="A245" s="13"/>
      <c r="B245" s="247"/>
      <c r="C245" s="248"/>
      <c r="D245" s="242" t="s">
        <v>204</v>
      </c>
      <c r="E245" s="249" t="s">
        <v>1</v>
      </c>
      <c r="F245" s="250" t="s">
        <v>1708</v>
      </c>
      <c r="G245" s="248"/>
      <c r="H245" s="251">
        <v>23.5</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204</v>
      </c>
      <c r="AU245" s="257" t="s">
        <v>85</v>
      </c>
      <c r="AV245" s="13" t="s">
        <v>85</v>
      </c>
      <c r="AW245" s="13" t="s">
        <v>32</v>
      </c>
      <c r="AX245" s="13" t="s">
        <v>76</v>
      </c>
      <c r="AY245" s="257" t="s">
        <v>194</v>
      </c>
    </row>
    <row r="246" s="15" customFormat="1">
      <c r="A246" s="15"/>
      <c r="B246" s="268"/>
      <c r="C246" s="269"/>
      <c r="D246" s="242" t="s">
        <v>204</v>
      </c>
      <c r="E246" s="270" t="s">
        <v>1</v>
      </c>
      <c r="F246" s="271" t="s">
        <v>207</v>
      </c>
      <c r="G246" s="269"/>
      <c r="H246" s="272">
        <v>23.5</v>
      </c>
      <c r="I246" s="273"/>
      <c r="J246" s="269"/>
      <c r="K246" s="269"/>
      <c r="L246" s="274"/>
      <c r="M246" s="275"/>
      <c r="N246" s="276"/>
      <c r="O246" s="276"/>
      <c r="P246" s="276"/>
      <c r="Q246" s="276"/>
      <c r="R246" s="276"/>
      <c r="S246" s="276"/>
      <c r="T246" s="277"/>
      <c r="U246" s="15"/>
      <c r="V246" s="15"/>
      <c r="W246" s="15"/>
      <c r="X246" s="15"/>
      <c r="Y246" s="15"/>
      <c r="Z246" s="15"/>
      <c r="AA246" s="15"/>
      <c r="AB246" s="15"/>
      <c r="AC246" s="15"/>
      <c r="AD246" s="15"/>
      <c r="AE246" s="15"/>
      <c r="AT246" s="278" t="s">
        <v>204</v>
      </c>
      <c r="AU246" s="278" t="s">
        <v>85</v>
      </c>
      <c r="AV246" s="15" t="s">
        <v>100</v>
      </c>
      <c r="AW246" s="15" t="s">
        <v>32</v>
      </c>
      <c r="AX246" s="15" t="s">
        <v>83</v>
      </c>
      <c r="AY246" s="278" t="s">
        <v>194</v>
      </c>
    </row>
    <row r="247" s="2" customFormat="1" ht="16.5" customHeight="1">
      <c r="A247" s="39"/>
      <c r="B247" s="40"/>
      <c r="C247" s="290" t="s">
        <v>346</v>
      </c>
      <c r="D247" s="290" t="s">
        <v>244</v>
      </c>
      <c r="E247" s="291" t="s">
        <v>2428</v>
      </c>
      <c r="F247" s="292" t="s">
        <v>2429</v>
      </c>
      <c r="G247" s="293" t="s">
        <v>280</v>
      </c>
      <c r="H247" s="294">
        <v>30</v>
      </c>
      <c r="I247" s="295"/>
      <c r="J247" s="296">
        <f>ROUND(I247*H247,2)</f>
        <v>0</v>
      </c>
      <c r="K247" s="292" t="s">
        <v>1693</v>
      </c>
      <c r="L247" s="297"/>
      <c r="M247" s="298" t="s">
        <v>1</v>
      </c>
      <c r="N247" s="299" t="s">
        <v>41</v>
      </c>
      <c r="O247" s="92"/>
      <c r="P247" s="238">
        <f>O247*H247</f>
        <v>0</v>
      </c>
      <c r="Q247" s="238">
        <v>0.0026700000000000001</v>
      </c>
      <c r="R247" s="238">
        <f>Q247*H247</f>
        <v>0.080100000000000005</v>
      </c>
      <c r="S247" s="238">
        <v>0</v>
      </c>
      <c r="T247" s="239">
        <f>S247*H247</f>
        <v>0</v>
      </c>
      <c r="U247" s="39"/>
      <c r="V247" s="39"/>
      <c r="W247" s="39"/>
      <c r="X247" s="39"/>
      <c r="Y247" s="39"/>
      <c r="Z247" s="39"/>
      <c r="AA247" s="39"/>
      <c r="AB247" s="39"/>
      <c r="AC247" s="39"/>
      <c r="AD247" s="39"/>
      <c r="AE247" s="39"/>
      <c r="AR247" s="240" t="s">
        <v>238</v>
      </c>
      <c r="AT247" s="240" t="s">
        <v>244</v>
      </c>
      <c r="AU247" s="240" t="s">
        <v>85</v>
      </c>
      <c r="AY247" s="18" t="s">
        <v>194</v>
      </c>
      <c r="BE247" s="241">
        <f>IF(N247="základní",J247,0)</f>
        <v>0</v>
      </c>
      <c r="BF247" s="241">
        <f>IF(N247="snížená",J247,0)</f>
        <v>0</v>
      </c>
      <c r="BG247" s="241">
        <f>IF(N247="zákl. přenesená",J247,0)</f>
        <v>0</v>
      </c>
      <c r="BH247" s="241">
        <f>IF(N247="sníž. přenesená",J247,0)</f>
        <v>0</v>
      </c>
      <c r="BI247" s="241">
        <f>IF(N247="nulová",J247,0)</f>
        <v>0</v>
      </c>
      <c r="BJ247" s="18" t="s">
        <v>83</v>
      </c>
      <c r="BK247" s="241">
        <f>ROUND(I247*H247,2)</f>
        <v>0</v>
      </c>
      <c r="BL247" s="18" t="s">
        <v>100</v>
      </c>
      <c r="BM247" s="240" t="s">
        <v>2430</v>
      </c>
    </row>
    <row r="248" s="13" customFormat="1">
      <c r="A248" s="13"/>
      <c r="B248" s="247"/>
      <c r="C248" s="248"/>
      <c r="D248" s="242" t="s">
        <v>204</v>
      </c>
      <c r="E248" s="249" t="s">
        <v>1</v>
      </c>
      <c r="F248" s="250" t="s">
        <v>2431</v>
      </c>
      <c r="G248" s="248"/>
      <c r="H248" s="251">
        <v>27.059999999999999</v>
      </c>
      <c r="I248" s="252"/>
      <c r="J248" s="248"/>
      <c r="K248" s="248"/>
      <c r="L248" s="253"/>
      <c r="M248" s="254"/>
      <c r="N248" s="255"/>
      <c r="O248" s="255"/>
      <c r="P248" s="255"/>
      <c r="Q248" s="255"/>
      <c r="R248" s="255"/>
      <c r="S248" s="255"/>
      <c r="T248" s="256"/>
      <c r="U248" s="13"/>
      <c r="V248" s="13"/>
      <c r="W248" s="13"/>
      <c r="X248" s="13"/>
      <c r="Y248" s="13"/>
      <c r="Z248" s="13"/>
      <c r="AA248" s="13"/>
      <c r="AB248" s="13"/>
      <c r="AC248" s="13"/>
      <c r="AD248" s="13"/>
      <c r="AE248" s="13"/>
      <c r="AT248" s="257" t="s">
        <v>204</v>
      </c>
      <c r="AU248" s="257" t="s">
        <v>85</v>
      </c>
      <c r="AV248" s="13" t="s">
        <v>85</v>
      </c>
      <c r="AW248" s="13" t="s">
        <v>32</v>
      </c>
      <c r="AX248" s="13" t="s">
        <v>76</v>
      </c>
      <c r="AY248" s="257" t="s">
        <v>194</v>
      </c>
    </row>
    <row r="249" s="15" customFormat="1">
      <c r="A249" s="15"/>
      <c r="B249" s="268"/>
      <c r="C249" s="269"/>
      <c r="D249" s="242" t="s">
        <v>204</v>
      </c>
      <c r="E249" s="270" t="s">
        <v>1</v>
      </c>
      <c r="F249" s="271" t="s">
        <v>207</v>
      </c>
      <c r="G249" s="269"/>
      <c r="H249" s="272">
        <v>27.059999999999999</v>
      </c>
      <c r="I249" s="273"/>
      <c r="J249" s="269"/>
      <c r="K249" s="269"/>
      <c r="L249" s="274"/>
      <c r="M249" s="275"/>
      <c r="N249" s="276"/>
      <c r="O249" s="276"/>
      <c r="P249" s="276"/>
      <c r="Q249" s="276"/>
      <c r="R249" s="276"/>
      <c r="S249" s="276"/>
      <c r="T249" s="277"/>
      <c r="U249" s="15"/>
      <c r="V249" s="15"/>
      <c r="W249" s="15"/>
      <c r="X249" s="15"/>
      <c r="Y249" s="15"/>
      <c r="Z249" s="15"/>
      <c r="AA249" s="15"/>
      <c r="AB249" s="15"/>
      <c r="AC249" s="15"/>
      <c r="AD249" s="15"/>
      <c r="AE249" s="15"/>
      <c r="AT249" s="278" t="s">
        <v>204</v>
      </c>
      <c r="AU249" s="278" t="s">
        <v>85</v>
      </c>
      <c r="AV249" s="15" t="s">
        <v>100</v>
      </c>
      <c r="AW249" s="15" t="s">
        <v>32</v>
      </c>
      <c r="AX249" s="15" t="s">
        <v>76</v>
      </c>
      <c r="AY249" s="278" t="s">
        <v>194</v>
      </c>
    </row>
    <row r="250" s="13" customFormat="1">
      <c r="A250" s="13"/>
      <c r="B250" s="247"/>
      <c r="C250" s="248"/>
      <c r="D250" s="242" t="s">
        <v>204</v>
      </c>
      <c r="E250" s="249" t="s">
        <v>1</v>
      </c>
      <c r="F250" s="250" t="s">
        <v>2432</v>
      </c>
      <c r="G250" s="248"/>
      <c r="H250" s="251">
        <v>29.765999999999998</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204</v>
      </c>
      <c r="AU250" s="257" t="s">
        <v>85</v>
      </c>
      <c r="AV250" s="13" t="s">
        <v>85</v>
      </c>
      <c r="AW250" s="13" t="s">
        <v>32</v>
      </c>
      <c r="AX250" s="13" t="s">
        <v>76</v>
      </c>
      <c r="AY250" s="257" t="s">
        <v>194</v>
      </c>
    </row>
    <row r="251" s="15" customFormat="1">
      <c r="A251" s="15"/>
      <c r="B251" s="268"/>
      <c r="C251" s="269"/>
      <c r="D251" s="242" t="s">
        <v>204</v>
      </c>
      <c r="E251" s="270" t="s">
        <v>1</v>
      </c>
      <c r="F251" s="271" t="s">
        <v>207</v>
      </c>
      <c r="G251" s="269"/>
      <c r="H251" s="272">
        <v>29.765999999999998</v>
      </c>
      <c r="I251" s="273"/>
      <c r="J251" s="269"/>
      <c r="K251" s="269"/>
      <c r="L251" s="274"/>
      <c r="M251" s="275"/>
      <c r="N251" s="276"/>
      <c r="O251" s="276"/>
      <c r="P251" s="276"/>
      <c r="Q251" s="276"/>
      <c r="R251" s="276"/>
      <c r="S251" s="276"/>
      <c r="T251" s="277"/>
      <c r="U251" s="15"/>
      <c r="V251" s="15"/>
      <c r="W251" s="15"/>
      <c r="X251" s="15"/>
      <c r="Y251" s="15"/>
      <c r="Z251" s="15"/>
      <c r="AA251" s="15"/>
      <c r="AB251" s="15"/>
      <c r="AC251" s="15"/>
      <c r="AD251" s="15"/>
      <c r="AE251" s="15"/>
      <c r="AT251" s="278" t="s">
        <v>204</v>
      </c>
      <c r="AU251" s="278" t="s">
        <v>85</v>
      </c>
      <c r="AV251" s="15" t="s">
        <v>100</v>
      </c>
      <c r="AW251" s="15" t="s">
        <v>32</v>
      </c>
      <c r="AX251" s="15" t="s">
        <v>76</v>
      </c>
      <c r="AY251" s="278" t="s">
        <v>194</v>
      </c>
    </row>
    <row r="252" s="13" customFormat="1">
      <c r="A252" s="13"/>
      <c r="B252" s="247"/>
      <c r="C252" s="248"/>
      <c r="D252" s="242" t="s">
        <v>204</v>
      </c>
      <c r="E252" s="249" t="s">
        <v>1</v>
      </c>
      <c r="F252" s="250" t="s">
        <v>357</v>
      </c>
      <c r="G252" s="248"/>
      <c r="H252" s="251">
        <v>30</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204</v>
      </c>
      <c r="AU252" s="257" t="s">
        <v>85</v>
      </c>
      <c r="AV252" s="13" t="s">
        <v>85</v>
      </c>
      <c r="AW252" s="13" t="s">
        <v>32</v>
      </c>
      <c r="AX252" s="13" t="s">
        <v>76</v>
      </c>
      <c r="AY252" s="257" t="s">
        <v>194</v>
      </c>
    </row>
    <row r="253" s="15" customFormat="1">
      <c r="A253" s="15"/>
      <c r="B253" s="268"/>
      <c r="C253" s="269"/>
      <c r="D253" s="242" t="s">
        <v>204</v>
      </c>
      <c r="E253" s="270" t="s">
        <v>1</v>
      </c>
      <c r="F253" s="271" t="s">
        <v>207</v>
      </c>
      <c r="G253" s="269"/>
      <c r="H253" s="272">
        <v>30</v>
      </c>
      <c r="I253" s="273"/>
      <c r="J253" s="269"/>
      <c r="K253" s="269"/>
      <c r="L253" s="274"/>
      <c r="M253" s="275"/>
      <c r="N253" s="276"/>
      <c r="O253" s="276"/>
      <c r="P253" s="276"/>
      <c r="Q253" s="276"/>
      <c r="R253" s="276"/>
      <c r="S253" s="276"/>
      <c r="T253" s="277"/>
      <c r="U253" s="15"/>
      <c r="V253" s="15"/>
      <c r="W253" s="15"/>
      <c r="X253" s="15"/>
      <c r="Y253" s="15"/>
      <c r="Z253" s="15"/>
      <c r="AA253" s="15"/>
      <c r="AB253" s="15"/>
      <c r="AC253" s="15"/>
      <c r="AD253" s="15"/>
      <c r="AE253" s="15"/>
      <c r="AT253" s="278" t="s">
        <v>204</v>
      </c>
      <c r="AU253" s="278" t="s">
        <v>85</v>
      </c>
      <c r="AV253" s="15" t="s">
        <v>100</v>
      </c>
      <c r="AW253" s="15" t="s">
        <v>32</v>
      </c>
      <c r="AX253" s="15" t="s">
        <v>83</v>
      </c>
      <c r="AY253" s="278" t="s">
        <v>194</v>
      </c>
    </row>
    <row r="254" s="2" customFormat="1" ht="21.75" customHeight="1">
      <c r="A254" s="39"/>
      <c r="B254" s="40"/>
      <c r="C254" s="229" t="s">
        <v>352</v>
      </c>
      <c r="D254" s="229" t="s">
        <v>196</v>
      </c>
      <c r="E254" s="230" t="s">
        <v>2433</v>
      </c>
      <c r="F254" s="231" t="s">
        <v>2434</v>
      </c>
      <c r="G254" s="232" t="s">
        <v>355</v>
      </c>
      <c r="H254" s="233">
        <v>14</v>
      </c>
      <c r="I254" s="234"/>
      <c r="J254" s="235">
        <f>ROUND(I254*H254,2)</f>
        <v>0</v>
      </c>
      <c r="K254" s="231" t="s">
        <v>1693</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100</v>
      </c>
      <c r="AT254" s="240" t="s">
        <v>196</v>
      </c>
      <c r="AU254" s="240" t="s">
        <v>85</v>
      </c>
      <c r="AY254" s="18" t="s">
        <v>194</v>
      </c>
      <c r="BE254" s="241">
        <f>IF(N254="základní",J254,0)</f>
        <v>0</v>
      </c>
      <c r="BF254" s="241">
        <f>IF(N254="snížená",J254,0)</f>
        <v>0</v>
      </c>
      <c r="BG254" s="241">
        <f>IF(N254="zákl. přenesená",J254,0)</f>
        <v>0</v>
      </c>
      <c r="BH254" s="241">
        <f>IF(N254="sníž. přenesená",J254,0)</f>
        <v>0</v>
      </c>
      <c r="BI254" s="241">
        <f>IF(N254="nulová",J254,0)</f>
        <v>0</v>
      </c>
      <c r="BJ254" s="18" t="s">
        <v>83</v>
      </c>
      <c r="BK254" s="241">
        <f>ROUND(I254*H254,2)</f>
        <v>0</v>
      </c>
      <c r="BL254" s="18" t="s">
        <v>100</v>
      </c>
      <c r="BM254" s="240" t="s">
        <v>2435</v>
      </c>
    </row>
    <row r="255" s="2" customFormat="1" ht="16.5" customHeight="1">
      <c r="A255" s="39"/>
      <c r="B255" s="40"/>
      <c r="C255" s="290" t="s">
        <v>357</v>
      </c>
      <c r="D255" s="290" t="s">
        <v>244</v>
      </c>
      <c r="E255" s="291" t="s">
        <v>2436</v>
      </c>
      <c r="F255" s="292" t="s">
        <v>2437</v>
      </c>
      <c r="G255" s="293" t="s">
        <v>355</v>
      </c>
      <c r="H255" s="294">
        <v>1</v>
      </c>
      <c r="I255" s="295"/>
      <c r="J255" s="296">
        <f>ROUND(I255*H255,2)</f>
        <v>0</v>
      </c>
      <c r="K255" s="292" t="s">
        <v>1693</v>
      </c>
      <c r="L255" s="297"/>
      <c r="M255" s="298" t="s">
        <v>1</v>
      </c>
      <c r="N255" s="299" t="s">
        <v>41</v>
      </c>
      <c r="O255" s="92"/>
      <c r="P255" s="238">
        <f>O255*H255</f>
        <v>0</v>
      </c>
      <c r="Q255" s="238">
        <v>0.00022000000000000001</v>
      </c>
      <c r="R255" s="238">
        <f>Q255*H255</f>
        <v>0.00022000000000000001</v>
      </c>
      <c r="S255" s="238">
        <v>0</v>
      </c>
      <c r="T255" s="239">
        <f>S255*H255</f>
        <v>0</v>
      </c>
      <c r="U255" s="39"/>
      <c r="V255" s="39"/>
      <c r="W255" s="39"/>
      <c r="X255" s="39"/>
      <c r="Y255" s="39"/>
      <c r="Z255" s="39"/>
      <c r="AA255" s="39"/>
      <c r="AB255" s="39"/>
      <c r="AC255" s="39"/>
      <c r="AD255" s="39"/>
      <c r="AE255" s="39"/>
      <c r="AR255" s="240" t="s">
        <v>238</v>
      </c>
      <c r="AT255" s="240" t="s">
        <v>244</v>
      </c>
      <c r="AU255" s="240" t="s">
        <v>85</v>
      </c>
      <c r="AY255" s="18" t="s">
        <v>194</v>
      </c>
      <c r="BE255" s="241">
        <f>IF(N255="základní",J255,0)</f>
        <v>0</v>
      </c>
      <c r="BF255" s="241">
        <f>IF(N255="snížená",J255,0)</f>
        <v>0</v>
      </c>
      <c r="BG255" s="241">
        <f>IF(N255="zákl. přenesená",J255,0)</f>
        <v>0</v>
      </c>
      <c r="BH255" s="241">
        <f>IF(N255="sníž. přenesená",J255,0)</f>
        <v>0</v>
      </c>
      <c r="BI255" s="241">
        <f>IF(N255="nulová",J255,0)</f>
        <v>0</v>
      </c>
      <c r="BJ255" s="18" t="s">
        <v>83</v>
      </c>
      <c r="BK255" s="241">
        <f>ROUND(I255*H255,2)</f>
        <v>0</v>
      </c>
      <c r="BL255" s="18" t="s">
        <v>100</v>
      </c>
      <c r="BM255" s="240" t="s">
        <v>2438</v>
      </c>
    </row>
    <row r="256" s="2" customFormat="1" ht="16.5" customHeight="1">
      <c r="A256" s="39"/>
      <c r="B256" s="40"/>
      <c r="C256" s="290" t="s">
        <v>361</v>
      </c>
      <c r="D256" s="290" t="s">
        <v>244</v>
      </c>
      <c r="E256" s="291" t="s">
        <v>2439</v>
      </c>
      <c r="F256" s="292" t="s">
        <v>2440</v>
      </c>
      <c r="G256" s="293" t="s">
        <v>355</v>
      </c>
      <c r="H256" s="294">
        <v>13</v>
      </c>
      <c r="I256" s="295"/>
      <c r="J256" s="296">
        <f>ROUND(I256*H256,2)</f>
        <v>0</v>
      </c>
      <c r="K256" s="292" t="s">
        <v>1693</v>
      </c>
      <c r="L256" s="297"/>
      <c r="M256" s="298" t="s">
        <v>1</v>
      </c>
      <c r="N256" s="299" t="s">
        <v>41</v>
      </c>
      <c r="O256" s="92"/>
      <c r="P256" s="238">
        <f>O256*H256</f>
        <v>0</v>
      </c>
      <c r="Q256" s="238">
        <v>0.00027999999999999998</v>
      </c>
      <c r="R256" s="238">
        <f>Q256*H256</f>
        <v>0.0036399999999999996</v>
      </c>
      <c r="S256" s="238">
        <v>0</v>
      </c>
      <c r="T256" s="239">
        <f>S256*H256</f>
        <v>0</v>
      </c>
      <c r="U256" s="39"/>
      <c r="V256" s="39"/>
      <c r="W256" s="39"/>
      <c r="X256" s="39"/>
      <c r="Y256" s="39"/>
      <c r="Z256" s="39"/>
      <c r="AA256" s="39"/>
      <c r="AB256" s="39"/>
      <c r="AC256" s="39"/>
      <c r="AD256" s="39"/>
      <c r="AE256" s="39"/>
      <c r="AR256" s="240" t="s">
        <v>238</v>
      </c>
      <c r="AT256" s="240" t="s">
        <v>244</v>
      </c>
      <c r="AU256" s="240" t="s">
        <v>85</v>
      </c>
      <c r="AY256" s="18" t="s">
        <v>194</v>
      </c>
      <c r="BE256" s="241">
        <f>IF(N256="základní",J256,0)</f>
        <v>0</v>
      </c>
      <c r="BF256" s="241">
        <f>IF(N256="snížená",J256,0)</f>
        <v>0</v>
      </c>
      <c r="BG256" s="241">
        <f>IF(N256="zákl. přenesená",J256,0)</f>
        <v>0</v>
      </c>
      <c r="BH256" s="241">
        <f>IF(N256="sníž. přenesená",J256,0)</f>
        <v>0</v>
      </c>
      <c r="BI256" s="241">
        <f>IF(N256="nulová",J256,0)</f>
        <v>0</v>
      </c>
      <c r="BJ256" s="18" t="s">
        <v>83</v>
      </c>
      <c r="BK256" s="241">
        <f>ROUND(I256*H256,2)</f>
        <v>0</v>
      </c>
      <c r="BL256" s="18" t="s">
        <v>100</v>
      </c>
      <c r="BM256" s="240" t="s">
        <v>2441</v>
      </c>
    </row>
    <row r="257" s="2" customFormat="1" ht="21.75" customHeight="1">
      <c r="A257" s="39"/>
      <c r="B257" s="40"/>
      <c r="C257" s="229" t="s">
        <v>366</v>
      </c>
      <c r="D257" s="229" t="s">
        <v>196</v>
      </c>
      <c r="E257" s="230" t="s">
        <v>2442</v>
      </c>
      <c r="F257" s="231" t="s">
        <v>2443</v>
      </c>
      <c r="G257" s="232" t="s">
        <v>355</v>
      </c>
      <c r="H257" s="233">
        <v>1</v>
      </c>
      <c r="I257" s="234"/>
      <c r="J257" s="235">
        <f>ROUND(I257*H257,2)</f>
        <v>0</v>
      </c>
      <c r="K257" s="231" t="s">
        <v>1693</v>
      </c>
      <c r="L257" s="45"/>
      <c r="M257" s="236" t="s">
        <v>1</v>
      </c>
      <c r="N257" s="237"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100</v>
      </c>
      <c r="AT257" s="240" t="s">
        <v>196</v>
      </c>
      <c r="AU257" s="240" t="s">
        <v>85</v>
      </c>
      <c r="AY257" s="18" t="s">
        <v>194</v>
      </c>
      <c r="BE257" s="241">
        <f>IF(N257="základní",J257,0)</f>
        <v>0</v>
      </c>
      <c r="BF257" s="241">
        <f>IF(N257="snížená",J257,0)</f>
        <v>0</v>
      </c>
      <c r="BG257" s="241">
        <f>IF(N257="zákl. přenesená",J257,0)</f>
        <v>0</v>
      </c>
      <c r="BH257" s="241">
        <f>IF(N257="sníž. přenesená",J257,0)</f>
        <v>0</v>
      </c>
      <c r="BI257" s="241">
        <f>IF(N257="nulová",J257,0)</f>
        <v>0</v>
      </c>
      <c r="BJ257" s="18" t="s">
        <v>83</v>
      </c>
      <c r="BK257" s="241">
        <f>ROUND(I257*H257,2)</f>
        <v>0</v>
      </c>
      <c r="BL257" s="18" t="s">
        <v>100</v>
      </c>
      <c r="BM257" s="240" t="s">
        <v>2444</v>
      </c>
    </row>
    <row r="258" s="2" customFormat="1" ht="16.5" customHeight="1">
      <c r="A258" s="39"/>
      <c r="B258" s="40"/>
      <c r="C258" s="290" t="s">
        <v>372</v>
      </c>
      <c r="D258" s="290" t="s">
        <v>244</v>
      </c>
      <c r="E258" s="291" t="s">
        <v>2445</v>
      </c>
      <c r="F258" s="292" t="s">
        <v>2446</v>
      </c>
      <c r="G258" s="293" t="s">
        <v>355</v>
      </c>
      <c r="H258" s="294">
        <v>1</v>
      </c>
      <c r="I258" s="295"/>
      <c r="J258" s="296">
        <f>ROUND(I258*H258,2)</f>
        <v>0</v>
      </c>
      <c r="K258" s="292" t="s">
        <v>1693</v>
      </c>
      <c r="L258" s="297"/>
      <c r="M258" s="298" t="s">
        <v>1</v>
      </c>
      <c r="N258" s="299" t="s">
        <v>41</v>
      </c>
      <c r="O258" s="92"/>
      <c r="P258" s="238">
        <f>O258*H258</f>
        <v>0</v>
      </c>
      <c r="Q258" s="238">
        <v>0.00062</v>
      </c>
      <c r="R258" s="238">
        <f>Q258*H258</f>
        <v>0.00062</v>
      </c>
      <c r="S258" s="238">
        <v>0</v>
      </c>
      <c r="T258" s="239">
        <f>S258*H258</f>
        <v>0</v>
      </c>
      <c r="U258" s="39"/>
      <c r="V258" s="39"/>
      <c r="W258" s="39"/>
      <c r="X258" s="39"/>
      <c r="Y258" s="39"/>
      <c r="Z258" s="39"/>
      <c r="AA258" s="39"/>
      <c r="AB258" s="39"/>
      <c r="AC258" s="39"/>
      <c r="AD258" s="39"/>
      <c r="AE258" s="39"/>
      <c r="AR258" s="240" t="s">
        <v>238</v>
      </c>
      <c r="AT258" s="240" t="s">
        <v>244</v>
      </c>
      <c r="AU258" s="240" t="s">
        <v>85</v>
      </c>
      <c r="AY258" s="18" t="s">
        <v>194</v>
      </c>
      <c r="BE258" s="241">
        <f>IF(N258="základní",J258,0)</f>
        <v>0</v>
      </c>
      <c r="BF258" s="241">
        <f>IF(N258="snížená",J258,0)</f>
        <v>0</v>
      </c>
      <c r="BG258" s="241">
        <f>IF(N258="zákl. přenesená",J258,0)</f>
        <v>0</v>
      </c>
      <c r="BH258" s="241">
        <f>IF(N258="sníž. přenesená",J258,0)</f>
        <v>0</v>
      </c>
      <c r="BI258" s="241">
        <f>IF(N258="nulová",J258,0)</f>
        <v>0</v>
      </c>
      <c r="BJ258" s="18" t="s">
        <v>83</v>
      </c>
      <c r="BK258" s="241">
        <f>ROUND(I258*H258,2)</f>
        <v>0</v>
      </c>
      <c r="BL258" s="18" t="s">
        <v>100</v>
      </c>
      <c r="BM258" s="240" t="s">
        <v>2447</v>
      </c>
    </row>
    <row r="259" s="2" customFormat="1" ht="21.75" customHeight="1">
      <c r="A259" s="39"/>
      <c r="B259" s="40"/>
      <c r="C259" s="229" t="s">
        <v>376</v>
      </c>
      <c r="D259" s="229" t="s">
        <v>196</v>
      </c>
      <c r="E259" s="230" t="s">
        <v>2448</v>
      </c>
      <c r="F259" s="231" t="s">
        <v>2449</v>
      </c>
      <c r="G259" s="232" t="s">
        <v>355</v>
      </c>
      <c r="H259" s="233">
        <v>1</v>
      </c>
      <c r="I259" s="234"/>
      <c r="J259" s="235">
        <f>ROUND(I259*H259,2)</f>
        <v>0</v>
      </c>
      <c r="K259" s="231" t="s">
        <v>1693</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100</v>
      </c>
      <c r="AT259" s="240" t="s">
        <v>196</v>
      </c>
      <c r="AU259" s="240" t="s">
        <v>85</v>
      </c>
      <c r="AY259" s="18" t="s">
        <v>194</v>
      </c>
      <c r="BE259" s="241">
        <f>IF(N259="základní",J259,0)</f>
        <v>0</v>
      </c>
      <c r="BF259" s="241">
        <f>IF(N259="snížená",J259,0)</f>
        <v>0</v>
      </c>
      <c r="BG259" s="241">
        <f>IF(N259="zákl. přenesená",J259,0)</f>
        <v>0</v>
      </c>
      <c r="BH259" s="241">
        <f>IF(N259="sníž. přenesená",J259,0)</f>
        <v>0</v>
      </c>
      <c r="BI259" s="241">
        <f>IF(N259="nulová",J259,0)</f>
        <v>0</v>
      </c>
      <c r="BJ259" s="18" t="s">
        <v>83</v>
      </c>
      <c r="BK259" s="241">
        <f>ROUND(I259*H259,2)</f>
        <v>0</v>
      </c>
      <c r="BL259" s="18" t="s">
        <v>100</v>
      </c>
      <c r="BM259" s="240" t="s">
        <v>2450</v>
      </c>
    </row>
    <row r="260" s="2" customFormat="1" ht="16.5" customHeight="1">
      <c r="A260" s="39"/>
      <c r="B260" s="40"/>
      <c r="C260" s="290" t="s">
        <v>380</v>
      </c>
      <c r="D260" s="290" t="s">
        <v>244</v>
      </c>
      <c r="E260" s="291" t="s">
        <v>2451</v>
      </c>
      <c r="F260" s="292" t="s">
        <v>2452</v>
      </c>
      <c r="G260" s="293" t="s">
        <v>355</v>
      </c>
      <c r="H260" s="294">
        <v>1</v>
      </c>
      <c r="I260" s="295"/>
      <c r="J260" s="296">
        <f>ROUND(I260*H260,2)</f>
        <v>0</v>
      </c>
      <c r="K260" s="292" t="s">
        <v>1</v>
      </c>
      <c r="L260" s="297"/>
      <c r="M260" s="298" t="s">
        <v>1</v>
      </c>
      <c r="N260" s="299" t="s">
        <v>41</v>
      </c>
      <c r="O260" s="92"/>
      <c r="P260" s="238">
        <f>O260*H260</f>
        <v>0</v>
      </c>
      <c r="Q260" s="238">
        <v>0.00044999999999999999</v>
      </c>
      <c r="R260" s="238">
        <f>Q260*H260</f>
        <v>0.00044999999999999999</v>
      </c>
      <c r="S260" s="238">
        <v>0</v>
      </c>
      <c r="T260" s="239">
        <f>S260*H260</f>
        <v>0</v>
      </c>
      <c r="U260" s="39"/>
      <c r="V260" s="39"/>
      <c r="W260" s="39"/>
      <c r="X260" s="39"/>
      <c r="Y260" s="39"/>
      <c r="Z260" s="39"/>
      <c r="AA260" s="39"/>
      <c r="AB260" s="39"/>
      <c r="AC260" s="39"/>
      <c r="AD260" s="39"/>
      <c r="AE260" s="39"/>
      <c r="AR260" s="240" t="s">
        <v>238</v>
      </c>
      <c r="AT260" s="240" t="s">
        <v>244</v>
      </c>
      <c r="AU260" s="240" t="s">
        <v>85</v>
      </c>
      <c r="AY260" s="18" t="s">
        <v>194</v>
      </c>
      <c r="BE260" s="241">
        <f>IF(N260="základní",J260,0)</f>
        <v>0</v>
      </c>
      <c r="BF260" s="241">
        <f>IF(N260="snížená",J260,0)</f>
        <v>0</v>
      </c>
      <c r="BG260" s="241">
        <f>IF(N260="zákl. přenesená",J260,0)</f>
        <v>0</v>
      </c>
      <c r="BH260" s="241">
        <f>IF(N260="sníž. přenesená",J260,0)</f>
        <v>0</v>
      </c>
      <c r="BI260" s="241">
        <f>IF(N260="nulová",J260,0)</f>
        <v>0</v>
      </c>
      <c r="BJ260" s="18" t="s">
        <v>83</v>
      </c>
      <c r="BK260" s="241">
        <f>ROUND(I260*H260,2)</f>
        <v>0</v>
      </c>
      <c r="BL260" s="18" t="s">
        <v>100</v>
      </c>
      <c r="BM260" s="240" t="s">
        <v>2453</v>
      </c>
    </row>
    <row r="261" s="2" customFormat="1" ht="21.75" customHeight="1">
      <c r="A261" s="39"/>
      <c r="B261" s="40"/>
      <c r="C261" s="229" t="s">
        <v>384</v>
      </c>
      <c r="D261" s="229" t="s">
        <v>196</v>
      </c>
      <c r="E261" s="230" t="s">
        <v>2454</v>
      </c>
      <c r="F261" s="231" t="s">
        <v>2455</v>
      </c>
      <c r="G261" s="232" t="s">
        <v>355</v>
      </c>
      <c r="H261" s="233">
        <v>2</v>
      </c>
      <c r="I261" s="234"/>
      <c r="J261" s="235">
        <f>ROUND(I261*H261,2)</f>
        <v>0</v>
      </c>
      <c r="K261" s="231" t="s">
        <v>1693</v>
      </c>
      <c r="L261" s="45"/>
      <c r="M261" s="236" t="s">
        <v>1</v>
      </c>
      <c r="N261" s="237"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100</v>
      </c>
      <c r="AT261" s="240" t="s">
        <v>196</v>
      </c>
      <c r="AU261" s="240" t="s">
        <v>85</v>
      </c>
      <c r="AY261" s="18" t="s">
        <v>194</v>
      </c>
      <c r="BE261" s="241">
        <f>IF(N261="základní",J261,0)</f>
        <v>0</v>
      </c>
      <c r="BF261" s="241">
        <f>IF(N261="snížená",J261,0)</f>
        <v>0</v>
      </c>
      <c r="BG261" s="241">
        <f>IF(N261="zákl. přenesená",J261,0)</f>
        <v>0</v>
      </c>
      <c r="BH261" s="241">
        <f>IF(N261="sníž. přenesená",J261,0)</f>
        <v>0</v>
      </c>
      <c r="BI261" s="241">
        <f>IF(N261="nulová",J261,0)</f>
        <v>0</v>
      </c>
      <c r="BJ261" s="18" t="s">
        <v>83</v>
      </c>
      <c r="BK261" s="241">
        <f>ROUND(I261*H261,2)</f>
        <v>0</v>
      </c>
      <c r="BL261" s="18" t="s">
        <v>100</v>
      </c>
      <c r="BM261" s="240" t="s">
        <v>2456</v>
      </c>
    </row>
    <row r="262" s="2" customFormat="1" ht="16.5" customHeight="1">
      <c r="A262" s="39"/>
      <c r="B262" s="40"/>
      <c r="C262" s="290" t="s">
        <v>388</v>
      </c>
      <c r="D262" s="290" t="s">
        <v>244</v>
      </c>
      <c r="E262" s="291" t="s">
        <v>2457</v>
      </c>
      <c r="F262" s="292" t="s">
        <v>2458</v>
      </c>
      <c r="G262" s="293" t="s">
        <v>355</v>
      </c>
      <c r="H262" s="294">
        <v>2</v>
      </c>
      <c r="I262" s="295"/>
      <c r="J262" s="296">
        <f>ROUND(I262*H262,2)</f>
        <v>0</v>
      </c>
      <c r="K262" s="292" t="s">
        <v>1693</v>
      </c>
      <c r="L262" s="297"/>
      <c r="M262" s="298" t="s">
        <v>1</v>
      </c>
      <c r="N262" s="299" t="s">
        <v>41</v>
      </c>
      <c r="O262" s="92"/>
      <c r="P262" s="238">
        <f>O262*H262</f>
        <v>0</v>
      </c>
      <c r="Q262" s="238">
        <v>0.0015</v>
      </c>
      <c r="R262" s="238">
        <f>Q262*H262</f>
        <v>0.0030000000000000001</v>
      </c>
      <c r="S262" s="238">
        <v>0</v>
      </c>
      <c r="T262" s="239">
        <f>S262*H262</f>
        <v>0</v>
      </c>
      <c r="U262" s="39"/>
      <c r="V262" s="39"/>
      <c r="W262" s="39"/>
      <c r="X262" s="39"/>
      <c r="Y262" s="39"/>
      <c r="Z262" s="39"/>
      <c r="AA262" s="39"/>
      <c r="AB262" s="39"/>
      <c r="AC262" s="39"/>
      <c r="AD262" s="39"/>
      <c r="AE262" s="39"/>
      <c r="AR262" s="240" t="s">
        <v>238</v>
      </c>
      <c r="AT262" s="240" t="s">
        <v>244</v>
      </c>
      <c r="AU262" s="240" t="s">
        <v>85</v>
      </c>
      <c r="AY262" s="18" t="s">
        <v>194</v>
      </c>
      <c r="BE262" s="241">
        <f>IF(N262="základní",J262,0)</f>
        <v>0</v>
      </c>
      <c r="BF262" s="241">
        <f>IF(N262="snížená",J262,0)</f>
        <v>0</v>
      </c>
      <c r="BG262" s="241">
        <f>IF(N262="zákl. přenesená",J262,0)</f>
        <v>0</v>
      </c>
      <c r="BH262" s="241">
        <f>IF(N262="sníž. přenesená",J262,0)</f>
        <v>0</v>
      </c>
      <c r="BI262" s="241">
        <f>IF(N262="nulová",J262,0)</f>
        <v>0</v>
      </c>
      <c r="BJ262" s="18" t="s">
        <v>83</v>
      </c>
      <c r="BK262" s="241">
        <f>ROUND(I262*H262,2)</f>
        <v>0</v>
      </c>
      <c r="BL262" s="18" t="s">
        <v>100</v>
      </c>
      <c r="BM262" s="240" t="s">
        <v>2459</v>
      </c>
    </row>
    <row r="263" s="2" customFormat="1" ht="16.5" customHeight="1">
      <c r="A263" s="39"/>
      <c r="B263" s="40"/>
      <c r="C263" s="229" t="s">
        <v>393</v>
      </c>
      <c r="D263" s="229" t="s">
        <v>196</v>
      </c>
      <c r="E263" s="230" t="s">
        <v>2460</v>
      </c>
      <c r="F263" s="231" t="s">
        <v>2461</v>
      </c>
      <c r="G263" s="232" t="s">
        <v>280</v>
      </c>
      <c r="H263" s="233">
        <v>23.5</v>
      </c>
      <c r="I263" s="234"/>
      <c r="J263" s="235">
        <f>ROUND(I263*H263,2)</f>
        <v>0</v>
      </c>
      <c r="K263" s="231" t="s">
        <v>1693</v>
      </c>
      <c r="L263" s="45"/>
      <c r="M263" s="236" t="s">
        <v>1</v>
      </c>
      <c r="N263" s="237"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100</v>
      </c>
      <c r="AT263" s="240" t="s">
        <v>196</v>
      </c>
      <c r="AU263" s="240" t="s">
        <v>85</v>
      </c>
      <c r="AY263" s="18" t="s">
        <v>194</v>
      </c>
      <c r="BE263" s="241">
        <f>IF(N263="základní",J263,0)</f>
        <v>0</v>
      </c>
      <c r="BF263" s="241">
        <f>IF(N263="snížená",J263,0)</f>
        <v>0</v>
      </c>
      <c r="BG263" s="241">
        <f>IF(N263="zákl. přenesená",J263,0)</f>
        <v>0</v>
      </c>
      <c r="BH263" s="241">
        <f>IF(N263="sníž. přenesená",J263,0)</f>
        <v>0</v>
      </c>
      <c r="BI263" s="241">
        <f>IF(N263="nulová",J263,0)</f>
        <v>0</v>
      </c>
      <c r="BJ263" s="18" t="s">
        <v>83</v>
      </c>
      <c r="BK263" s="241">
        <f>ROUND(I263*H263,2)</f>
        <v>0</v>
      </c>
      <c r="BL263" s="18" t="s">
        <v>100</v>
      </c>
      <c r="BM263" s="240" t="s">
        <v>2462</v>
      </c>
    </row>
    <row r="264" s="2" customFormat="1" ht="16.5" customHeight="1">
      <c r="A264" s="39"/>
      <c r="B264" s="40"/>
      <c r="C264" s="229" t="s">
        <v>397</v>
      </c>
      <c r="D264" s="229" t="s">
        <v>196</v>
      </c>
      <c r="E264" s="230" t="s">
        <v>2463</v>
      </c>
      <c r="F264" s="231" t="s">
        <v>2464</v>
      </c>
      <c r="G264" s="232" t="s">
        <v>280</v>
      </c>
      <c r="H264" s="233">
        <v>30</v>
      </c>
      <c r="I264" s="234"/>
      <c r="J264" s="235">
        <f>ROUND(I264*H264,2)</f>
        <v>0</v>
      </c>
      <c r="K264" s="231" t="s">
        <v>1693</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100</v>
      </c>
      <c r="AT264" s="240" t="s">
        <v>196</v>
      </c>
      <c r="AU264" s="240" t="s">
        <v>85</v>
      </c>
      <c r="AY264" s="18" t="s">
        <v>194</v>
      </c>
      <c r="BE264" s="241">
        <f>IF(N264="základní",J264,0)</f>
        <v>0</v>
      </c>
      <c r="BF264" s="241">
        <f>IF(N264="snížená",J264,0)</f>
        <v>0</v>
      </c>
      <c r="BG264" s="241">
        <f>IF(N264="zákl. přenesená",J264,0)</f>
        <v>0</v>
      </c>
      <c r="BH264" s="241">
        <f>IF(N264="sníž. přenesená",J264,0)</f>
        <v>0</v>
      </c>
      <c r="BI264" s="241">
        <f>IF(N264="nulová",J264,0)</f>
        <v>0</v>
      </c>
      <c r="BJ264" s="18" t="s">
        <v>83</v>
      </c>
      <c r="BK264" s="241">
        <f>ROUND(I264*H264,2)</f>
        <v>0</v>
      </c>
      <c r="BL264" s="18" t="s">
        <v>100</v>
      </c>
      <c r="BM264" s="240" t="s">
        <v>2465</v>
      </c>
    </row>
    <row r="265" s="2" customFormat="1" ht="16.5" customHeight="1">
      <c r="A265" s="39"/>
      <c r="B265" s="40"/>
      <c r="C265" s="229" t="s">
        <v>401</v>
      </c>
      <c r="D265" s="229" t="s">
        <v>196</v>
      </c>
      <c r="E265" s="230" t="s">
        <v>2466</v>
      </c>
      <c r="F265" s="231" t="s">
        <v>2467</v>
      </c>
      <c r="G265" s="232" t="s">
        <v>355</v>
      </c>
      <c r="H265" s="233">
        <v>2</v>
      </c>
      <c r="I265" s="234"/>
      <c r="J265" s="235">
        <f>ROUND(I265*H265,2)</f>
        <v>0</v>
      </c>
      <c r="K265" s="231" t="s">
        <v>1693</v>
      </c>
      <c r="L265" s="45"/>
      <c r="M265" s="236" t="s">
        <v>1</v>
      </c>
      <c r="N265" s="237" t="s">
        <v>41</v>
      </c>
      <c r="O265" s="92"/>
      <c r="P265" s="238">
        <f>O265*H265</f>
        <v>0</v>
      </c>
      <c r="Q265" s="238">
        <v>0.068959999999999994</v>
      </c>
      <c r="R265" s="238">
        <f>Q265*H265</f>
        <v>0.13791999999999999</v>
      </c>
      <c r="S265" s="238">
        <v>0</v>
      </c>
      <c r="T265" s="239">
        <f>S265*H265</f>
        <v>0</v>
      </c>
      <c r="U265" s="39"/>
      <c r="V265" s="39"/>
      <c r="W265" s="39"/>
      <c r="X265" s="39"/>
      <c r="Y265" s="39"/>
      <c r="Z265" s="39"/>
      <c r="AA265" s="39"/>
      <c r="AB265" s="39"/>
      <c r="AC265" s="39"/>
      <c r="AD265" s="39"/>
      <c r="AE265" s="39"/>
      <c r="AR265" s="240" t="s">
        <v>100</v>
      </c>
      <c r="AT265" s="240" t="s">
        <v>196</v>
      </c>
      <c r="AU265" s="240" t="s">
        <v>85</v>
      </c>
      <c r="AY265" s="18" t="s">
        <v>194</v>
      </c>
      <c r="BE265" s="241">
        <f>IF(N265="základní",J265,0)</f>
        <v>0</v>
      </c>
      <c r="BF265" s="241">
        <f>IF(N265="snížená",J265,0)</f>
        <v>0</v>
      </c>
      <c r="BG265" s="241">
        <f>IF(N265="zákl. přenesená",J265,0)</f>
        <v>0</v>
      </c>
      <c r="BH265" s="241">
        <f>IF(N265="sníž. přenesená",J265,0)</f>
        <v>0</v>
      </c>
      <c r="BI265" s="241">
        <f>IF(N265="nulová",J265,0)</f>
        <v>0</v>
      </c>
      <c r="BJ265" s="18" t="s">
        <v>83</v>
      </c>
      <c r="BK265" s="241">
        <f>ROUND(I265*H265,2)</f>
        <v>0</v>
      </c>
      <c r="BL265" s="18" t="s">
        <v>100</v>
      </c>
      <c r="BM265" s="240" t="s">
        <v>2468</v>
      </c>
    </row>
    <row r="266" s="2" customFormat="1" ht="21.75" customHeight="1">
      <c r="A266" s="39"/>
      <c r="B266" s="40"/>
      <c r="C266" s="229" t="s">
        <v>406</v>
      </c>
      <c r="D266" s="229" t="s">
        <v>196</v>
      </c>
      <c r="E266" s="230" t="s">
        <v>2469</v>
      </c>
      <c r="F266" s="231" t="s">
        <v>2470</v>
      </c>
      <c r="G266" s="232" t="s">
        <v>355</v>
      </c>
      <c r="H266" s="233">
        <v>1</v>
      </c>
      <c r="I266" s="234"/>
      <c r="J266" s="235">
        <f>ROUND(I266*H266,2)</f>
        <v>0</v>
      </c>
      <c r="K266" s="231" t="s">
        <v>1693</v>
      </c>
      <c r="L266" s="45"/>
      <c r="M266" s="236" t="s">
        <v>1</v>
      </c>
      <c r="N266" s="237" t="s">
        <v>41</v>
      </c>
      <c r="O266" s="92"/>
      <c r="P266" s="238">
        <f>O266*H266</f>
        <v>0</v>
      </c>
      <c r="Q266" s="238">
        <v>0.01136</v>
      </c>
      <c r="R266" s="238">
        <f>Q266*H266</f>
        <v>0.01136</v>
      </c>
      <c r="S266" s="238">
        <v>0</v>
      </c>
      <c r="T266" s="239">
        <f>S266*H266</f>
        <v>0</v>
      </c>
      <c r="U266" s="39"/>
      <c r="V266" s="39"/>
      <c r="W266" s="39"/>
      <c r="X266" s="39"/>
      <c r="Y266" s="39"/>
      <c r="Z266" s="39"/>
      <c r="AA266" s="39"/>
      <c r="AB266" s="39"/>
      <c r="AC266" s="39"/>
      <c r="AD266" s="39"/>
      <c r="AE266" s="39"/>
      <c r="AR266" s="240" t="s">
        <v>100</v>
      </c>
      <c r="AT266" s="240" t="s">
        <v>196</v>
      </c>
      <c r="AU266" s="240" t="s">
        <v>85</v>
      </c>
      <c r="AY266" s="18" t="s">
        <v>194</v>
      </c>
      <c r="BE266" s="241">
        <f>IF(N266="základní",J266,0)</f>
        <v>0</v>
      </c>
      <c r="BF266" s="241">
        <f>IF(N266="snížená",J266,0)</f>
        <v>0</v>
      </c>
      <c r="BG266" s="241">
        <f>IF(N266="zákl. přenesená",J266,0)</f>
        <v>0</v>
      </c>
      <c r="BH266" s="241">
        <f>IF(N266="sníž. přenesená",J266,0)</f>
        <v>0</v>
      </c>
      <c r="BI266" s="241">
        <f>IF(N266="nulová",J266,0)</f>
        <v>0</v>
      </c>
      <c r="BJ266" s="18" t="s">
        <v>83</v>
      </c>
      <c r="BK266" s="241">
        <f>ROUND(I266*H266,2)</f>
        <v>0</v>
      </c>
      <c r="BL266" s="18" t="s">
        <v>100</v>
      </c>
      <c r="BM266" s="240" t="s">
        <v>2471</v>
      </c>
    </row>
    <row r="267" s="2" customFormat="1" ht="21.75" customHeight="1">
      <c r="A267" s="39"/>
      <c r="B267" s="40"/>
      <c r="C267" s="229" t="s">
        <v>411</v>
      </c>
      <c r="D267" s="229" t="s">
        <v>196</v>
      </c>
      <c r="E267" s="230" t="s">
        <v>2472</v>
      </c>
      <c r="F267" s="231" t="s">
        <v>2473</v>
      </c>
      <c r="G267" s="232" t="s">
        <v>355</v>
      </c>
      <c r="H267" s="233">
        <v>1</v>
      </c>
      <c r="I267" s="234"/>
      <c r="J267" s="235">
        <f>ROUND(I267*H267,2)</f>
        <v>0</v>
      </c>
      <c r="K267" s="231" t="s">
        <v>1693</v>
      </c>
      <c r="L267" s="45"/>
      <c r="M267" s="236" t="s">
        <v>1</v>
      </c>
      <c r="N267" s="237" t="s">
        <v>41</v>
      </c>
      <c r="O267" s="92"/>
      <c r="P267" s="238">
        <f>O267*H267</f>
        <v>0</v>
      </c>
      <c r="Q267" s="238">
        <v>0.018180000000000002</v>
      </c>
      <c r="R267" s="238">
        <f>Q267*H267</f>
        <v>0.018180000000000002</v>
      </c>
      <c r="S267" s="238">
        <v>0</v>
      </c>
      <c r="T267" s="239">
        <f>S267*H267</f>
        <v>0</v>
      </c>
      <c r="U267" s="39"/>
      <c r="V267" s="39"/>
      <c r="W267" s="39"/>
      <c r="X267" s="39"/>
      <c r="Y267" s="39"/>
      <c r="Z267" s="39"/>
      <c r="AA267" s="39"/>
      <c r="AB267" s="39"/>
      <c r="AC267" s="39"/>
      <c r="AD267" s="39"/>
      <c r="AE267" s="39"/>
      <c r="AR267" s="240" t="s">
        <v>100</v>
      </c>
      <c r="AT267" s="240" t="s">
        <v>196</v>
      </c>
      <c r="AU267" s="240" t="s">
        <v>85</v>
      </c>
      <c r="AY267" s="18" t="s">
        <v>194</v>
      </c>
      <c r="BE267" s="241">
        <f>IF(N267="základní",J267,0)</f>
        <v>0</v>
      </c>
      <c r="BF267" s="241">
        <f>IF(N267="snížená",J267,0)</f>
        <v>0</v>
      </c>
      <c r="BG267" s="241">
        <f>IF(N267="zákl. přenesená",J267,0)</f>
        <v>0</v>
      </c>
      <c r="BH267" s="241">
        <f>IF(N267="sníž. přenesená",J267,0)</f>
        <v>0</v>
      </c>
      <c r="BI267" s="241">
        <f>IF(N267="nulová",J267,0)</f>
        <v>0</v>
      </c>
      <c r="BJ267" s="18" t="s">
        <v>83</v>
      </c>
      <c r="BK267" s="241">
        <f>ROUND(I267*H267,2)</f>
        <v>0</v>
      </c>
      <c r="BL267" s="18" t="s">
        <v>100</v>
      </c>
      <c r="BM267" s="240" t="s">
        <v>2474</v>
      </c>
    </row>
    <row r="268" s="2" customFormat="1" ht="16.5" customHeight="1">
      <c r="A268" s="39"/>
      <c r="B268" s="40"/>
      <c r="C268" s="229" t="s">
        <v>417</v>
      </c>
      <c r="D268" s="229" t="s">
        <v>196</v>
      </c>
      <c r="E268" s="230" t="s">
        <v>2475</v>
      </c>
      <c r="F268" s="231" t="s">
        <v>2476</v>
      </c>
      <c r="G268" s="232" t="s">
        <v>355</v>
      </c>
      <c r="H268" s="233">
        <v>2</v>
      </c>
      <c r="I268" s="234"/>
      <c r="J268" s="235">
        <f>ROUND(I268*H268,2)</f>
        <v>0</v>
      </c>
      <c r="K268" s="231" t="s">
        <v>1693</v>
      </c>
      <c r="L268" s="45"/>
      <c r="M268" s="236" t="s">
        <v>1</v>
      </c>
      <c r="N268" s="237" t="s">
        <v>41</v>
      </c>
      <c r="O268" s="92"/>
      <c r="P268" s="238">
        <f>O268*H268</f>
        <v>0</v>
      </c>
      <c r="Q268" s="238">
        <v>0.0062199999999999998</v>
      </c>
      <c r="R268" s="238">
        <f>Q268*H268</f>
        <v>0.01244</v>
      </c>
      <c r="S268" s="238">
        <v>0</v>
      </c>
      <c r="T268" s="239">
        <f>S268*H268</f>
        <v>0</v>
      </c>
      <c r="U268" s="39"/>
      <c r="V268" s="39"/>
      <c r="W268" s="39"/>
      <c r="X268" s="39"/>
      <c r="Y268" s="39"/>
      <c r="Z268" s="39"/>
      <c r="AA268" s="39"/>
      <c r="AB268" s="39"/>
      <c r="AC268" s="39"/>
      <c r="AD268" s="39"/>
      <c r="AE268" s="39"/>
      <c r="AR268" s="240" t="s">
        <v>100</v>
      </c>
      <c r="AT268" s="240" t="s">
        <v>196</v>
      </c>
      <c r="AU268" s="240" t="s">
        <v>85</v>
      </c>
      <c r="AY268" s="18" t="s">
        <v>194</v>
      </c>
      <c r="BE268" s="241">
        <f>IF(N268="základní",J268,0)</f>
        <v>0</v>
      </c>
      <c r="BF268" s="241">
        <f>IF(N268="snížená",J268,0)</f>
        <v>0</v>
      </c>
      <c r="BG268" s="241">
        <f>IF(N268="zákl. přenesená",J268,0)</f>
        <v>0</v>
      </c>
      <c r="BH268" s="241">
        <f>IF(N268="sníž. přenesená",J268,0)</f>
        <v>0</v>
      </c>
      <c r="BI268" s="241">
        <f>IF(N268="nulová",J268,0)</f>
        <v>0</v>
      </c>
      <c r="BJ268" s="18" t="s">
        <v>83</v>
      </c>
      <c r="BK268" s="241">
        <f>ROUND(I268*H268,2)</f>
        <v>0</v>
      </c>
      <c r="BL268" s="18" t="s">
        <v>100</v>
      </c>
      <c r="BM268" s="240" t="s">
        <v>2477</v>
      </c>
    </row>
    <row r="269" s="2" customFormat="1" ht="16.5" customHeight="1">
      <c r="A269" s="39"/>
      <c r="B269" s="40"/>
      <c r="C269" s="229" t="s">
        <v>422</v>
      </c>
      <c r="D269" s="229" t="s">
        <v>196</v>
      </c>
      <c r="E269" s="230" t="s">
        <v>2478</v>
      </c>
      <c r="F269" s="231" t="s">
        <v>2479</v>
      </c>
      <c r="G269" s="232" t="s">
        <v>355</v>
      </c>
      <c r="H269" s="233">
        <v>2</v>
      </c>
      <c r="I269" s="234"/>
      <c r="J269" s="235">
        <f>ROUND(I269*H269,2)</f>
        <v>0</v>
      </c>
      <c r="K269" s="231" t="s">
        <v>1693</v>
      </c>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100</v>
      </c>
      <c r="AT269" s="240" t="s">
        <v>196</v>
      </c>
      <c r="AU269" s="240" t="s">
        <v>85</v>
      </c>
      <c r="AY269" s="18" t="s">
        <v>194</v>
      </c>
      <c r="BE269" s="241">
        <f>IF(N269="základní",J269,0)</f>
        <v>0</v>
      </c>
      <c r="BF269" s="241">
        <f>IF(N269="snížená",J269,0)</f>
        <v>0</v>
      </c>
      <c r="BG269" s="241">
        <f>IF(N269="zákl. přenesená",J269,0)</f>
        <v>0</v>
      </c>
      <c r="BH269" s="241">
        <f>IF(N269="sníž. přenesená",J269,0)</f>
        <v>0</v>
      </c>
      <c r="BI269" s="241">
        <f>IF(N269="nulová",J269,0)</f>
        <v>0</v>
      </c>
      <c r="BJ269" s="18" t="s">
        <v>83</v>
      </c>
      <c r="BK269" s="241">
        <f>ROUND(I269*H269,2)</f>
        <v>0</v>
      </c>
      <c r="BL269" s="18" t="s">
        <v>100</v>
      </c>
      <c r="BM269" s="240" t="s">
        <v>2480</v>
      </c>
    </row>
    <row r="270" s="2" customFormat="1" ht="21.75" customHeight="1">
      <c r="A270" s="39"/>
      <c r="B270" s="40"/>
      <c r="C270" s="229" t="s">
        <v>427</v>
      </c>
      <c r="D270" s="229" t="s">
        <v>196</v>
      </c>
      <c r="E270" s="230" t="s">
        <v>2481</v>
      </c>
      <c r="F270" s="231" t="s">
        <v>2482</v>
      </c>
      <c r="G270" s="232" t="s">
        <v>355</v>
      </c>
      <c r="H270" s="233">
        <v>2</v>
      </c>
      <c r="I270" s="234"/>
      <c r="J270" s="235">
        <f>ROUND(I270*H270,2)</f>
        <v>0</v>
      </c>
      <c r="K270" s="231" t="s">
        <v>1693</v>
      </c>
      <c r="L270" s="45"/>
      <c r="M270" s="236" t="s">
        <v>1</v>
      </c>
      <c r="N270" s="237" t="s">
        <v>41</v>
      </c>
      <c r="O270" s="92"/>
      <c r="P270" s="238">
        <f>O270*H270</f>
        <v>0</v>
      </c>
      <c r="Q270" s="238">
        <v>0.054539999999999998</v>
      </c>
      <c r="R270" s="238">
        <f>Q270*H270</f>
        <v>0.10908</v>
      </c>
      <c r="S270" s="238">
        <v>0</v>
      </c>
      <c r="T270" s="239">
        <f>S270*H270</f>
        <v>0</v>
      </c>
      <c r="U270" s="39"/>
      <c r="V270" s="39"/>
      <c r="W270" s="39"/>
      <c r="X270" s="39"/>
      <c r="Y270" s="39"/>
      <c r="Z270" s="39"/>
      <c r="AA270" s="39"/>
      <c r="AB270" s="39"/>
      <c r="AC270" s="39"/>
      <c r="AD270" s="39"/>
      <c r="AE270" s="39"/>
      <c r="AR270" s="240" t="s">
        <v>100</v>
      </c>
      <c r="AT270" s="240" t="s">
        <v>196</v>
      </c>
      <c r="AU270" s="240" t="s">
        <v>85</v>
      </c>
      <c r="AY270" s="18" t="s">
        <v>194</v>
      </c>
      <c r="BE270" s="241">
        <f>IF(N270="základní",J270,0)</f>
        <v>0</v>
      </c>
      <c r="BF270" s="241">
        <f>IF(N270="snížená",J270,0)</f>
        <v>0</v>
      </c>
      <c r="BG270" s="241">
        <f>IF(N270="zákl. přenesená",J270,0)</f>
        <v>0</v>
      </c>
      <c r="BH270" s="241">
        <f>IF(N270="sníž. přenesená",J270,0)</f>
        <v>0</v>
      </c>
      <c r="BI270" s="241">
        <f>IF(N270="nulová",J270,0)</f>
        <v>0</v>
      </c>
      <c r="BJ270" s="18" t="s">
        <v>83</v>
      </c>
      <c r="BK270" s="241">
        <f>ROUND(I270*H270,2)</f>
        <v>0</v>
      </c>
      <c r="BL270" s="18" t="s">
        <v>100</v>
      </c>
      <c r="BM270" s="240" t="s">
        <v>2483</v>
      </c>
    </row>
    <row r="271" s="2" customFormat="1" ht="21.75" customHeight="1">
      <c r="A271" s="39"/>
      <c r="B271" s="40"/>
      <c r="C271" s="229" t="s">
        <v>432</v>
      </c>
      <c r="D271" s="229" t="s">
        <v>196</v>
      </c>
      <c r="E271" s="230" t="s">
        <v>2484</v>
      </c>
      <c r="F271" s="231" t="s">
        <v>2485</v>
      </c>
      <c r="G271" s="232" t="s">
        <v>2486</v>
      </c>
      <c r="H271" s="233">
        <v>1</v>
      </c>
      <c r="I271" s="234"/>
      <c r="J271" s="235">
        <f>ROUND(I271*H271,2)</f>
        <v>0</v>
      </c>
      <c r="K271" s="231" t="s">
        <v>1</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100</v>
      </c>
      <c r="AT271" s="240" t="s">
        <v>196</v>
      </c>
      <c r="AU271" s="240" t="s">
        <v>85</v>
      </c>
      <c r="AY271" s="18" t="s">
        <v>194</v>
      </c>
      <c r="BE271" s="241">
        <f>IF(N271="základní",J271,0)</f>
        <v>0</v>
      </c>
      <c r="BF271" s="241">
        <f>IF(N271="snížená",J271,0)</f>
        <v>0</v>
      </c>
      <c r="BG271" s="241">
        <f>IF(N271="zákl. přenesená",J271,0)</f>
        <v>0</v>
      </c>
      <c r="BH271" s="241">
        <f>IF(N271="sníž. přenesená",J271,0)</f>
        <v>0</v>
      </c>
      <c r="BI271" s="241">
        <f>IF(N271="nulová",J271,0)</f>
        <v>0</v>
      </c>
      <c r="BJ271" s="18" t="s">
        <v>83</v>
      </c>
      <c r="BK271" s="241">
        <f>ROUND(I271*H271,2)</f>
        <v>0</v>
      </c>
      <c r="BL271" s="18" t="s">
        <v>100</v>
      </c>
      <c r="BM271" s="240" t="s">
        <v>2487</v>
      </c>
    </row>
    <row r="272" s="14" customFormat="1">
      <c r="A272" s="14"/>
      <c r="B272" s="258"/>
      <c r="C272" s="259"/>
      <c r="D272" s="242" t="s">
        <v>204</v>
      </c>
      <c r="E272" s="260" t="s">
        <v>1</v>
      </c>
      <c r="F272" s="261" t="s">
        <v>2488</v>
      </c>
      <c r="G272" s="259"/>
      <c r="H272" s="260" t="s">
        <v>1</v>
      </c>
      <c r="I272" s="262"/>
      <c r="J272" s="259"/>
      <c r="K272" s="259"/>
      <c r="L272" s="263"/>
      <c r="M272" s="264"/>
      <c r="N272" s="265"/>
      <c r="O272" s="265"/>
      <c r="P272" s="265"/>
      <c r="Q272" s="265"/>
      <c r="R272" s="265"/>
      <c r="S272" s="265"/>
      <c r="T272" s="266"/>
      <c r="U272" s="14"/>
      <c r="V272" s="14"/>
      <c r="W272" s="14"/>
      <c r="X272" s="14"/>
      <c r="Y272" s="14"/>
      <c r="Z272" s="14"/>
      <c r="AA272" s="14"/>
      <c r="AB272" s="14"/>
      <c r="AC272" s="14"/>
      <c r="AD272" s="14"/>
      <c r="AE272" s="14"/>
      <c r="AT272" s="267" t="s">
        <v>204</v>
      </c>
      <c r="AU272" s="267" t="s">
        <v>85</v>
      </c>
      <c r="AV272" s="14" t="s">
        <v>83</v>
      </c>
      <c r="AW272" s="14" t="s">
        <v>32</v>
      </c>
      <c r="AX272" s="14" t="s">
        <v>76</v>
      </c>
      <c r="AY272" s="267" t="s">
        <v>194</v>
      </c>
    </row>
    <row r="273" s="14" customFormat="1">
      <c r="A273" s="14"/>
      <c r="B273" s="258"/>
      <c r="C273" s="259"/>
      <c r="D273" s="242" t="s">
        <v>204</v>
      </c>
      <c r="E273" s="260" t="s">
        <v>1</v>
      </c>
      <c r="F273" s="261" t="s">
        <v>2489</v>
      </c>
      <c r="G273" s="259"/>
      <c r="H273" s="260" t="s">
        <v>1</v>
      </c>
      <c r="I273" s="262"/>
      <c r="J273" s="259"/>
      <c r="K273" s="259"/>
      <c r="L273" s="263"/>
      <c r="M273" s="264"/>
      <c r="N273" s="265"/>
      <c r="O273" s="265"/>
      <c r="P273" s="265"/>
      <c r="Q273" s="265"/>
      <c r="R273" s="265"/>
      <c r="S273" s="265"/>
      <c r="T273" s="266"/>
      <c r="U273" s="14"/>
      <c r="V273" s="14"/>
      <c r="W273" s="14"/>
      <c r="X273" s="14"/>
      <c r="Y273" s="14"/>
      <c r="Z273" s="14"/>
      <c r="AA273" s="14"/>
      <c r="AB273" s="14"/>
      <c r="AC273" s="14"/>
      <c r="AD273" s="14"/>
      <c r="AE273" s="14"/>
      <c r="AT273" s="267" t="s">
        <v>204</v>
      </c>
      <c r="AU273" s="267" t="s">
        <v>85</v>
      </c>
      <c r="AV273" s="14" t="s">
        <v>83</v>
      </c>
      <c r="AW273" s="14" t="s">
        <v>32</v>
      </c>
      <c r="AX273" s="14" t="s">
        <v>76</v>
      </c>
      <c r="AY273" s="267" t="s">
        <v>194</v>
      </c>
    </row>
    <row r="274" s="14" customFormat="1">
      <c r="A274" s="14"/>
      <c r="B274" s="258"/>
      <c r="C274" s="259"/>
      <c r="D274" s="242" t="s">
        <v>204</v>
      </c>
      <c r="E274" s="260" t="s">
        <v>1</v>
      </c>
      <c r="F274" s="261" t="s">
        <v>2490</v>
      </c>
      <c r="G274" s="259"/>
      <c r="H274" s="260" t="s">
        <v>1</v>
      </c>
      <c r="I274" s="262"/>
      <c r="J274" s="259"/>
      <c r="K274" s="259"/>
      <c r="L274" s="263"/>
      <c r="M274" s="264"/>
      <c r="N274" s="265"/>
      <c r="O274" s="265"/>
      <c r="P274" s="265"/>
      <c r="Q274" s="265"/>
      <c r="R274" s="265"/>
      <c r="S274" s="265"/>
      <c r="T274" s="266"/>
      <c r="U274" s="14"/>
      <c r="V274" s="14"/>
      <c r="W274" s="14"/>
      <c r="X274" s="14"/>
      <c r="Y274" s="14"/>
      <c r="Z274" s="14"/>
      <c r="AA274" s="14"/>
      <c r="AB274" s="14"/>
      <c r="AC274" s="14"/>
      <c r="AD274" s="14"/>
      <c r="AE274" s="14"/>
      <c r="AT274" s="267" t="s">
        <v>204</v>
      </c>
      <c r="AU274" s="267" t="s">
        <v>85</v>
      </c>
      <c r="AV274" s="14" t="s">
        <v>83</v>
      </c>
      <c r="AW274" s="14" t="s">
        <v>32</v>
      </c>
      <c r="AX274" s="14" t="s">
        <v>76</v>
      </c>
      <c r="AY274" s="267" t="s">
        <v>194</v>
      </c>
    </row>
    <row r="275" s="14" customFormat="1">
      <c r="A275" s="14"/>
      <c r="B275" s="258"/>
      <c r="C275" s="259"/>
      <c r="D275" s="242" t="s">
        <v>204</v>
      </c>
      <c r="E275" s="260" t="s">
        <v>1</v>
      </c>
      <c r="F275" s="261" t="s">
        <v>2491</v>
      </c>
      <c r="G275" s="259"/>
      <c r="H275" s="260" t="s">
        <v>1</v>
      </c>
      <c r="I275" s="262"/>
      <c r="J275" s="259"/>
      <c r="K275" s="259"/>
      <c r="L275" s="263"/>
      <c r="M275" s="264"/>
      <c r="N275" s="265"/>
      <c r="O275" s="265"/>
      <c r="P275" s="265"/>
      <c r="Q275" s="265"/>
      <c r="R275" s="265"/>
      <c r="S275" s="265"/>
      <c r="T275" s="266"/>
      <c r="U275" s="14"/>
      <c r="V275" s="14"/>
      <c r="W275" s="14"/>
      <c r="X275" s="14"/>
      <c r="Y275" s="14"/>
      <c r="Z275" s="14"/>
      <c r="AA275" s="14"/>
      <c r="AB275" s="14"/>
      <c r="AC275" s="14"/>
      <c r="AD275" s="14"/>
      <c r="AE275" s="14"/>
      <c r="AT275" s="267" t="s">
        <v>204</v>
      </c>
      <c r="AU275" s="267" t="s">
        <v>85</v>
      </c>
      <c r="AV275" s="14" t="s">
        <v>83</v>
      </c>
      <c r="AW275" s="14" t="s">
        <v>32</v>
      </c>
      <c r="AX275" s="14" t="s">
        <v>76</v>
      </c>
      <c r="AY275" s="267" t="s">
        <v>194</v>
      </c>
    </row>
    <row r="276" s="14" customFormat="1">
      <c r="A276" s="14"/>
      <c r="B276" s="258"/>
      <c r="C276" s="259"/>
      <c r="D276" s="242" t="s">
        <v>204</v>
      </c>
      <c r="E276" s="260" t="s">
        <v>1</v>
      </c>
      <c r="F276" s="261" t="s">
        <v>2492</v>
      </c>
      <c r="G276" s="259"/>
      <c r="H276" s="260" t="s">
        <v>1</v>
      </c>
      <c r="I276" s="262"/>
      <c r="J276" s="259"/>
      <c r="K276" s="259"/>
      <c r="L276" s="263"/>
      <c r="M276" s="264"/>
      <c r="N276" s="265"/>
      <c r="O276" s="265"/>
      <c r="P276" s="265"/>
      <c r="Q276" s="265"/>
      <c r="R276" s="265"/>
      <c r="S276" s="265"/>
      <c r="T276" s="266"/>
      <c r="U276" s="14"/>
      <c r="V276" s="14"/>
      <c r="W276" s="14"/>
      <c r="X276" s="14"/>
      <c r="Y276" s="14"/>
      <c r="Z276" s="14"/>
      <c r="AA276" s="14"/>
      <c r="AB276" s="14"/>
      <c r="AC276" s="14"/>
      <c r="AD276" s="14"/>
      <c r="AE276" s="14"/>
      <c r="AT276" s="267" t="s">
        <v>204</v>
      </c>
      <c r="AU276" s="267" t="s">
        <v>85</v>
      </c>
      <c r="AV276" s="14" t="s">
        <v>83</v>
      </c>
      <c r="AW276" s="14" t="s">
        <v>32</v>
      </c>
      <c r="AX276" s="14" t="s">
        <v>76</v>
      </c>
      <c r="AY276" s="267" t="s">
        <v>194</v>
      </c>
    </row>
    <row r="277" s="14" customFormat="1">
      <c r="A277" s="14"/>
      <c r="B277" s="258"/>
      <c r="C277" s="259"/>
      <c r="D277" s="242" t="s">
        <v>204</v>
      </c>
      <c r="E277" s="260" t="s">
        <v>1</v>
      </c>
      <c r="F277" s="261" t="s">
        <v>2493</v>
      </c>
      <c r="G277" s="259"/>
      <c r="H277" s="260" t="s">
        <v>1</v>
      </c>
      <c r="I277" s="262"/>
      <c r="J277" s="259"/>
      <c r="K277" s="259"/>
      <c r="L277" s="263"/>
      <c r="M277" s="264"/>
      <c r="N277" s="265"/>
      <c r="O277" s="265"/>
      <c r="P277" s="265"/>
      <c r="Q277" s="265"/>
      <c r="R277" s="265"/>
      <c r="S277" s="265"/>
      <c r="T277" s="266"/>
      <c r="U277" s="14"/>
      <c r="V277" s="14"/>
      <c r="W277" s="14"/>
      <c r="X277" s="14"/>
      <c r="Y277" s="14"/>
      <c r="Z277" s="14"/>
      <c r="AA277" s="14"/>
      <c r="AB277" s="14"/>
      <c r="AC277" s="14"/>
      <c r="AD277" s="14"/>
      <c r="AE277" s="14"/>
      <c r="AT277" s="267" t="s">
        <v>204</v>
      </c>
      <c r="AU277" s="267" t="s">
        <v>85</v>
      </c>
      <c r="AV277" s="14" t="s">
        <v>83</v>
      </c>
      <c r="AW277" s="14" t="s">
        <v>32</v>
      </c>
      <c r="AX277" s="14" t="s">
        <v>76</v>
      </c>
      <c r="AY277" s="267" t="s">
        <v>194</v>
      </c>
    </row>
    <row r="278" s="14" customFormat="1">
      <c r="A278" s="14"/>
      <c r="B278" s="258"/>
      <c r="C278" s="259"/>
      <c r="D278" s="242" t="s">
        <v>204</v>
      </c>
      <c r="E278" s="260" t="s">
        <v>1</v>
      </c>
      <c r="F278" s="261" t="s">
        <v>2494</v>
      </c>
      <c r="G278" s="259"/>
      <c r="H278" s="260" t="s">
        <v>1</v>
      </c>
      <c r="I278" s="262"/>
      <c r="J278" s="259"/>
      <c r="K278" s="259"/>
      <c r="L278" s="263"/>
      <c r="M278" s="264"/>
      <c r="N278" s="265"/>
      <c r="O278" s="265"/>
      <c r="P278" s="265"/>
      <c r="Q278" s="265"/>
      <c r="R278" s="265"/>
      <c r="S278" s="265"/>
      <c r="T278" s="266"/>
      <c r="U278" s="14"/>
      <c r="V278" s="14"/>
      <c r="W278" s="14"/>
      <c r="X278" s="14"/>
      <c r="Y278" s="14"/>
      <c r="Z278" s="14"/>
      <c r="AA278" s="14"/>
      <c r="AB278" s="14"/>
      <c r="AC278" s="14"/>
      <c r="AD278" s="14"/>
      <c r="AE278" s="14"/>
      <c r="AT278" s="267" t="s">
        <v>204</v>
      </c>
      <c r="AU278" s="267" t="s">
        <v>85</v>
      </c>
      <c r="AV278" s="14" t="s">
        <v>83</v>
      </c>
      <c r="AW278" s="14" t="s">
        <v>32</v>
      </c>
      <c r="AX278" s="14" t="s">
        <v>76</v>
      </c>
      <c r="AY278" s="267" t="s">
        <v>194</v>
      </c>
    </row>
    <row r="279" s="14" customFormat="1">
      <c r="A279" s="14"/>
      <c r="B279" s="258"/>
      <c r="C279" s="259"/>
      <c r="D279" s="242" t="s">
        <v>204</v>
      </c>
      <c r="E279" s="260" t="s">
        <v>1</v>
      </c>
      <c r="F279" s="261" t="s">
        <v>2495</v>
      </c>
      <c r="G279" s="259"/>
      <c r="H279" s="260" t="s">
        <v>1</v>
      </c>
      <c r="I279" s="262"/>
      <c r="J279" s="259"/>
      <c r="K279" s="259"/>
      <c r="L279" s="263"/>
      <c r="M279" s="264"/>
      <c r="N279" s="265"/>
      <c r="O279" s="265"/>
      <c r="P279" s="265"/>
      <c r="Q279" s="265"/>
      <c r="R279" s="265"/>
      <c r="S279" s="265"/>
      <c r="T279" s="266"/>
      <c r="U279" s="14"/>
      <c r="V279" s="14"/>
      <c r="W279" s="14"/>
      <c r="X279" s="14"/>
      <c r="Y279" s="14"/>
      <c r="Z279" s="14"/>
      <c r="AA279" s="14"/>
      <c r="AB279" s="14"/>
      <c r="AC279" s="14"/>
      <c r="AD279" s="14"/>
      <c r="AE279" s="14"/>
      <c r="AT279" s="267" t="s">
        <v>204</v>
      </c>
      <c r="AU279" s="267" t="s">
        <v>85</v>
      </c>
      <c r="AV279" s="14" t="s">
        <v>83</v>
      </c>
      <c r="AW279" s="14" t="s">
        <v>32</v>
      </c>
      <c r="AX279" s="14" t="s">
        <v>76</v>
      </c>
      <c r="AY279" s="267" t="s">
        <v>194</v>
      </c>
    </row>
    <row r="280" s="14" customFormat="1">
      <c r="A280" s="14"/>
      <c r="B280" s="258"/>
      <c r="C280" s="259"/>
      <c r="D280" s="242" t="s">
        <v>204</v>
      </c>
      <c r="E280" s="260" t="s">
        <v>1</v>
      </c>
      <c r="F280" s="261" t="s">
        <v>2496</v>
      </c>
      <c r="G280" s="259"/>
      <c r="H280" s="260" t="s">
        <v>1</v>
      </c>
      <c r="I280" s="262"/>
      <c r="J280" s="259"/>
      <c r="K280" s="259"/>
      <c r="L280" s="263"/>
      <c r="M280" s="264"/>
      <c r="N280" s="265"/>
      <c r="O280" s="265"/>
      <c r="P280" s="265"/>
      <c r="Q280" s="265"/>
      <c r="R280" s="265"/>
      <c r="S280" s="265"/>
      <c r="T280" s="266"/>
      <c r="U280" s="14"/>
      <c r="V280" s="14"/>
      <c r="W280" s="14"/>
      <c r="X280" s="14"/>
      <c r="Y280" s="14"/>
      <c r="Z280" s="14"/>
      <c r="AA280" s="14"/>
      <c r="AB280" s="14"/>
      <c r="AC280" s="14"/>
      <c r="AD280" s="14"/>
      <c r="AE280" s="14"/>
      <c r="AT280" s="267" t="s">
        <v>204</v>
      </c>
      <c r="AU280" s="267" t="s">
        <v>85</v>
      </c>
      <c r="AV280" s="14" t="s">
        <v>83</v>
      </c>
      <c r="AW280" s="14" t="s">
        <v>32</v>
      </c>
      <c r="AX280" s="14" t="s">
        <v>76</v>
      </c>
      <c r="AY280" s="267" t="s">
        <v>194</v>
      </c>
    </row>
    <row r="281" s="14" customFormat="1">
      <c r="A281" s="14"/>
      <c r="B281" s="258"/>
      <c r="C281" s="259"/>
      <c r="D281" s="242" t="s">
        <v>204</v>
      </c>
      <c r="E281" s="260" t="s">
        <v>1</v>
      </c>
      <c r="F281" s="261" t="s">
        <v>2497</v>
      </c>
      <c r="G281" s="259"/>
      <c r="H281" s="260" t="s">
        <v>1</v>
      </c>
      <c r="I281" s="262"/>
      <c r="J281" s="259"/>
      <c r="K281" s="259"/>
      <c r="L281" s="263"/>
      <c r="M281" s="264"/>
      <c r="N281" s="265"/>
      <c r="O281" s="265"/>
      <c r="P281" s="265"/>
      <c r="Q281" s="265"/>
      <c r="R281" s="265"/>
      <c r="S281" s="265"/>
      <c r="T281" s="266"/>
      <c r="U281" s="14"/>
      <c r="V281" s="14"/>
      <c r="W281" s="14"/>
      <c r="X281" s="14"/>
      <c r="Y281" s="14"/>
      <c r="Z281" s="14"/>
      <c r="AA281" s="14"/>
      <c r="AB281" s="14"/>
      <c r="AC281" s="14"/>
      <c r="AD281" s="14"/>
      <c r="AE281" s="14"/>
      <c r="AT281" s="267" t="s">
        <v>204</v>
      </c>
      <c r="AU281" s="267" t="s">
        <v>85</v>
      </c>
      <c r="AV281" s="14" t="s">
        <v>83</v>
      </c>
      <c r="AW281" s="14" t="s">
        <v>32</v>
      </c>
      <c r="AX281" s="14" t="s">
        <v>76</v>
      </c>
      <c r="AY281" s="267" t="s">
        <v>194</v>
      </c>
    </row>
    <row r="282" s="14" customFormat="1">
      <c r="A282" s="14"/>
      <c r="B282" s="258"/>
      <c r="C282" s="259"/>
      <c r="D282" s="242" t="s">
        <v>204</v>
      </c>
      <c r="E282" s="260" t="s">
        <v>1</v>
      </c>
      <c r="F282" s="261" t="s">
        <v>2498</v>
      </c>
      <c r="G282" s="259"/>
      <c r="H282" s="260" t="s">
        <v>1</v>
      </c>
      <c r="I282" s="262"/>
      <c r="J282" s="259"/>
      <c r="K282" s="259"/>
      <c r="L282" s="263"/>
      <c r="M282" s="264"/>
      <c r="N282" s="265"/>
      <c r="O282" s="265"/>
      <c r="P282" s="265"/>
      <c r="Q282" s="265"/>
      <c r="R282" s="265"/>
      <c r="S282" s="265"/>
      <c r="T282" s="266"/>
      <c r="U282" s="14"/>
      <c r="V282" s="14"/>
      <c r="W282" s="14"/>
      <c r="X282" s="14"/>
      <c r="Y282" s="14"/>
      <c r="Z282" s="14"/>
      <c r="AA282" s="14"/>
      <c r="AB282" s="14"/>
      <c r="AC282" s="14"/>
      <c r="AD282" s="14"/>
      <c r="AE282" s="14"/>
      <c r="AT282" s="267" t="s">
        <v>204</v>
      </c>
      <c r="AU282" s="267" t="s">
        <v>85</v>
      </c>
      <c r="AV282" s="14" t="s">
        <v>83</v>
      </c>
      <c r="AW282" s="14" t="s">
        <v>32</v>
      </c>
      <c r="AX282" s="14" t="s">
        <v>76</v>
      </c>
      <c r="AY282" s="267" t="s">
        <v>194</v>
      </c>
    </row>
    <row r="283" s="13" customFormat="1">
      <c r="A283" s="13"/>
      <c r="B283" s="247"/>
      <c r="C283" s="248"/>
      <c r="D283" s="242" t="s">
        <v>204</v>
      </c>
      <c r="E283" s="249" t="s">
        <v>1</v>
      </c>
      <c r="F283" s="250" t="s">
        <v>83</v>
      </c>
      <c r="G283" s="248"/>
      <c r="H283" s="251">
        <v>1</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204</v>
      </c>
      <c r="AU283" s="257" t="s">
        <v>85</v>
      </c>
      <c r="AV283" s="13" t="s">
        <v>85</v>
      </c>
      <c r="AW283" s="13" t="s">
        <v>32</v>
      </c>
      <c r="AX283" s="13" t="s">
        <v>83</v>
      </c>
      <c r="AY283" s="257" t="s">
        <v>194</v>
      </c>
    </row>
    <row r="284" s="2" customFormat="1" ht="24.15" customHeight="1">
      <c r="A284" s="39"/>
      <c r="B284" s="40"/>
      <c r="C284" s="229" t="s">
        <v>437</v>
      </c>
      <c r="D284" s="229" t="s">
        <v>196</v>
      </c>
      <c r="E284" s="230" t="s">
        <v>2499</v>
      </c>
      <c r="F284" s="231" t="s">
        <v>2500</v>
      </c>
      <c r="G284" s="232" t="s">
        <v>2486</v>
      </c>
      <c r="H284" s="233">
        <v>1</v>
      </c>
      <c r="I284" s="234"/>
      <c r="J284" s="235">
        <f>ROUND(I284*H284,2)</f>
        <v>0</v>
      </c>
      <c r="K284" s="231" t="s">
        <v>1</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100</v>
      </c>
      <c r="AT284" s="240" t="s">
        <v>196</v>
      </c>
      <c r="AU284" s="240" t="s">
        <v>85</v>
      </c>
      <c r="AY284" s="18" t="s">
        <v>194</v>
      </c>
      <c r="BE284" s="241">
        <f>IF(N284="základní",J284,0)</f>
        <v>0</v>
      </c>
      <c r="BF284" s="241">
        <f>IF(N284="snížená",J284,0)</f>
        <v>0</v>
      </c>
      <c r="BG284" s="241">
        <f>IF(N284="zákl. přenesená",J284,0)</f>
        <v>0</v>
      </c>
      <c r="BH284" s="241">
        <f>IF(N284="sníž. přenesená",J284,0)</f>
        <v>0</v>
      </c>
      <c r="BI284" s="241">
        <f>IF(N284="nulová",J284,0)</f>
        <v>0</v>
      </c>
      <c r="BJ284" s="18" t="s">
        <v>83</v>
      </c>
      <c r="BK284" s="241">
        <f>ROUND(I284*H284,2)</f>
        <v>0</v>
      </c>
      <c r="BL284" s="18" t="s">
        <v>100</v>
      </c>
      <c r="BM284" s="240" t="s">
        <v>2501</v>
      </c>
    </row>
    <row r="285" s="12" customFormat="1" ht="22.8" customHeight="1">
      <c r="A285" s="12"/>
      <c r="B285" s="213"/>
      <c r="C285" s="214"/>
      <c r="D285" s="215" t="s">
        <v>75</v>
      </c>
      <c r="E285" s="227" t="s">
        <v>848</v>
      </c>
      <c r="F285" s="227" t="s">
        <v>849</v>
      </c>
      <c r="G285" s="214"/>
      <c r="H285" s="214"/>
      <c r="I285" s="217"/>
      <c r="J285" s="228">
        <f>BK285</f>
        <v>0</v>
      </c>
      <c r="K285" s="214"/>
      <c r="L285" s="219"/>
      <c r="M285" s="220"/>
      <c r="N285" s="221"/>
      <c r="O285" s="221"/>
      <c r="P285" s="222">
        <f>P286</f>
        <v>0</v>
      </c>
      <c r="Q285" s="221"/>
      <c r="R285" s="222">
        <f>R286</f>
        <v>0</v>
      </c>
      <c r="S285" s="221"/>
      <c r="T285" s="223">
        <f>T286</f>
        <v>0</v>
      </c>
      <c r="U285" s="12"/>
      <c r="V285" s="12"/>
      <c r="W285" s="12"/>
      <c r="X285" s="12"/>
      <c r="Y285" s="12"/>
      <c r="Z285" s="12"/>
      <c r="AA285" s="12"/>
      <c r="AB285" s="12"/>
      <c r="AC285" s="12"/>
      <c r="AD285" s="12"/>
      <c r="AE285" s="12"/>
      <c r="AR285" s="224" t="s">
        <v>83</v>
      </c>
      <c r="AT285" s="225" t="s">
        <v>75</v>
      </c>
      <c r="AU285" s="225" t="s">
        <v>83</v>
      </c>
      <c r="AY285" s="224" t="s">
        <v>194</v>
      </c>
      <c r="BK285" s="226">
        <f>BK286</f>
        <v>0</v>
      </c>
    </row>
    <row r="286" s="2" customFormat="1" ht="16.5" customHeight="1">
      <c r="A286" s="39"/>
      <c r="B286" s="40"/>
      <c r="C286" s="229" t="s">
        <v>443</v>
      </c>
      <c r="D286" s="229" t="s">
        <v>196</v>
      </c>
      <c r="E286" s="230" t="s">
        <v>2318</v>
      </c>
      <c r="F286" s="231" t="s">
        <v>2319</v>
      </c>
      <c r="G286" s="232" t="s">
        <v>312</v>
      </c>
      <c r="H286" s="233">
        <v>1.294</v>
      </c>
      <c r="I286" s="234"/>
      <c r="J286" s="235">
        <f>ROUND(I286*H286,2)</f>
        <v>0</v>
      </c>
      <c r="K286" s="231" t="s">
        <v>1693</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100</v>
      </c>
      <c r="AT286" s="240" t="s">
        <v>196</v>
      </c>
      <c r="AU286" s="240" t="s">
        <v>85</v>
      </c>
      <c r="AY286" s="18" t="s">
        <v>194</v>
      </c>
      <c r="BE286" s="241">
        <f>IF(N286="základní",J286,0)</f>
        <v>0</v>
      </c>
      <c r="BF286" s="241">
        <f>IF(N286="snížená",J286,0)</f>
        <v>0</v>
      </c>
      <c r="BG286" s="241">
        <f>IF(N286="zákl. přenesená",J286,0)</f>
        <v>0</v>
      </c>
      <c r="BH286" s="241">
        <f>IF(N286="sníž. přenesená",J286,0)</f>
        <v>0</v>
      </c>
      <c r="BI286" s="241">
        <f>IF(N286="nulová",J286,0)</f>
        <v>0</v>
      </c>
      <c r="BJ286" s="18" t="s">
        <v>83</v>
      </c>
      <c r="BK286" s="241">
        <f>ROUND(I286*H286,2)</f>
        <v>0</v>
      </c>
      <c r="BL286" s="18" t="s">
        <v>100</v>
      </c>
      <c r="BM286" s="240" t="s">
        <v>2502</v>
      </c>
    </row>
    <row r="287" s="12" customFormat="1" ht="25.92" customHeight="1">
      <c r="A287" s="12"/>
      <c r="B287" s="213"/>
      <c r="C287" s="214"/>
      <c r="D287" s="215" t="s">
        <v>75</v>
      </c>
      <c r="E287" s="216" t="s">
        <v>2018</v>
      </c>
      <c r="F287" s="216" t="s">
        <v>2097</v>
      </c>
      <c r="G287" s="214"/>
      <c r="H287" s="214"/>
      <c r="I287" s="217"/>
      <c r="J287" s="218">
        <f>BK287</f>
        <v>0</v>
      </c>
      <c r="K287" s="214"/>
      <c r="L287" s="219"/>
      <c r="M287" s="220"/>
      <c r="N287" s="221"/>
      <c r="O287" s="221"/>
      <c r="P287" s="222">
        <f>P288</f>
        <v>0</v>
      </c>
      <c r="Q287" s="221"/>
      <c r="R287" s="222">
        <f>R288</f>
        <v>0</v>
      </c>
      <c r="S287" s="221"/>
      <c r="T287" s="223">
        <f>T288</f>
        <v>0</v>
      </c>
      <c r="U287" s="12"/>
      <c r="V287" s="12"/>
      <c r="W287" s="12"/>
      <c r="X287" s="12"/>
      <c r="Y287" s="12"/>
      <c r="Z287" s="12"/>
      <c r="AA287" s="12"/>
      <c r="AB287" s="12"/>
      <c r="AC287" s="12"/>
      <c r="AD287" s="12"/>
      <c r="AE287" s="12"/>
      <c r="AR287" s="224" t="s">
        <v>100</v>
      </c>
      <c r="AT287" s="225" t="s">
        <v>75</v>
      </c>
      <c r="AU287" s="225" t="s">
        <v>76</v>
      </c>
      <c r="AY287" s="224" t="s">
        <v>194</v>
      </c>
      <c r="BK287" s="226">
        <f>BK288</f>
        <v>0</v>
      </c>
    </row>
    <row r="288" s="2" customFormat="1" ht="16.5" customHeight="1">
      <c r="A288" s="39"/>
      <c r="B288" s="40"/>
      <c r="C288" s="229" t="s">
        <v>448</v>
      </c>
      <c r="D288" s="229" t="s">
        <v>196</v>
      </c>
      <c r="E288" s="230" t="s">
        <v>2321</v>
      </c>
      <c r="F288" s="231" t="s">
        <v>2322</v>
      </c>
      <c r="G288" s="232" t="s">
        <v>199</v>
      </c>
      <c r="H288" s="233">
        <v>8</v>
      </c>
      <c r="I288" s="234"/>
      <c r="J288" s="235">
        <f>ROUND(I288*H288,2)</f>
        <v>0</v>
      </c>
      <c r="K288" s="231" t="s">
        <v>1693</v>
      </c>
      <c r="L288" s="45"/>
      <c r="M288" s="301" t="s">
        <v>1</v>
      </c>
      <c r="N288" s="302" t="s">
        <v>41</v>
      </c>
      <c r="O288" s="303"/>
      <c r="P288" s="304">
        <f>O288*H288</f>
        <v>0</v>
      </c>
      <c r="Q288" s="304">
        <v>0</v>
      </c>
      <c r="R288" s="304">
        <f>Q288*H288</f>
        <v>0</v>
      </c>
      <c r="S288" s="304">
        <v>0</v>
      </c>
      <c r="T288" s="305">
        <f>S288*H288</f>
        <v>0</v>
      </c>
      <c r="U288" s="39"/>
      <c r="V288" s="39"/>
      <c r="W288" s="39"/>
      <c r="X288" s="39"/>
      <c r="Y288" s="39"/>
      <c r="Z288" s="39"/>
      <c r="AA288" s="39"/>
      <c r="AB288" s="39"/>
      <c r="AC288" s="39"/>
      <c r="AD288" s="39"/>
      <c r="AE288" s="39"/>
      <c r="AR288" s="240" t="s">
        <v>1652</v>
      </c>
      <c r="AT288" s="240" t="s">
        <v>196</v>
      </c>
      <c r="AU288" s="240" t="s">
        <v>83</v>
      </c>
      <c r="AY288" s="18" t="s">
        <v>194</v>
      </c>
      <c r="BE288" s="241">
        <f>IF(N288="základní",J288,0)</f>
        <v>0</v>
      </c>
      <c r="BF288" s="241">
        <f>IF(N288="snížená",J288,0)</f>
        <v>0</v>
      </c>
      <c r="BG288" s="241">
        <f>IF(N288="zákl. přenesená",J288,0)</f>
        <v>0</v>
      </c>
      <c r="BH288" s="241">
        <f>IF(N288="sníž. přenesená",J288,0)</f>
        <v>0</v>
      </c>
      <c r="BI288" s="241">
        <f>IF(N288="nulová",J288,0)</f>
        <v>0</v>
      </c>
      <c r="BJ288" s="18" t="s">
        <v>83</v>
      </c>
      <c r="BK288" s="241">
        <f>ROUND(I288*H288,2)</f>
        <v>0</v>
      </c>
      <c r="BL288" s="18" t="s">
        <v>1652</v>
      </c>
      <c r="BM288" s="240" t="s">
        <v>2503</v>
      </c>
    </row>
    <row r="289" s="2" customFormat="1" ht="6.96" customHeight="1">
      <c r="A289" s="39"/>
      <c r="B289" s="67"/>
      <c r="C289" s="68"/>
      <c r="D289" s="68"/>
      <c r="E289" s="68"/>
      <c r="F289" s="68"/>
      <c r="G289" s="68"/>
      <c r="H289" s="68"/>
      <c r="I289" s="68"/>
      <c r="J289" s="68"/>
      <c r="K289" s="68"/>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vI6MtO72MIxeB3rJFwWQXSh0IvuA50PVL5IyQygBOGfeza6fcyrfGwVjUo5iJnJGXYnArBfwsKy2EmDSW4MpfQ==" hashValue="YZoqPXrTCBNvPL1Nt2PFYa2cv7tG/eaq0Elr4XGFaAMweYFmkTmpy4sTAgCx2JFhii+paDwKCAwHf7WTXo78dw==" algorithmName="SHA-512" password="E785"/>
  <autoFilter ref="C121:K288"/>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2504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7"/>
      <c r="B27" s="158"/>
      <c r="C27" s="157"/>
      <c r="D27" s="157"/>
      <c r="E27" s="159" t="s">
        <v>35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ROUND(J133,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ROUND((SUM(BE133:BE266)),  2)</f>
        <v>0</v>
      </c>
      <c r="G33" s="39"/>
      <c r="H33" s="39"/>
      <c r="I33" s="166">
        <v>0.20999999999999999</v>
      </c>
      <c r="J33" s="165">
        <f>ROUND(((SUM(BE133:BE266))*I33),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ROUND((SUM(BF133:BF266)),  2)</f>
        <v>0</v>
      </c>
      <c r="G34" s="39"/>
      <c r="H34" s="39"/>
      <c r="I34" s="166">
        <v>0.12</v>
      </c>
      <c r="J34" s="165">
        <f>ROUND(((SUM(BF133:BF266))*I34),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ROUND((SUM(BG133:BG266)),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ROUND((SUM(BH133:BH266)),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ROUND((SUM(BI133:BI266)),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D.1.04 - SO 04 Terénní úpravy a dokončovací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Pardubický kraj</v>
      </c>
      <c r="G91" s="41"/>
      <c r="H91" s="41"/>
      <c r="I91" s="33" t="s">
        <v>30</v>
      </c>
      <c r="J91" s="37" t="str">
        <f>E21</f>
        <v>CHVÁLEK ATELIÉR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151</v>
      </c>
      <c r="E97" s="194"/>
      <c r="F97" s="194"/>
      <c r="G97" s="194"/>
      <c r="H97" s="194"/>
      <c r="I97" s="194"/>
      <c r="J97" s="195">
        <f>J134</f>
        <v>0</v>
      </c>
      <c r="K97" s="192"/>
      <c r="L97" s="196"/>
      <c r="S97" s="9"/>
      <c r="T97" s="9"/>
      <c r="U97" s="9"/>
      <c r="V97" s="9"/>
      <c r="W97" s="9"/>
      <c r="X97" s="9"/>
      <c r="Y97" s="9"/>
      <c r="Z97" s="9"/>
      <c r="AA97" s="9"/>
      <c r="AB97" s="9"/>
      <c r="AC97" s="9"/>
      <c r="AD97" s="9"/>
      <c r="AE97" s="9"/>
    </row>
    <row r="98" s="10" customFormat="1" ht="19.92" customHeight="1">
      <c r="A98" s="10"/>
      <c r="B98" s="197"/>
      <c r="C98" s="133"/>
      <c r="D98" s="198" t="s">
        <v>152</v>
      </c>
      <c r="E98" s="199"/>
      <c r="F98" s="199"/>
      <c r="G98" s="199"/>
      <c r="H98" s="199"/>
      <c r="I98" s="199"/>
      <c r="J98" s="200">
        <f>J135</f>
        <v>0</v>
      </c>
      <c r="K98" s="133"/>
      <c r="L98" s="201"/>
      <c r="S98" s="10"/>
      <c r="T98" s="10"/>
      <c r="U98" s="10"/>
      <c r="V98" s="10"/>
      <c r="W98" s="10"/>
      <c r="X98" s="10"/>
      <c r="Y98" s="10"/>
      <c r="Z98" s="10"/>
      <c r="AA98" s="10"/>
      <c r="AB98" s="10"/>
      <c r="AC98" s="10"/>
      <c r="AD98" s="10"/>
      <c r="AE98" s="10"/>
    </row>
    <row r="99" s="10" customFormat="1" ht="14.88" customHeight="1">
      <c r="A99" s="10"/>
      <c r="B99" s="197"/>
      <c r="C99" s="133"/>
      <c r="D99" s="198" t="s">
        <v>2505</v>
      </c>
      <c r="E99" s="199"/>
      <c r="F99" s="199"/>
      <c r="G99" s="199"/>
      <c r="H99" s="199"/>
      <c r="I99" s="199"/>
      <c r="J99" s="200">
        <f>J166</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154</v>
      </c>
      <c r="E100" s="199"/>
      <c r="F100" s="199"/>
      <c r="G100" s="199"/>
      <c r="H100" s="199"/>
      <c r="I100" s="199"/>
      <c r="J100" s="200">
        <f>J179</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155</v>
      </c>
      <c r="E101" s="199"/>
      <c r="F101" s="199"/>
      <c r="G101" s="199"/>
      <c r="H101" s="199"/>
      <c r="I101" s="199"/>
      <c r="J101" s="200">
        <f>J183</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156</v>
      </c>
      <c r="E102" s="199"/>
      <c r="F102" s="199"/>
      <c r="G102" s="199"/>
      <c r="H102" s="199"/>
      <c r="I102" s="199"/>
      <c r="J102" s="200">
        <f>J190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2506</v>
      </c>
      <c r="E103" s="199"/>
      <c r="F103" s="199"/>
      <c r="G103" s="199"/>
      <c r="H103" s="199"/>
      <c r="I103" s="199"/>
      <c r="J103" s="200">
        <f>J194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157</v>
      </c>
      <c r="E104" s="199"/>
      <c r="F104" s="199"/>
      <c r="G104" s="199"/>
      <c r="H104" s="199"/>
      <c r="I104" s="199"/>
      <c r="J104" s="200">
        <f>J209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2154</v>
      </c>
      <c r="E105" s="199"/>
      <c r="F105" s="199"/>
      <c r="G105" s="199"/>
      <c r="H105" s="199"/>
      <c r="I105" s="199"/>
      <c r="J105" s="200">
        <f>J226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158</v>
      </c>
      <c r="E106" s="199"/>
      <c r="F106" s="199"/>
      <c r="G106" s="199"/>
      <c r="H106" s="199"/>
      <c r="I106" s="199"/>
      <c r="J106" s="200">
        <f>J230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160</v>
      </c>
      <c r="E107" s="199"/>
      <c r="F107" s="199"/>
      <c r="G107" s="199"/>
      <c r="H107" s="199"/>
      <c r="I107" s="199"/>
      <c r="J107" s="200">
        <f>J241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161</v>
      </c>
      <c r="E108" s="199"/>
      <c r="F108" s="199"/>
      <c r="G108" s="199"/>
      <c r="H108" s="199"/>
      <c r="I108" s="199"/>
      <c r="J108" s="200">
        <f>J248</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162</v>
      </c>
      <c r="E109" s="194"/>
      <c r="F109" s="194"/>
      <c r="G109" s="194"/>
      <c r="H109" s="194"/>
      <c r="I109" s="194"/>
      <c r="J109" s="195">
        <f>J250</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163</v>
      </c>
      <c r="E110" s="199"/>
      <c r="F110" s="199"/>
      <c r="G110" s="199"/>
      <c r="H110" s="199"/>
      <c r="I110" s="199"/>
      <c r="J110" s="200">
        <f>J251</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168</v>
      </c>
      <c r="E111" s="199"/>
      <c r="F111" s="199"/>
      <c r="G111" s="199"/>
      <c r="H111" s="199"/>
      <c r="I111" s="199"/>
      <c r="J111" s="200">
        <f>J255</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172</v>
      </c>
      <c r="E112" s="199"/>
      <c r="F112" s="199"/>
      <c r="G112" s="199"/>
      <c r="H112" s="199"/>
      <c r="I112" s="199"/>
      <c r="J112" s="200">
        <f>J258</f>
        <v>0</v>
      </c>
      <c r="K112" s="133"/>
      <c r="L112" s="201"/>
      <c r="S112" s="10"/>
      <c r="T112" s="10"/>
      <c r="U112" s="10"/>
      <c r="V112" s="10"/>
      <c r="W112" s="10"/>
      <c r="X112" s="10"/>
      <c r="Y112" s="10"/>
      <c r="Z112" s="10"/>
      <c r="AA112" s="10"/>
      <c r="AB112" s="10"/>
      <c r="AC112" s="10"/>
      <c r="AD112" s="10"/>
      <c r="AE112" s="10"/>
    </row>
    <row r="113" s="9" customFormat="1" ht="24.96" customHeight="1">
      <c r="A113" s="9"/>
      <c r="B113" s="191"/>
      <c r="C113" s="192"/>
      <c r="D113" s="193" t="s">
        <v>178</v>
      </c>
      <c r="E113" s="194"/>
      <c r="F113" s="194"/>
      <c r="G113" s="194"/>
      <c r="H113" s="194"/>
      <c r="I113" s="194"/>
      <c r="J113" s="195">
        <f>J263</f>
        <v>0</v>
      </c>
      <c r="K113" s="192"/>
      <c r="L113" s="196"/>
      <c r="S113" s="9"/>
      <c r="T113" s="9"/>
      <c r="U113" s="9"/>
      <c r="V113" s="9"/>
      <c r="W113" s="9"/>
      <c r="X113" s="9"/>
      <c r="Y113" s="9"/>
      <c r="Z113" s="9"/>
      <c r="AA113" s="9"/>
      <c r="AB113" s="9"/>
      <c r="AC113" s="9"/>
      <c r="AD113" s="9"/>
      <c r="AE113" s="9"/>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179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5" t="str">
        <f>E7</f>
        <v>NPK, a.s., Pardubická nemocnice, Nadzemní koridor</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140</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D.1.04 - SO 04 Terénní úpravy a dokončovací práce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 xml:space="preserve"> </v>
      </c>
      <c r="G127" s="41"/>
      <c r="H127" s="41"/>
      <c r="I127" s="33" t="s">
        <v>22</v>
      </c>
      <c r="J127" s="80" t="str">
        <f>IF(J12="","",J12)</f>
        <v>10. 7. 2024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E15</f>
        <v>Pardubický kraj</v>
      </c>
      <c r="G129" s="41"/>
      <c r="H129" s="41"/>
      <c r="I129" s="33" t="s">
        <v>30</v>
      </c>
      <c r="J129" s="37" t="str">
        <f>E21</f>
        <v>CHVÁLEK ATELIÉR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180</v>
      </c>
      <c r="D132" s="205" t="s">
        <v>61</v>
      </c>
      <c r="E132" s="205" t="s">
        <v>57</v>
      </c>
      <c r="F132" s="205" t="s">
        <v>58</v>
      </c>
      <c r="G132" s="205" t="s">
        <v>181</v>
      </c>
      <c r="H132" s="205" t="s">
        <v>182</v>
      </c>
      <c r="I132" s="205" t="s">
        <v>183</v>
      </c>
      <c r="J132" s="205" t="s">
        <v>148</v>
      </c>
      <c r="K132" s="206" t="s">
        <v>184</v>
      </c>
      <c r="L132" s="207"/>
      <c r="M132" s="101" t="s">
        <v>1</v>
      </c>
      <c r="N132" s="102" t="s">
        <v>40</v>
      </c>
      <c r="O132" s="102" t="s">
        <v>185</v>
      </c>
      <c r="P132" s="102" t="s">
        <v>186</v>
      </c>
      <c r="Q132" s="102" t="s">
        <v>187</v>
      </c>
      <c r="R132" s="102" t="s">
        <v>188</v>
      </c>
      <c r="S132" s="102" t="s">
        <v>189</v>
      </c>
      <c r="T132" s="103" t="s">
        <v>190</v>
      </c>
      <c r="U132" s="202"/>
      <c r="V132" s="202"/>
      <c r="W132" s="202"/>
      <c r="X132" s="202"/>
      <c r="Y132" s="202"/>
      <c r="Z132" s="202"/>
      <c r="AA132" s="202"/>
      <c r="AB132" s="202"/>
      <c r="AC132" s="202"/>
      <c r="AD132" s="202"/>
      <c r="AE132" s="202"/>
    </row>
    <row r="133" s="2" customFormat="1" ht="22.8" customHeight="1">
      <c r="A133" s="39"/>
      <c r="B133" s="40"/>
      <c r="C133" s="108" t="s">
        <v>191</v>
      </c>
      <c r="D133" s="41"/>
      <c r="E133" s="41"/>
      <c r="F133" s="41"/>
      <c r="G133" s="41"/>
      <c r="H133" s="41"/>
      <c r="I133" s="41"/>
      <c r="J133" s="208">
        <f>BK133</f>
        <v>0</v>
      </c>
      <c r="K133" s="41"/>
      <c r="L133" s="45"/>
      <c r="M133" s="104"/>
      <c r="N133" s="209"/>
      <c r="O133" s="105"/>
      <c r="P133" s="210">
        <f>P134+P250+P263</f>
        <v>0</v>
      </c>
      <c r="Q133" s="105"/>
      <c r="R133" s="210">
        <f>R134+R250+R263</f>
        <v>160.04619471999996</v>
      </c>
      <c r="S133" s="105"/>
      <c r="T133" s="211">
        <f>T134+T250+T263</f>
        <v>56.721999999999994</v>
      </c>
      <c r="U133" s="39"/>
      <c r="V133" s="39"/>
      <c r="W133" s="39"/>
      <c r="X133" s="39"/>
      <c r="Y133" s="39"/>
      <c r="Z133" s="39"/>
      <c r="AA133" s="39"/>
      <c r="AB133" s="39"/>
      <c r="AC133" s="39"/>
      <c r="AD133" s="39"/>
      <c r="AE133" s="39"/>
      <c r="AT133" s="18" t="s">
        <v>75</v>
      </c>
      <c r="AU133" s="18" t="s">
        <v>150</v>
      </c>
      <c r="BK133" s="212">
        <f>BK134+BK250+BK263</f>
        <v>0</v>
      </c>
    </row>
    <row r="134" s="12" customFormat="1" ht="25.92" customHeight="1">
      <c r="A134" s="12"/>
      <c r="B134" s="213"/>
      <c r="C134" s="214"/>
      <c r="D134" s="215" t="s">
        <v>75</v>
      </c>
      <c r="E134" s="216" t="s">
        <v>192</v>
      </c>
      <c r="F134" s="216" t="s">
        <v>193</v>
      </c>
      <c r="G134" s="214"/>
      <c r="H134" s="214"/>
      <c r="I134" s="217"/>
      <c r="J134" s="218">
        <f>BK134</f>
        <v>0</v>
      </c>
      <c r="K134" s="214"/>
      <c r="L134" s="219"/>
      <c r="M134" s="220"/>
      <c r="N134" s="221"/>
      <c r="O134" s="221"/>
      <c r="P134" s="222">
        <f>P135+P179+P183+P190+P194+P209+P226+P230+P241+P248</f>
        <v>0</v>
      </c>
      <c r="Q134" s="221"/>
      <c r="R134" s="222">
        <f>R135+R179+R183+R190+R194+R209+R226+R230+R241+R248</f>
        <v>159.95034771999997</v>
      </c>
      <c r="S134" s="221"/>
      <c r="T134" s="223">
        <f>T135+T179+T183+T190+T194+T209+T226+T230+T241+T248</f>
        <v>56.721999999999994</v>
      </c>
      <c r="U134" s="12"/>
      <c r="V134" s="12"/>
      <c r="W134" s="12"/>
      <c r="X134" s="12"/>
      <c r="Y134" s="12"/>
      <c r="Z134" s="12"/>
      <c r="AA134" s="12"/>
      <c r="AB134" s="12"/>
      <c r="AC134" s="12"/>
      <c r="AD134" s="12"/>
      <c r="AE134" s="12"/>
      <c r="AR134" s="224" t="s">
        <v>83</v>
      </c>
      <c r="AT134" s="225" t="s">
        <v>75</v>
      </c>
      <c r="AU134" s="225" t="s">
        <v>76</v>
      </c>
      <c r="AY134" s="224" t="s">
        <v>194</v>
      </c>
      <c r="BK134" s="226">
        <f>BK135+BK179+BK183+BK190+BK194+BK209+BK226+BK230+BK241+BK248</f>
        <v>0</v>
      </c>
    </row>
    <row r="135" s="12" customFormat="1" ht="22.8" customHeight="1">
      <c r="A135" s="12"/>
      <c r="B135" s="213"/>
      <c r="C135" s="214"/>
      <c r="D135" s="215" t="s">
        <v>75</v>
      </c>
      <c r="E135" s="227" t="s">
        <v>83</v>
      </c>
      <c r="F135" s="227" t="s">
        <v>195</v>
      </c>
      <c r="G135" s="214"/>
      <c r="H135" s="214"/>
      <c r="I135" s="217"/>
      <c r="J135" s="228">
        <f>BK135</f>
        <v>0</v>
      </c>
      <c r="K135" s="214"/>
      <c r="L135" s="219"/>
      <c r="M135" s="220"/>
      <c r="N135" s="221"/>
      <c r="O135" s="221"/>
      <c r="P135" s="222">
        <f>P136+SUM(P137:P166)</f>
        <v>0</v>
      </c>
      <c r="Q135" s="221"/>
      <c r="R135" s="222">
        <f>R136+SUM(R137:R166)</f>
        <v>49.008400000000002</v>
      </c>
      <c r="S135" s="221"/>
      <c r="T135" s="223">
        <f>T136+SUM(T137:T166)</f>
        <v>44.049999999999997</v>
      </c>
      <c r="U135" s="12"/>
      <c r="V135" s="12"/>
      <c r="W135" s="12"/>
      <c r="X135" s="12"/>
      <c r="Y135" s="12"/>
      <c r="Z135" s="12"/>
      <c r="AA135" s="12"/>
      <c r="AB135" s="12"/>
      <c r="AC135" s="12"/>
      <c r="AD135" s="12"/>
      <c r="AE135" s="12"/>
      <c r="AR135" s="224" t="s">
        <v>83</v>
      </c>
      <c r="AT135" s="225" t="s">
        <v>75</v>
      </c>
      <c r="AU135" s="225" t="s">
        <v>83</v>
      </c>
      <c r="AY135" s="224" t="s">
        <v>194</v>
      </c>
      <c r="BK135" s="226">
        <f>BK136+SUM(BK137:BK166)</f>
        <v>0</v>
      </c>
    </row>
    <row r="136" s="2" customFormat="1" ht="16.5" customHeight="1">
      <c r="A136" s="39"/>
      <c r="B136" s="40"/>
      <c r="C136" s="229" t="s">
        <v>83</v>
      </c>
      <c r="D136" s="229" t="s">
        <v>196</v>
      </c>
      <c r="E136" s="230" t="s">
        <v>2507</v>
      </c>
      <c r="F136" s="231" t="s">
        <v>2508</v>
      </c>
      <c r="G136" s="232" t="s">
        <v>210</v>
      </c>
      <c r="H136" s="233">
        <v>48</v>
      </c>
      <c r="I136" s="234"/>
      <c r="J136" s="235">
        <f>ROUND(I136*H136,2)</f>
        <v>0</v>
      </c>
      <c r="K136" s="231" t="s">
        <v>200</v>
      </c>
      <c r="L136" s="45"/>
      <c r="M136" s="236" t="s">
        <v>1</v>
      </c>
      <c r="N136" s="237" t="s">
        <v>41</v>
      </c>
      <c r="O136" s="92"/>
      <c r="P136" s="238">
        <f>O136*H136</f>
        <v>0</v>
      </c>
      <c r="Q136" s="238">
        <v>0</v>
      </c>
      <c r="R136" s="238">
        <f>Q136*H136</f>
        <v>0</v>
      </c>
      <c r="S136" s="238">
        <v>0.29499999999999998</v>
      </c>
      <c r="T136" s="239">
        <f>S136*H136</f>
        <v>14.16</v>
      </c>
      <c r="U136" s="39"/>
      <c r="V136" s="39"/>
      <c r="W136" s="39"/>
      <c r="X136" s="39"/>
      <c r="Y136" s="39"/>
      <c r="Z136" s="39"/>
      <c r="AA136" s="39"/>
      <c r="AB136" s="39"/>
      <c r="AC136" s="39"/>
      <c r="AD136" s="39"/>
      <c r="AE136" s="39"/>
      <c r="AR136" s="240" t="s">
        <v>100</v>
      </c>
      <c r="AT136" s="240" t="s">
        <v>196</v>
      </c>
      <c r="AU136" s="240" t="s">
        <v>85</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100</v>
      </c>
      <c r="BM136" s="240" t="s">
        <v>2509</v>
      </c>
    </row>
    <row r="137" s="13" customFormat="1">
      <c r="A137" s="13"/>
      <c r="B137" s="247"/>
      <c r="C137" s="248"/>
      <c r="D137" s="242" t="s">
        <v>204</v>
      </c>
      <c r="E137" s="249" t="s">
        <v>1</v>
      </c>
      <c r="F137" s="250" t="s">
        <v>2510</v>
      </c>
      <c r="G137" s="248"/>
      <c r="H137" s="251">
        <v>48</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204</v>
      </c>
      <c r="AU137" s="257" t="s">
        <v>85</v>
      </c>
      <c r="AV137" s="13" t="s">
        <v>85</v>
      </c>
      <c r="AW137" s="13" t="s">
        <v>32</v>
      </c>
      <c r="AX137" s="13" t="s">
        <v>76</v>
      </c>
      <c r="AY137" s="257" t="s">
        <v>194</v>
      </c>
    </row>
    <row r="138" s="15" customFormat="1">
      <c r="A138" s="15"/>
      <c r="B138" s="268"/>
      <c r="C138" s="269"/>
      <c r="D138" s="242" t="s">
        <v>204</v>
      </c>
      <c r="E138" s="270" t="s">
        <v>1</v>
      </c>
      <c r="F138" s="271" t="s">
        <v>207</v>
      </c>
      <c r="G138" s="269"/>
      <c r="H138" s="272">
        <v>48</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204</v>
      </c>
      <c r="AU138" s="278" t="s">
        <v>85</v>
      </c>
      <c r="AV138" s="15" t="s">
        <v>100</v>
      </c>
      <c r="AW138" s="15" t="s">
        <v>32</v>
      </c>
      <c r="AX138" s="15" t="s">
        <v>83</v>
      </c>
      <c r="AY138" s="278" t="s">
        <v>194</v>
      </c>
    </row>
    <row r="139" s="2" customFormat="1" ht="16.5" customHeight="1">
      <c r="A139" s="39"/>
      <c r="B139" s="40"/>
      <c r="C139" s="229" t="s">
        <v>85</v>
      </c>
      <c r="D139" s="229" t="s">
        <v>196</v>
      </c>
      <c r="E139" s="230" t="s">
        <v>2511</v>
      </c>
      <c r="F139" s="231" t="s">
        <v>2512</v>
      </c>
      <c r="G139" s="232" t="s">
        <v>210</v>
      </c>
      <c r="H139" s="233">
        <v>48</v>
      </c>
      <c r="I139" s="234"/>
      <c r="J139" s="235">
        <f>ROUND(I139*H139,2)</f>
        <v>0</v>
      </c>
      <c r="K139" s="231" t="s">
        <v>200</v>
      </c>
      <c r="L139" s="45"/>
      <c r="M139" s="236" t="s">
        <v>1</v>
      </c>
      <c r="N139" s="237" t="s">
        <v>41</v>
      </c>
      <c r="O139" s="92"/>
      <c r="P139" s="238">
        <f>O139*H139</f>
        <v>0</v>
      </c>
      <c r="Q139" s="238">
        <v>0</v>
      </c>
      <c r="R139" s="238">
        <f>Q139*H139</f>
        <v>0</v>
      </c>
      <c r="S139" s="238">
        <v>0.57999999999999996</v>
      </c>
      <c r="T139" s="239">
        <f>S139*H139</f>
        <v>27.839999999999996</v>
      </c>
      <c r="U139" s="39"/>
      <c r="V139" s="39"/>
      <c r="W139" s="39"/>
      <c r="X139" s="39"/>
      <c r="Y139" s="39"/>
      <c r="Z139" s="39"/>
      <c r="AA139" s="39"/>
      <c r="AB139" s="39"/>
      <c r="AC139" s="39"/>
      <c r="AD139" s="39"/>
      <c r="AE139" s="39"/>
      <c r="AR139" s="240" t="s">
        <v>100</v>
      </c>
      <c r="AT139" s="240" t="s">
        <v>196</v>
      </c>
      <c r="AU139" s="240" t="s">
        <v>85</v>
      </c>
      <c r="AY139" s="18" t="s">
        <v>194</v>
      </c>
      <c r="BE139" s="241">
        <f>IF(N139="základní",J139,0)</f>
        <v>0</v>
      </c>
      <c r="BF139" s="241">
        <f>IF(N139="snížená",J139,0)</f>
        <v>0</v>
      </c>
      <c r="BG139" s="241">
        <f>IF(N139="zákl. přenesená",J139,0)</f>
        <v>0</v>
      </c>
      <c r="BH139" s="241">
        <f>IF(N139="sníž. přenesená",J139,0)</f>
        <v>0</v>
      </c>
      <c r="BI139" s="241">
        <f>IF(N139="nulová",J139,0)</f>
        <v>0</v>
      </c>
      <c r="BJ139" s="18" t="s">
        <v>83</v>
      </c>
      <c r="BK139" s="241">
        <f>ROUND(I139*H139,2)</f>
        <v>0</v>
      </c>
      <c r="BL139" s="18" t="s">
        <v>100</v>
      </c>
      <c r="BM139" s="240" t="s">
        <v>2513</v>
      </c>
    </row>
    <row r="140" s="13" customFormat="1">
      <c r="A140" s="13"/>
      <c r="B140" s="247"/>
      <c r="C140" s="248"/>
      <c r="D140" s="242" t="s">
        <v>204</v>
      </c>
      <c r="E140" s="249" t="s">
        <v>1</v>
      </c>
      <c r="F140" s="250" t="s">
        <v>2510</v>
      </c>
      <c r="G140" s="248"/>
      <c r="H140" s="251">
        <v>48</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204</v>
      </c>
      <c r="AU140" s="257" t="s">
        <v>85</v>
      </c>
      <c r="AV140" s="13" t="s">
        <v>85</v>
      </c>
      <c r="AW140" s="13" t="s">
        <v>32</v>
      </c>
      <c r="AX140" s="13" t="s">
        <v>76</v>
      </c>
      <c r="AY140" s="257" t="s">
        <v>194</v>
      </c>
    </row>
    <row r="141" s="15" customFormat="1">
      <c r="A141" s="15"/>
      <c r="B141" s="268"/>
      <c r="C141" s="269"/>
      <c r="D141" s="242" t="s">
        <v>204</v>
      </c>
      <c r="E141" s="270" t="s">
        <v>1</v>
      </c>
      <c r="F141" s="271" t="s">
        <v>207</v>
      </c>
      <c r="G141" s="269"/>
      <c r="H141" s="272">
        <v>48</v>
      </c>
      <c r="I141" s="273"/>
      <c r="J141" s="269"/>
      <c r="K141" s="269"/>
      <c r="L141" s="274"/>
      <c r="M141" s="275"/>
      <c r="N141" s="276"/>
      <c r="O141" s="276"/>
      <c r="P141" s="276"/>
      <c r="Q141" s="276"/>
      <c r="R141" s="276"/>
      <c r="S141" s="276"/>
      <c r="T141" s="277"/>
      <c r="U141" s="15"/>
      <c r="V141" s="15"/>
      <c r="W141" s="15"/>
      <c r="X141" s="15"/>
      <c r="Y141" s="15"/>
      <c r="Z141" s="15"/>
      <c r="AA141" s="15"/>
      <c r="AB141" s="15"/>
      <c r="AC141" s="15"/>
      <c r="AD141" s="15"/>
      <c r="AE141" s="15"/>
      <c r="AT141" s="278" t="s">
        <v>204</v>
      </c>
      <c r="AU141" s="278" t="s">
        <v>85</v>
      </c>
      <c r="AV141" s="15" t="s">
        <v>100</v>
      </c>
      <c r="AW141" s="15" t="s">
        <v>32</v>
      </c>
      <c r="AX141" s="15" t="s">
        <v>83</v>
      </c>
      <c r="AY141" s="278" t="s">
        <v>194</v>
      </c>
    </row>
    <row r="142" s="2" customFormat="1" ht="16.5" customHeight="1">
      <c r="A142" s="39"/>
      <c r="B142" s="40"/>
      <c r="C142" s="229" t="s">
        <v>93</v>
      </c>
      <c r="D142" s="229" t="s">
        <v>196</v>
      </c>
      <c r="E142" s="230" t="s">
        <v>2514</v>
      </c>
      <c r="F142" s="231" t="s">
        <v>2515</v>
      </c>
      <c r="G142" s="232" t="s">
        <v>280</v>
      </c>
      <c r="H142" s="233">
        <v>10</v>
      </c>
      <c r="I142" s="234"/>
      <c r="J142" s="235">
        <f>ROUND(I142*H142,2)</f>
        <v>0</v>
      </c>
      <c r="K142" s="231" t="s">
        <v>200</v>
      </c>
      <c r="L142" s="45"/>
      <c r="M142" s="236" t="s">
        <v>1</v>
      </c>
      <c r="N142" s="237" t="s">
        <v>41</v>
      </c>
      <c r="O142" s="92"/>
      <c r="P142" s="238">
        <f>O142*H142</f>
        <v>0</v>
      </c>
      <c r="Q142" s="238">
        <v>0</v>
      </c>
      <c r="R142" s="238">
        <f>Q142*H142</f>
        <v>0</v>
      </c>
      <c r="S142" s="238">
        <v>0.20499999999999999</v>
      </c>
      <c r="T142" s="239">
        <f>S142*H142</f>
        <v>2.0499999999999998</v>
      </c>
      <c r="U142" s="39"/>
      <c r="V142" s="39"/>
      <c r="W142" s="39"/>
      <c r="X142" s="39"/>
      <c r="Y142" s="39"/>
      <c r="Z142" s="39"/>
      <c r="AA142" s="39"/>
      <c r="AB142" s="39"/>
      <c r="AC142" s="39"/>
      <c r="AD142" s="39"/>
      <c r="AE142" s="39"/>
      <c r="AR142" s="240" t="s">
        <v>100</v>
      </c>
      <c r="AT142" s="240" t="s">
        <v>196</v>
      </c>
      <c r="AU142" s="240" t="s">
        <v>85</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100</v>
      </c>
      <c r="BM142" s="240" t="s">
        <v>2516</v>
      </c>
    </row>
    <row r="143" s="13" customFormat="1">
      <c r="A143" s="13"/>
      <c r="B143" s="247"/>
      <c r="C143" s="248"/>
      <c r="D143" s="242" t="s">
        <v>204</v>
      </c>
      <c r="E143" s="249" t="s">
        <v>1</v>
      </c>
      <c r="F143" s="250" t="s">
        <v>2517</v>
      </c>
      <c r="G143" s="248"/>
      <c r="H143" s="251">
        <v>10</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204</v>
      </c>
      <c r="AU143" s="257" t="s">
        <v>85</v>
      </c>
      <c r="AV143" s="13" t="s">
        <v>85</v>
      </c>
      <c r="AW143" s="13" t="s">
        <v>32</v>
      </c>
      <c r="AX143" s="13" t="s">
        <v>76</v>
      </c>
      <c r="AY143" s="257" t="s">
        <v>194</v>
      </c>
    </row>
    <row r="144" s="15" customFormat="1">
      <c r="A144" s="15"/>
      <c r="B144" s="268"/>
      <c r="C144" s="269"/>
      <c r="D144" s="242" t="s">
        <v>204</v>
      </c>
      <c r="E144" s="270" t="s">
        <v>1</v>
      </c>
      <c r="F144" s="271" t="s">
        <v>207</v>
      </c>
      <c r="G144" s="269"/>
      <c r="H144" s="272">
        <v>10</v>
      </c>
      <c r="I144" s="273"/>
      <c r="J144" s="269"/>
      <c r="K144" s="269"/>
      <c r="L144" s="274"/>
      <c r="M144" s="275"/>
      <c r="N144" s="276"/>
      <c r="O144" s="276"/>
      <c r="P144" s="276"/>
      <c r="Q144" s="276"/>
      <c r="R144" s="276"/>
      <c r="S144" s="276"/>
      <c r="T144" s="277"/>
      <c r="U144" s="15"/>
      <c r="V144" s="15"/>
      <c r="W144" s="15"/>
      <c r="X144" s="15"/>
      <c r="Y144" s="15"/>
      <c r="Z144" s="15"/>
      <c r="AA144" s="15"/>
      <c r="AB144" s="15"/>
      <c r="AC144" s="15"/>
      <c r="AD144" s="15"/>
      <c r="AE144" s="15"/>
      <c r="AT144" s="278" t="s">
        <v>204</v>
      </c>
      <c r="AU144" s="278" t="s">
        <v>85</v>
      </c>
      <c r="AV144" s="15" t="s">
        <v>100</v>
      </c>
      <c r="AW144" s="15" t="s">
        <v>32</v>
      </c>
      <c r="AX144" s="15" t="s">
        <v>83</v>
      </c>
      <c r="AY144" s="278" t="s">
        <v>194</v>
      </c>
    </row>
    <row r="145" s="2" customFormat="1" ht="16.5" customHeight="1">
      <c r="A145" s="39"/>
      <c r="B145" s="40"/>
      <c r="C145" s="229" t="s">
        <v>100</v>
      </c>
      <c r="D145" s="229" t="s">
        <v>196</v>
      </c>
      <c r="E145" s="230" t="s">
        <v>2518</v>
      </c>
      <c r="F145" s="231" t="s">
        <v>2519</v>
      </c>
      <c r="G145" s="232" t="s">
        <v>215</v>
      </c>
      <c r="H145" s="233">
        <v>16</v>
      </c>
      <c r="I145" s="234"/>
      <c r="J145" s="235">
        <f>ROUND(I145*H145,2)</f>
        <v>0</v>
      </c>
      <c r="K145" s="231" t="s">
        <v>200</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100</v>
      </c>
      <c r="AT145" s="240" t="s">
        <v>196</v>
      </c>
      <c r="AU145" s="240" t="s">
        <v>85</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100</v>
      </c>
      <c r="BM145" s="240" t="s">
        <v>2520</v>
      </c>
    </row>
    <row r="146" s="2" customFormat="1">
      <c r="A146" s="39"/>
      <c r="B146" s="40"/>
      <c r="C146" s="41"/>
      <c r="D146" s="242" t="s">
        <v>202</v>
      </c>
      <c r="E146" s="41"/>
      <c r="F146" s="243" t="s">
        <v>2521</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202</v>
      </c>
      <c r="AU146" s="18" t="s">
        <v>85</v>
      </c>
    </row>
    <row r="147" s="13" customFormat="1">
      <c r="A147" s="13"/>
      <c r="B147" s="247"/>
      <c r="C147" s="248"/>
      <c r="D147" s="242" t="s">
        <v>204</v>
      </c>
      <c r="E147" s="249" t="s">
        <v>1</v>
      </c>
      <c r="F147" s="250" t="s">
        <v>2522</v>
      </c>
      <c r="G147" s="248"/>
      <c r="H147" s="251">
        <v>16</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204</v>
      </c>
      <c r="AU147" s="257" t="s">
        <v>85</v>
      </c>
      <c r="AV147" s="13" t="s">
        <v>85</v>
      </c>
      <c r="AW147" s="13" t="s">
        <v>32</v>
      </c>
      <c r="AX147" s="13" t="s">
        <v>76</v>
      </c>
      <c r="AY147" s="257" t="s">
        <v>194</v>
      </c>
    </row>
    <row r="148" s="15" customFormat="1">
      <c r="A148" s="15"/>
      <c r="B148" s="268"/>
      <c r="C148" s="269"/>
      <c r="D148" s="242" t="s">
        <v>204</v>
      </c>
      <c r="E148" s="270" t="s">
        <v>1</v>
      </c>
      <c r="F148" s="271" t="s">
        <v>207</v>
      </c>
      <c r="G148" s="269"/>
      <c r="H148" s="272">
        <v>16</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204</v>
      </c>
      <c r="AU148" s="278" t="s">
        <v>85</v>
      </c>
      <c r="AV148" s="15" t="s">
        <v>100</v>
      </c>
      <c r="AW148" s="15" t="s">
        <v>32</v>
      </c>
      <c r="AX148" s="15" t="s">
        <v>83</v>
      </c>
      <c r="AY148" s="278" t="s">
        <v>194</v>
      </c>
    </row>
    <row r="149" s="2" customFormat="1" ht="21.75" customHeight="1">
      <c r="A149" s="39"/>
      <c r="B149" s="40"/>
      <c r="C149" s="229" t="s">
        <v>109</v>
      </c>
      <c r="D149" s="229" t="s">
        <v>196</v>
      </c>
      <c r="E149" s="230" t="s">
        <v>264</v>
      </c>
      <c r="F149" s="231" t="s">
        <v>265</v>
      </c>
      <c r="G149" s="232" t="s">
        <v>215</v>
      </c>
      <c r="H149" s="233">
        <v>16</v>
      </c>
      <c r="I149" s="234"/>
      <c r="J149" s="235">
        <f>ROUND(I149*H149,2)</f>
        <v>0</v>
      </c>
      <c r="K149" s="231" t="s">
        <v>200</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100</v>
      </c>
      <c r="AT149" s="240" t="s">
        <v>196</v>
      </c>
      <c r="AU149" s="240" t="s">
        <v>85</v>
      </c>
      <c r="AY149" s="18" t="s">
        <v>194</v>
      </c>
      <c r="BE149" s="241">
        <f>IF(N149="základní",J149,0)</f>
        <v>0</v>
      </c>
      <c r="BF149" s="241">
        <f>IF(N149="snížená",J149,0)</f>
        <v>0</v>
      </c>
      <c r="BG149" s="241">
        <f>IF(N149="zákl. přenesená",J149,0)</f>
        <v>0</v>
      </c>
      <c r="BH149" s="241">
        <f>IF(N149="sníž. přenesená",J149,0)</f>
        <v>0</v>
      </c>
      <c r="BI149" s="241">
        <f>IF(N149="nulová",J149,0)</f>
        <v>0</v>
      </c>
      <c r="BJ149" s="18" t="s">
        <v>83</v>
      </c>
      <c r="BK149" s="241">
        <f>ROUND(I149*H149,2)</f>
        <v>0</v>
      </c>
      <c r="BL149" s="18" t="s">
        <v>100</v>
      </c>
      <c r="BM149" s="240" t="s">
        <v>2523</v>
      </c>
    </row>
    <row r="150" s="13" customFormat="1">
      <c r="A150" s="13"/>
      <c r="B150" s="247"/>
      <c r="C150" s="248"/>
      <c r="D150" s="242" t="s">
        <v>204</v>
      </c>
      <c r="E150" s="249" t="s">
        <v>1</v>
      </c>
      <c r="F150" s="250" t="s">
        <v>2522</v>
      </c>
      <c r="G150" s="248"/>
      <c r="H150" s="251">
        <v>16</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204</v>
      </c>
      <c r="AU150" s="257" t="s">
        <v>85</v>
      </c>
      <c r="AV150" s="13" t="s">
        <v>85</v>
      </c>
      <c r="AW150" s="13" t="s">
        <v>32</v>
      </c>
      <c r="AX150" s="13" t="s">
        <v>76</v>
      </c>
      <c r="AY150" s="257" t="s">
        <v>194</v>
      </c>
    </row>
    <row r="151" s="15" customFormat="1">
      <c r="A151" s="15"/>
      <c r="B151" s="268"/>
      <c r="C151" s="269"/>
      <c r="D151" s="242" t="s">
        <v>204</v>
      </c>
      <c r="E151" s="270" t="s">
        <v>1</v>
      </c>
      <c r="F151" s="271" t="s">
        <v>207</v>
      </c>
      <c r="G151" s="269"/>
      <c r="H151" s="272">
        <v>16</v>
      </c>
      <c r="I151" s="273"/>
      <c r="J151" s="269"/>
      <c r="K151" s="269"/>
      <c r="L151" s="274"/>
      <c r="M151" s="275"/>
      <c r="N151" s="276"/>
      <c r="O151" s="276"/>
      <c r="P151" s="276"/>
      <c r="Q151" s="276"/>
      <c r="R151" s="276"/>
      <c r="S151" s="276"/>
      <c r="T151" s="277"/>
      <c r="U151" s="15"/>
      <c r="V151" s="15"/>
      <c r="W151" s="15"/>
      <c r="X151" s="15"/>
      <c r="Y151" s="15"/>
      <c r="Z151" s="15"/>
      <c r="AA151" s="15"/>
      <c r="AB151" s="15"/>
      <c r="AC151" s="15"/>
      <c r="AD151" s="15"/>
      <c r="AE151" s="15"/>
      <c r="AT151" s="278" t="s">
        <v>204</v>
      </c>
      <c r="AU151" s="278" t="s">
        <v>85</v>
      </c>
      <c r="AV151" s="15" t="s">
        <v>100</v>
      </c>
      <c r="AW151" s="15" t="s">
        <v>32</v>
      </c>
      <c r="AX151" s="15" t="s">
        <v>83</v>
      </c>
      <c r="AY151" s="278" t="s">
        <v>194</v>
      </c>
    </row>
    <row r="152" s="2" customFormat="1" ht="24.15" customHeight="1">
      <c r="A152" s="39"/>
      <c r="B152" s="40"/>
      <c r="C152" s="229" t="s">
        <v>229</v>
      </c>
      <c r="D152" s="229" t="s">
        <v>196</v>
      </c>
      <c r="E152" s="230" t="s">
        <v>2524</v>
      </c>
      <c r="F152" s="231" t="s">
        <v>2525</v>
      </c>
      <c r="G152" s="232" t="s">
        <v>215</v>
      </c>
      <c r="H152" s="233">
        <v>160</v>
      </c>
      <c r="I152" s="234"/>
      <c r="J152" s="235">
        <f>ROUND(I152*H152,2)</f>
        <v>0</v>
      </c>
      <c r="K152" s="231" t="s">
        <v>200</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100</v>
      </c>
      <c r="AT152" s="240" t="s">
        <v>196</v>
      </c>
      <c r="AU152" s="240" t="s">
        <v>85</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100</v>
      </c>
      <c r="BM152" s="240" t="s">
        <v>2526</v>
      </c>
    </row>
    <row r="153" s="13" customFormat="1">
      <c r="A153" s="13"/>
      <c r="B153" s="247"/>
      <c r="C153" s="248"/>
      <c r="D153" s="242" t="s">
        <v>204</v>
      </c>
      <c r="E153" s="248"/>
      <c r="F153" s="250" t="s">
        <v>2527</v>
      </c>
      <c r="G153" s="248"/>
      <c r="H153" s="251">
        <v>160</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204</v>
      </c>
      <c r="AU153" s="257" t="s">
        <v>85</v>
      </c>
      <c r="AV153" s="13" t="s">
        <v>85</v>
      </c>
      <c r="AW153" s="13" t="s">
        <v>4</v>
      </c>
      <c r="AX153" s="13" t="s">
        <v>83</v>
      </c>
      <c r="AY153" s="257" t="s">
        <v>194</v>
      </c>
    </row>
    <row r="154" s="2" customFormat="1" ht="16.5" customHeight="1">
      <c r="A154" s="39"/>
      <c r="B154" s="40"/>
      <c r="C154" s="229" t="s">
        <v>234</v>
      </c>
      <c r="D154" s="229" t="s">
        <v>196</v>
      </c>
      <c r="E154" s="230" t="s">
        <v>230</v>
      </c>
      <c r="F154" s="231" t="s">
        <v>231</v>
      </c>
      <c r="G154" s="232" t="s">
        <v>215</v>
      </c>
      <c r="H154" s="233">
        <v>16</v>
      </c>
      <c r="I154" s="234"/>
      <c r="J154" s="235">
        <f>ROUND(I154*H154,2)</f>
        <v>0</v>
      </c>
      <c r="K154" s="231" t="s">
        <v>232</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100</v>
      </c>
      <c r="AT154" s="240" t="s">
        <v>196</v>
      </c>
      <c r="AU154" s="240" t="s">
        <v>85</v>
      </c>
      <c r="AY154" s="18" t="s">
        <v>194</v>
      </c>
      <c r="BE154" s="241">
        <f>IF(N154="základní",J154,0)</f>
        <v>0</v>
      </c>
      <c r="BF154" s="241">
        <f>IF(N154="snížená",J154,0)</f>
        <v>0</v>
      </c>
      <c r="BG154" s="241">
        <f>IF(N154="zákl. přenesená",J154,0)</f>
        <v>0</v>
      </c>
      <c r="BH154" s="241">
        <f>IF(N154="sníž. přenesená",J154,0)</f>
        <v>0</v>
      </c>
      <c r="BI154" s="241">
        <f>IF(N154="nulová",J154,0)</f>
        <v>0</v>
      </c>
      <c r="BJ154" s="18" t="s">
        <v>83</v>
      </c>
      <c r="BK154" s="241">
        <f>ROUND(I154*H154,2)</f>
        <v>0</v>
      </c>
      <c r="BL154" s="18" t="s">
        <v>100</v>
      </c>
      <c r="BM154" s="240" t="s">
        <v>2528</v>
      </c>
    </row>
    <row r="155" s="2" customFormat="1" ht="16.5" customHeight="1">
      <c r="A155" s="39"/>
      <c r="B155" s="40"/>
      <c r="C155" s="229" t="s">
        <v>238</v>
      </c>
      <c r="D155" s="229" t="s">
        <v>196</v>
      </c>
      <c r="E155" s="230" t="s">
        <v>235</v>
      </c>
      <c r="F155" s="231" t="s">
        <v>236</v>
      </c>
      <c r="G155" s="232" t="s">
        <v>215</v>
      </c>
      <c r="H155" s="233">
        <v>16</v>
      </c>
      <c r="I155" s="234"/>
      <c r="J155" s="235">
        <f>ROUND(I155*H155,2)</f>
        <v>0</v>
      </c>
      <c r="K155" s="231" t="s">
        <v>200</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100</v>
      </c>
      <c r="AT155" s="240" t="s">
        <v>196</v>
      </c>
      <c r="AU155" s="240" t="s">
        <v>85</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100</v>
      </c>
      <c r="BM155" s="240" t="s">
        <v>2529</v>
      </c>
    </row>
    <row r="156" s="2" customFormat="1" ht="16.5" customHeight="1">
      <c r="A156" s="39"/>
      <c r="B156" s="40"/>
      <c r="C156" s="229" t="s">
        <v>243</v>
      </c>
      <c r="D156" s="229" t="s">
        <v>196</v>
      </c>
      <c r="E156" s="230" t="s">
        <v>239</v>
      </c>
      <c r="F156" s="231" t="s">
        <v>240</v>
      </c>
      <c r="G156" s="232" t="s">
        <v>215</v>
      </c>
      <c r="H156" s="233">
        <v>9</v>
      </c>
      <c r="I156" s="234"/>
      <c r="J156" s="235">
        <f>ROUND(I156*H156,2)</f>
        <v>0</v>
      </c>
      <c r="K156" s="231" t="s">
        <v>200</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100</v>
      </c>
      <c r="AT156" s="240" t="s">
        <v>196</v>
      </c>
      <c r="AU156" s="240" t="s">
        <v>85</v>
      </c>
      <c r="AY156" s="18" t="s">
        <v>194</v>
      </c>
      <c r="BE156" s="241">
        <f>IF(N156="základní",J156,0)</f>
        <v>0</v>
      </c>
      <c r="BF156" s="241">
        <f>IF(N156="snížená",J156,0)</f>
        <v>0</v>
      </c>
      <c r="BG156" s="241">
        <f>IF(N156="zákl. přenesená",J156,0)</f>
        <v>0</v>
      </c>
      <c r="BH156" s="241">
        <f>IF(N156="sníž. přenesená",J156,0)</f>
        <v>0</v>
      </c>
      <c r="BI156" s="241">
        <f>IF(N156="nulová",J156,0)</f>
        <v>0</v>
      </c>
      <c r="BJ156" s="18" t="s">
        <v>83</v>
      </c>
      <c r="BK156" s="241">
        <f>ROUND(I156*H156,2)</f>
        <v>0</v>
      </c>
      <c r="BL156" s="18" t="s">
        <v>100</v>
      </c>
      <c r="BM156" s="240" t="s">
        <v>2530</v>
      </c>
    </row>
    <row r="157" s="13" customFormat="1">
      <c r="A157" s="13"/>
      <c r="B157" s="247"/>
      <c r="C157" s="248"/>
      <c r="D157" s="242" t="s">
        <v>204</v>
      </c>
      <c r="E157" s="249" t="s">
        <v>1</v>
      </c>
      <c r="F157" s="250" t="s">
        <v>2531</v>
      </c>
      <c r="G157" s="248"/>
      <c r="H157" s="251">
        <v>9</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204</v>
      </c>
      <c r="AU157" s="257" t="s">
        <v>85</v>
      </c>
      <c r="AV157" s="13" t="s">
        <v>85</v>
      </c>
      <c r="AW157" s="13" t="s">
        <v>32</v>
      </c>
      <c r="AX157" s="13" t="s">
        <v>76</v>
      </c>
      <c r="AY157" s="257" t="s">
        <v>194</v>
      </c>
    </row>
    <row r="158" s="14" customFormat="1">
      <c r="A158" s="14"/>
      <c r="B158" s="258"/>
      <c r="C158" s="259"/>
      <c r="D158" s="242" t="s">
        <v>204</v>
      </c>
      <c r="E158" s="260" t="s">
        <v>1</v>
      </c>
      <c r="F158" s="261" t="s">
        <v>2532</v>
      </c>
      <c r="G158" s="259"/>
      <c r="H158" s="260" t="s">
        <v>1</v>
      </c>
      <c r="I158" s="262"/>
      <c r="J158" s="259"/>
      <c r="K158" s="259"/>
      <c r="L158" s="263"/>
      <c r="M158" s="264"/>
      <c r="N158" s="265"/>
      <c r="O158" s="265"/>
      <c r="P158" s="265"/>
      <c r="Q158" s="265"/>
      <c r="R158" s="265"/>
      <c r="S158" s="265"/>
      <c r="T158" s="266"/>
      <c r="U158" s="14"/>
      <c r="V158" s="14"/>
      <c r="W158" s="14"/>
      <c r="X158" s="14"/>
      <c r="Y158" s="14"/>
      <c r="Z158" s="14"/>
      <c r="AA158" s="14"/>
      <c r="AB158" s="14"/>
      <c r="AC158" s="14"/>
      <c r="AD158" s="14"/>
      <c r="AE158" s="14"/>
      <c r="AT158" s="267" t="s">
        <v>204</v>
      </c>
      <c r="AU158" s="267" t="s">
        <v>85</v>
      </c>
      <c r="AV158" s="14" t="s">
        <v>83</v>
      </c>
      <c r="AW158" s="14" t="s">
        <v>32</v>
      </c>
      <c r="AX158" s="14" t="s">
        <v>76</v>
      </c>
      <c r="AY158" s="267" t="s">
        <v>194</v>
      </c>
    </row>
    <row r="159" s="15" customFormat="1">
      <c r="A159" s="15"/>
      <c r="B159" s="268"/>
      <c r="C159" s="269"/>
      <c r="D159" s="242" t="s">
        <v>204</v>
      </c>
      <c r="E159" s="270" t="s">
        <v>1</v>
      </c>
      <c r="F159" s="271" t="s">
        <v>207</v>
      </c>
      <c r="G159" s="269"/>
      <c r="H159" s="272">
        <v>9</v>
      </c>
      <c r="I159" s="273"/>
      <c r="J159" s="269"/>
      <c r="K159" s="269"/>
      <c r="L159" s="274"/>
      <c r="M159" s="275"/>
      <c r="N159" s="276"/>
      <c r="O159" s="276"/>
      <c r="P159" s="276"/>
      <c r="Q159" s="276"/>
      <c r="R159" s="276"/>
      <c r="S159" s="276"/>
      <c r="T159" s="277"/>
      <c r="U159" s="15"/>
      <c r="V159" s="15"/>
      <c r="W159" s="15"/>
      <c r="X159" s="15"/>
      <c r="Y159" s="15"/>
      <c r="Z159" s="15"/>
      <c r="AA159" s="15"/>
      <c r="AB159" s="15"/>
      <c r="AC159" s="15"/>
      <c r="AD159" s="15"/>
      <c r="AE159" s="15"/>
      <c r="AT159" s="278" t="s">
        <v>204</v>
      </c>
      <c r="AU159" s="278" t="s">
        <v>85</v>
      </c>
      <c r="AV159" s="15" t="s">
        <v>100</v>
      </c>
      <c r="AW159" s="15" t="s">
        <v>32</v>
      </c>
      <c r="AX159" s="15" t="s">
        <v>83</v>
      </c>
      <c r="AY159" s="278" t="s">
        <v>194</v>
      </c>
    </row>
    <row r="160" s="2" customFormat="1" ht="16.5" customHeight="1">
      <c r="A160" s="39"/>
      <c r="B160" s="40"/>
      <c r="C160" s="290" t="s">
        <v>249</v>
      </c>
      <c r="D160" s="290" t="s">
        <v>244</v>
      </c>
      <c r="E160" s="291" t="s">
        <v>245</v>
      </c>
      <c r="F160" s="292" t="s">
        <v>246</v>
      </c>
      <c r="G160" s="293" t="s">
        <v>215</v>
      </c>
      <c r="H160" s="294">
        <v>9.9000000000000004</v>
      </c>
      <c r="I160" s="295"/>
      <c r="J160" s="296">
        <f>ROUND(I160*H160,2)</f>
        <v>0</v>
      </c>
      <c r="K160" s="292" t="s">
        <v>232</v>
      </c>
      <c r="L160" s="297"/>
      <c r="M160" s="298" t="s">
        <v>1</v>
      </c>
      <c r="N160" s="299"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238</v>
      </c>
      <c r="AT160" s="240" t="s">
        <v>244</v>
      </c>
      <c r="AU160" s="240" t="s">
        <v>85</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100</v>
      </c>
      <c r="BM160" s="240" t="s">
        <v>2533</v>
      </c>
    </row>
    <row r="161" s="13" customFormat="1">
      <c r="A161" s="13"/>
      <c r="B161" s="247"/>
      <c r="C161" s="248"/>
      <c r="D161" s="242" t="s">
        <v>204</v>
      </c>
      <c r="E161" s="248"/>
      <c r="F161" s="250" t="s">
        <v>2534</v>
      </c>
      <c r="G161" s="248"/>
      <c r="H161" s="251">
        <v>9.9000000000000004</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204</v>
      </c>
      <c r="AU161" s="257" t="s">
        <v>85</v>
      </c>
      <c r="AV161" s="13" t="s">
        <v>85</v>
      </c>
      <c r="AW161" s="13" t="s">
        <v>4</v>
      </c>
      <c r="AX161" s="13" t="s">
        <v>83</v>
      </c>
      <c r="AY161" s="257" t="s">
        <v>194</v>
      </c>
    </row>
    <row r="162" s="2" customFormat="1" ht="16.5" customHeight="1">
      <c r="A162" s="39"/>
      <c r="B162" s="40"/>
      <c r="C162" s="229" t="s">
        <v>256</v>
      </c>
      <c r="D162" s="229" t="s">
        <v>196</v>
      </c>
      <c r="E162" s="230" t="s">
        <v>2535</v>
      </c>
      <c r="F162" s="231" t="s">
        <v>2536</v>
      </c>
      <c r="G162" s="232" t="s">
        <v>210</v>
      </c>
      <c r="H162" s="233">
        <v>71</v>
      </c>
      <c r="I162" s="234"/>
      <c r="J162" s="235">
        <f>ROUND(I162*H162,2)</f>
        <v>0</v>
      </c>
      <c r="K162" s="231" t="s">
        <v>200</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100</v>
      </c>
      <c r="AT162" s="240" t="s">
        <v>196</v>
      </c>
      <c r="AU162" s="240" t="s">
        <v>85</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100</v>
      </c>
      <c r="BM162" s="240" t="s">
        <v>2537</v>
      </c>
    </row>
    <row r="163" s="13" customFormat="1">
      <c r="A163" s="13"/>
      <c r="B163" s="247"/>
      <c r="C163" s="248"/>
      <c r="D163" s="242" t="s">
        <v>204</v>
      </c>
      <c r="E163" s="249" t="s">
        <v>1</v>
      </c>
      <c r="F163" s="250" t="s">
        <v>2538</v>
      </c>
      <c r="G163" s="248"/>
      <c r="H163" s="251">
        <v>23</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204</v>
      </c>
      <c r="AU163" s="257" t="s">
        <v>85</v>
      </c>
      <c r="AV163" s="13" t="s">
        <v>85</v>
      </c>
      <c r="AW163" s="13" t="s">
        <v>32</v>
      </c>
      <c r="AX163" s="13" t="s">
        <v>76</v>
      </c>
      <c r="AY163" s="257" t="s">
        <v>194</v>
      </c>
    </row>
    <row r="164" s="13" customFormat="1">
      <c r="A164" s="13"/>
      <c r="B164" s="247"/>
      <c r="C164" s="248"/>
      <c r="D164" s="242" t="s">
        <v>204</v>
      </c>
      <c r="E164" s="249" t="s">
        <v>1</v>
      </c>
      <c r="F164" s="250" t="s">
        <v>2539</v>
      </c>
      <c r="G164" s="248"/>
      <c r="H164" s="251">
        <v>48</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204</v>
      </c>
      <c r="AU164" s="257" t="s">
        <v>85</v>
      </c>
      <c r="AV164" s="13" t="s">
        <v>85</v>
      </c>
      <c r="AW164" s="13" t="s">
        <v>32</v>
      </c>
      <c r="AX164" s="13" t="s">
        <v>76</v>
      </c>
      <c r="AY164" s="257" t="s">
        <v>194</v>
      </c>
    </row>
    <row r="165" s="15" customFormat="1">
      <c r="A165" s="15"/>
      <c r="B165" s="268"/>
      <c r="C165" s="269"/>
      <c r="D165" s="242" t="s">
        <v>204</v>
      </c>
      <c r="E165" s="270" t="s">
        <v>1</v>
      </c>
      <c r="F165" s="271" t="s">
        <v>207</v>
      </c>
      <c r="G165" s="269"/>
      <c r="H165" s="272">
        <v>71</v>
      </c>
      <c r="I165" s="273"/>
      <c r="J165" s="269"/>
      <c r="K165" s="269"/>
      <c r="L165" s="274"/>
      <c r="M165" s="275"/>
      <c r="N165" s="276"/>
      <c r="O165" s="276"/>
      <c r="P165" s="276"/>
      <c r="Q165" s="276"/>
      <c r="R165" s="276"/>
      <c r="S165" s="276"/>
      <c r="T165" s="277"/>
      <c r="U165" s="15"/>
      <c r="V165" s="15"/>
      <c r="W165" s="15"/>
      <c r="X165" s="15"/>
      <c r="Y165" s="15"/>
      <c r="Z165" s="15"/>
      <c r="AA165" s="15"/>
      <c r="AB165" s="15"/>
      <c r="AC165" s="15"/>
      <c r="AD165" s="15"/>
      <c r="AE165" s="15"/>
      <c r="AT165" s="278" t="s">
        <v>204</v>
      </c>
      <c r="AU165" s="278" t="s">
        <v>85</v>
      </c>
      <c r="AV165" s="15" t="s">
        <v>100</v>
      </c>
      <c r="AW165" s="15" t="s">
        <v>32</v>
      </c>
      <c r="AX165" s="15" t="s">
        <v>83</v>
      </c>
      <c r="AY165" s="278" t="s">
        <v>194</v>
      </c>
    </row>
    <row r="166" s="12" customFormat="1" ht="20.88" customHeight="1">
      <c r="A166" s="12"/>
      <c r="B166" s="213"/>
      <c r="C166" s="214"/>
      <c r="D166" s="215" t="s">
        <v>75</v>
      </c>
      <c r="E166" s="227" t="s">
        <v>296</v>
      </c>
      <c r="F166" s="227" t="s">
        <v>2540</v>
      </c>
      <c r="G166" s="214"/>
      <c r="H166" s="214"/>
      <c r="I166" s="217"/>
      <c r="J166" s="228">
        <f>BK166</f>
        <v>0</v>
      </c>
      <c r="K166" s="214"/>
      <c r="L166" s="219"/>
      <c r="M166" s="220"/>
      <c r="N166" s="221"/>
      <c r="O166" s="221"/>
      <c r="P166" s="222">
        <f>SUM(P167:P178)</f>
        <v>0</v>
      </c>
      <c r="Q166" s="221"/>
      <c r="R166" s="222">
        <f>SUM(R167:R178)</f>
        <v>49.008400000000002</v>
      </c>
      <c r="S166" s="221"/>
      <c r="T166" s="223">
        <f>SUM(T167:T178)</f>
        <v>0</v>
      </c>
      <c r="U166" s="12"/>
      <c r="V166" s="12"/>
      <c r="W166" s="12"/>
      <c r="X166" s="12"/>
      <c r="Y166" s="12"/>
      <c r="Z166" s="12"/>
      <c r="AA166" s="12"/>
      <c r="AB166" s="12"/>
      <c r="AC166" s="12"/>
      <c r="AD166" s="12"/>
      <c r="AE166" s="12"/>
      <c r="AR166" s="224" t="s">
        <v>83</v>
      </c>
      <c r="AT166" s="225" t="s">
        <v>75</v>
      </c>
      <c r="AU166" s="225" t="s">
        <v>85</v>
      </c>
      <c r="AY166" s="224" t="s">
        <v>194</v>
      </c>
      <c r="BK166" s="226">
        <f>SUM(BK167:BK178)</f>
        <v>0</v>
      </c>
    </row>
    <row r="167" s="2" customFormat="1" ht="24.15" customHeight="1">
      <c r="A167" s="39"/>
      <c r="B167" s="40"/>
      <c r="C167" s="229" t="s">
        <v>8</v>
      </c>
      <c r="D167" s="229" t="s">
        <v>196</v>
      </c>
      <c r="E167" s="230" t="s">
        <v>2541</v>
      </c>
      <c r="F167" s="231" t="s">
        <v>2542</v>
      </c>
      <c r="G167" s="232" t="s">
        <v>210</v>
      </c>
      <c r="H167" s="233">
        <v>280</v>
      </c>
      <c r="I167" s="234"/>
      <c r="J167" s="235">
        <f>ROUND(I167*H167,2)</f>
        <v>0</v>
      </c>
      <c r="K167" s="231" t="s">
        <v>200</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100</v>
      </c>
      <c r="AT167" s="240" t="s">
        <v>196</v>
      </c>
      <c r="AU167" s="240" t="s">
        <v>93</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100</v>
      </c>
      <c r="BM167" s="240" t="s">
        <v>2543</v>
      </c>
    </row>
    <row r="168" s="2" customFormat="1" ht="16.5" customHeight="1">
      <c r="A168" s="39"/>
      <c r="B168" s="40"/>
      <c r="C168" s="229" t="s">
        <v>270</v>
      </c>
      <c r="D168" s="229" t="s">
        <v>196</v>
      </c>
      <c r="E168" s="230" t="s">
        <v>2544</v>
      </c>
      <c r="F168" s="231" t="s">
        <v>2545</v>
      </c>
      <c r="G168" s="232" t="s">
        <v>210</v>
      </c>
      <c r="H168" s="233">
        <v>280</v>
      </c>
      <c r="I168" s="234"/>
      <c r="J168" s="235">
        <f>ROUND(I168*H168,2)</f>
        <v>0</v>
      </c>
      <c r="K168" s="231" t="s">
        <v>200</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100</v>
      </c>
      <c r="AT168" s="240" t="s">
        <v>196</v>
      </c>
      <c r="AU168" s="240" t="s">
        <v>93</v>
      </c>
      <c r="AY168" s="18" t="s">
        <v>194</v>
      </c>
      <c r="BE168" s="241">
        <f>IF(N168="základní",J168,0)</f>
        <v>0</v>
      </c>
      <c r="BF168" s="241">
        <f>IF(N168="snížená",J168,0)</f>
        <v>0</v>
      </c>
      <c r="BG168" s="241">
        <f>IF(N168="zákl. přenesená",J168,0)</f>
        <v>0</v>
      </c>
      <c r="BH168" s="241">
        <f>IF(N168="sníž. přenesená",J168,0)</f>
        <v>0</v>
      </c>
      <c r="BI168" s="241">
        <f>IF(N168="nulová",J168,0)</f>
        <v>0</v>
      </c>
      <c r="BJ168" s="18" t="s">
        <v>83</v>
      </c>
      <c r="BK168" s="241">
        <f>ROUND(I168*H168,2)</f>
        <v>0</v>
      </c>
      <c r="BL168" s="18" t="s">
        <v>100</v>
      </c>
      <c r="BM168" s="240" t="s">
        <v>2546</v>
      </c>
    </row>
    <row r="169" s="2" customFormat="1" ht="16.5" customHeight="1">
      <c r="A169" s="39"/>
      <c r="B169" s="40"/>
      <c r="C169" s="290" t="s">
        <v>274</v>
      </c>
      <c r="D169" s="290" t="s">
        <v>244</v>
      </c>
      <c r="E169" s="291" t="s">
        <v>2547</v>
      </c>
      <c r="F169" s="292" t="s">
        <v>2548</v>
      </c>
      <c r="G169" s="293" t="s">
        <v>215</v>
      </c>
      <c r="H169" s="294">
        <v>49</v>
      </c>
      <c r="I169" s="295"/>
      <c r="J169" s="296">
        <f>ROUND(I169*H169,2)</f>
        <v>0</v>
      </c>
      <c r="K169" s="292" t="s">
        <v>232</v>
      </c>
      <c r="L169" s="297"/>
      <c r="M169" s="298" t="s">
        <v>1</v>
      </c>
      <c r="N169" s="299" t="s">
        <v>41</v>
      </c>
      <c r="O169" s="92"/>
      <c r="P169" s="238">
        <f>O169*H169</f>
        <v>0</v>
      </c>
      <c r="Q169" s="238">
        <v>1</v>
      </c>
      <c r="R169" s="238">
        <f>Q169*H169</f>
        <v>49</v>
      </c>
      <c r="S169" s="238">
        <v>0</v>
      </c>
      <c r="T169" s="239">
        <f>S169*H169</f>
        <v>0</v>
      </c>
      <c r="U169" s="39"/>
      <c r="V169" s="39"/>
      <c r="W169" s="39"/>
      <c r="X169" s="39"/>
      <c r="Y169" s="39"/>
      <c r="Z169" s="39"/>
      <c r="AA169" s="39"/>
      <c r="AB169" s="39"/>
      <c r="AC169" s="39"/>
      <c r="AD169" s="39"/>
      <c r="AE169" s="39"/>
      <c r="AR169" s="240" t="s">
        <v>238</v>
      </c>
      <c r="AT169" s="240" t="s">
        <v>244</v>
      </c>
      <c r="AU169" s="240" t="s">
        <v>93</v>
      </c>
      <c r="AY169" s="18" t="s">
        <v>194</v>
      </c>
      <c r="BE169" s="241">
        <f>IF(N169="základní",J169,0)</f>
        <v>0</v>
      </c>
      <c r="BF169" s="241">
        <f>IF(N169="snížená",J169,0)</f>
        <v>0</v>
      </c>
      <c r="BG169" s="241">
        <f>IF(N169="zákl. přenesená",J169,0)</f>
        <v>0</v>
      </c>
      <c r="BH169" s="241">
        <f>IF(N169="sníž. přenesená",J169,0)</f>
        <v>0</v>
      </c>
      <c r="BI169" s="241">
        <f>IF(N169="nulová",J169,0)</f>
        <v>0</v>
      </c>
      <c r="BJ169" s="18" t="s">
        <v>83</v>
      </c>
      <c r="BK169" s="241">
        <f>ROUND(I169*H169,2)</f>
        <v>0</v>
      </c>
      <c r="BL169" s="18" t="s">
        <v>100</v>
      </c>
      <c r="BM169" s="240" t="s">
        <v>2549</v>
      </c>
    </row>
    <row r="170" s="2" customFormat="1">
      <c r="A170" s="39"/>
      <c r="B170" s="40"/>
      <c r="C170" s="41"/>
      <c r="D170" s="242" t="s">
        <v>202</v>
      </c>
      <c r="E170" s="41"/>
      <c r="F170" s="243" t="s">
        <v>2550</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202</v>
      </c>
      <c r="AU170" s="18" t="s">
        <v>93</v>
      </c>
    </row>
    <row r="171" s="13" customFormat="1">
      <c r="A171" s="13"/>
      <c r="B171" s="247"/>
      <c r="C171" s="248"/>
      <c r="D171" s="242" t="s">
        <v>204</v>
      </c>
      <c r="E171" s="248"/>
      <c r="F171" s="250" t="s">
        <v>2551</v>
      </c>
      <c r="G171" s="248"/>
      <c r="H171" s="251">
        <v>49</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204</v>
      </c>
      <c r="AU171" s="257" t="s">
        <v>93</v>
      </c>
      <c r="AV171" s="13" t="s">
        <v>85</v>
      </c>
      <c r="AW171" s="13" t="s">
        <v>4</v>
      </c>
      <c r="AX171" s="13" t="s">
        <v>83</v>
      </c>
      <c r="AY171" s="257" t="s">
        <v>194</v>
      </c>
    </row>
    <row r="172" s="2" customFormat="1" ht="16.5" customHeight="1">
      <c r="A172" s="39"/>
      <c r="B172" s="40"/>
      <c r="C172" s="229" t="s">
        <v>254</v>
      </c>
      <c r="D172" s="229" t="s">
        <v>196</v>
      </c>
      <c r="E172" s="230" t="s">
        <v>2552</v>
      </c>
      <c r="F172" s="231" t="s">
        <v>2553</v>
      </c>
      <c r="G172" s="232" t="s">
        <v>210</v>
      </c>
      <c r="H172" s="233">
        <v>280</v>
      </c>
      <c r="I172" s="234"/>
      <c r="J172" s="235">
        <f>ROUND(I172*H172,2)</f>
        <v>0</v>
      </c>
      <c r="K172" s="231" t="s">
        <v>200</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100</v>
      </c>
      <c r="AT172" s="240" t="s">
        <v>196</v>
      </c>
      <c r="AU172" s="240" t="s">
        <v>93</v>
      </c>
      <c r="AY172" s="18" t="s">
        <v>194</v>
      </c>
      <c r="BE172" s="241">
        <f>IF(N172="základní",J172,0)</f>
        <v>0</v>
      </c>
      <c r="BF172" s="241">
        <f>IF(N172="snížená",J172,0)</f>
        <v>0</v>
      </c>
      <c r="BG172" s="241">
        <f>IF(N172="zákl. přenesená",J172,0)</f>
        <v>0</v>
      </c>
      <c r="BH172" s="241">
        <f>IF(N172="sníž. přenesená",J172,0)</f>
        <v>0</v>
      </c>
      <c r="BI172" s="241">
        <f>IF(N172="nulová",J172,0)</f>
        <v>0</v>
      </c>
      <c r="BJ172" s="18" t="s">
        <v>83</v>
      </c>
      <c r="BK172" s="241">
        <f>ROUND(I172*H172,2)</f>
        <v>0</v>
      </c>
      <c r="BL172" s="18" t="s">
        <v>100</v>
      </c>
      <c r="BM172" s="240" t="s">
        <v>2554</v>
      </c>
    </row>
    <row r="173" s="2" customFormat="1" ht="16.5" customHeight="1">
      <c r="A173" s="39"/>
      <c r="B173" s="40"/>
      <c r="C173" s="290" t="s">
        <v>285</v>
      </c>
      <c r="D173" s="290" t="s">
        <v>244</v>
      </c>
      <c r="E173" s="291" t="s">
        <v>2555</v>
      </c>
      <c r="F173" s="292" t="s">
        <v>2556</v>
      </c>
      <c r="G173" s="293" t="s">
        <v>1372</v>
      </c>
      <c r="H173" s="294">
        <v>8.4000000000000004</v>
      </c>
      <c r="I173" s="295"/>
      <c r="J173" s="296">
        <f>ROUND(I173*H173,2)</f>
        <v>0</v>
      </c>
      <c r="K173" s="292" t="s">
        <v>232</v>
      </c>
      <c r="L173" s="297"/>
      <c r="M173" s="298" t="s">
        <v>1</v>
      </c>
      <c r="N173" s="299" t="s">
        <v>41</v>
      </c>
      <c r="O173" s="92"/>
      <c r="P173" s="238">
        <f>O173*H173</f>
        <v>0</v>
      </c>
      <c r="Q173" s="238">
        <v>0.001</v>
      </c>
      <c r="R173" s="238">
        <f>Q173*H173</f>
        <v>0.0084000000000000012</v>
      </c>
      <c r="S173" s="238">
        <v>0</v>
      </c>
      <c r="T173" s="239">
        <f>S173*H173</f>
        <v>0</v>
      </c>
      <c r="U173" s="39"/>
      <c r="V173" s="39"/>
      <c r="W173" s="39"/>
      <c r="X173" s="39"/>
      <c r="Y173" s="39"/>
      <c r="Z173" s="39"/>
      <c r="AA173" s="39"/>
      <c r="AB173" s="39"/>
      <c r="AC173" s="39"/>
      <c r="AD173" s="39"/>
      <c r="AE173" s="39"/>
      <c r="AR173" s="240" t="s">
        <v>238</v>
      </c>
      <c r="AT173" s="240" t="s">
        <v>244</v>
      </c>
      <c r="AU173" s="240" t="s">
        <v>93</v>
      </c>
      <c r="AY173" s="18" t="s">
        <v>194</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100</v>
      </c>
      <c r="BM173" s="240" t="s">
        <v>2557</v>
      </c>
    </row>
    <row r="174" s="13" customFormat="1">
      <c r="A174" s="13"/>
      <c r="B174" s="247"/>
      <c r="C174" s="248"/>
      <c r="D174" s="242" t="s">
        <v>204</v>
      </c>
      <c r="E174" s="248"/>
      <c r="F174" s="250" t="s">
        <v>2558</v>
      </c>
      <c r="G174" s="248"/>
      <c r="H174" s="251">
        <v>8.4000000000000004</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204</v>
      </c>
      <c r="AU174" s="257" t="s">
        <v>93</v>
      </c>
      <c r="AV174" s="13" t="s">
        <v>85</v>
      </c>
      <c r="AW174" s="13" t="s">
        <v>4</v>
      </c>
      <c r="AX174" s="13" t="s">
        <v>83</v>
      </c>
      <c r="AY174" s="257" t="s">
        <v>194</v>
      </c>
    </row>
    <row r="175" s="2" customFormat="1" ht="16.5" customHeight="1">
      <c r="A175" s="39"/>
      <c r="B175" s="40"/>
      <c r="C175" s="229" t="s">
        <v>292</v>
      </c>
      <c r="D175" s="229" t="s">
        <v>196</v>
      </c>
      <c r="E175" s="230" t="s">
        <v>2559</v>
      </c>
      <c r="F175" s="231" t="s">
        <v>2560</v>
      </c>
      <c r="G175" s="232" t="s">
        <v>210</v>
      </c>
      <c r="H175" s="233">
        <v>280</v>
      </c>
      <c r="I175" s="234"/>
      <c r="J175" s="235">
        <f>ROUND(I175*H175,2)</f>
        <v>0</v>
      </c>
      <c r="K175" s="231" t="s">
        <v>200</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100</v>
      </c>
      <c r="AT175" s="240" t="s">
        <v>196</v>
      </c>
      <c r="AU175" s="240" t="s">
        <v>93</v>
      </c>
      <c r="AY175" s="18" t="s">
        <v>194</v>
      </c>
      <c r="BE175" s="241">
        <f>IF(N175="základní",J175,0)</f>
        <v>0</v>
      </c>
      <c r="BF175" s="241">
        <f>IF(N175="snížená",J175,0)</f>
        <v>0</v>
      </c>
      <c r="BG175" s="241">
        <f>IF(N175="zákl. přenesená",J175,0)</f>
        <v>0</v>
      </c>
      <c r="BH175" s="241">
        <f>IF(N175="sníž. přenesená",J175,0)</f>
        <v>0</v>
      </c>
      <c r="BI175" s="241">
        <f>IF(N175="nulová",J175,0)</f>
        <v>0</v>
      </c>
      <c r="BJ175" s="18" t="s">
        <v>83</v>
      </c>
      <c r="BK175" s="241">
        <f>ROUND(I175*H175,2)</f>
        <v>0</v>
      </c>
      <c r="BL175" s="18" t="s">
        <v>100</v>
      </c>
      <c r="BM175" s="240" t="s">
        <v>2561</v>
      </c>
    </row>
    <row r="176" s="2" customFormat="1" ht="16.5" customHeight="1">
      <c r="A176" s="39"/>
      <c r="B176" s="40"/>
      <c r="C176" s="229" t="s">
        <v>296</v>
      </c>
      <c r="D176" s="229" t="s">
        <v>196</v>
      </c>
      <c r="E176" s="230" t="s">
        <v>2562</v>
      </c>
      <c r="F176" s="231" t="s">
        <v>2563</v>
      </c>
      <c r="G176" s="232" t="s">
        <v>210</v>
      </c>
      <c r="H176" s="233">
        <v>280</v>
      </c>
      <c r="I176" s="234"/>
      <c r="J176" s="235">
        <f>ROUND(I176*H176,2)</f>
        <v>0</v>
      </c>
      <c r="K176" s="231" t="s">
        <v>200</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100</v>
      </c>
      <c r="AT176" s="240" t="s">
        <v>196</v>
      </c>
      <c r="AU176" s="240" t="s">
        <v>93</v>
      </c>
      <c r="AY176" s="18" t="s">
        <v>194</v>
      </c>
      <c r="BE176" s="241">
        <f>IF(N176="základní",J176,0)</f>
        <v>0</v>
      </c>
      <c r="BF176" s="241">
        <f>IF(N176="snížená",J176,0)</f>
        <v>0</v>
      </c>
      <c r="BG176" s="241">
        <f>IF(N176="zákl. přenesená",J176,0)</f>
        <v>0</v>
      </c>
      <c r="BH176" s="241">
        <f>IF(N176="sníž. přenesená",J176,0)</f>
        <v>0</v>
      </c>
      <c r="BI176" s="241">
        <f>IF(N176="nulová",J176,0)</f>
        <v>0</v>
      </c>
      <c r="BJ176" s="18" t="s">
        <v>83</v>
      </c>
      <c r="BK176" s="241">
        <f>ROUND(I176*H176,2)</f>
        <v>0</v>
      </c>
      <c r="BL176" s="18" t="s">
        <v>100</v>
      </c>
      <c r="BM176" s="240" t="s">
        <v>2564</v>
      </c>
    </row>
    <row r="177" s="2" customFormat="1" ht="16.5" customHeight="1">
      <c r="A177" s="39"/>
      <c r="B177" s="40"/>
      <c r="C177" s="229" t="s">
        <v>301</v>
      </c>
      <c r="D177" s="229" t="s">
        <v>196</v>
      </c>
      <c r="E177" s="230" t="s">
        <v>2565</v>
      </c>
      <c r="F177" s="231" t="s">
        <v>2566</v>
      </c>
      <c r="G177" s="232" t="s">
        <v>210</v>
      </c>
      <c r="H177" s="233">
        <v>280</v>
      </c>
      <c r="I177" s="234"/>
      <c r="J177" s="235">
        <f>ROUND(I177*H177,2)</f>
        <v>0</v>
      </c>
      <c r="K177" s="231" t="s">
        <v>200</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100</v>
      </c>
      <c r="AT177" s="240" t="s">
        <v>196</v>
      </c>
      <c r="AU177" s="240" t="s">
        <v>93</v>
      </c>
      <c r="AY177" s="18" t="s">
        <v>194</v>
      </c>
      <c r="BE177" s="241">
        <f>IF(N177="základní",J177,0)</f>
        <v>0</v>
      </c>
      <c r="BF177" s="241">
        <f>IF(N177="snížená",J177,0)</f>
        <v>0</v>
      </c>
      <c r="BG177" s="241">
        <f>IF(N177="zákl. přenesená",J177,0)</f>
        <v>0</v>
      </c>
      <c r="BH177" s="241">
        <f>IF(N177="sníž. přenesená",J177,0)</f>
        <v>0</v>
      </c>
      <c r="BI177" s="241">
        <f>IF(N177="nulová",J177,0)</f>
        <v>0</v>
      </c>
      <c r="BJ177" s="18" t="s">
        <v>83</v>
      </c>
      <c r="BK177" s="241">
        <f>ROUND(I177*H177,2)</f>
        <v>0</v>
      </c>
      <c r="BL177" s="18" t="s">
        <v>100</v>
      </c>
      <c r="BM177" s="240" t="s">
        <v>2567</v>
      </c>
    </row>
    <row r="178" s="2" customFormat="1" ht="16.5" customHeight="1">
      <c r="A178" s="39"/>
      <c r="B178" s="40"/>
      <c r="C178" s="229" t="s">
        <v>305</v>
      </c>
      <c r="D178" s="229" t="s">
        <v>196</v>
      </c>
      <c r="E178" s="230" t="s">
        <v>2568</v>
      </c>
      <c r="F178" s="231" t="s">
        <v>2569</v>
      </c>
      <c r="G178" s="232" t="s">
        <v>210</v>
      </c>
      <c r="H178" s="233">
        <v>280</v>
      </c>
      <c r="I178" s="234"/>
      <c r="J178" s="235">
        <f>ROUND(I178*H178,2)</f>
        <v>0</v>
      </c>
      <c r="K178" s="231" t="s">
        <v>200</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100</v>
      </c>
      <c r="AT178" s="240" t="s">
        <v>196</v>
      </c>
      <c r="AU178" s="240" t="s">
        <v>93</v>
      </c>
      <c r="AY178" s="18" t="s">
        <v>194</v>
      </c>
      <c r="BE178" s="241">
        <f>IF(N178="základní",J178,0)</f>
        <v>0</v>
      </c>
      <c r="BF178" s="241">
        <f>IF(N178="snížená",J178,0)</f>
        <v>0</v>
      </c>
      <c r="BG178" s="241">
        <f>IF(N178="zákl. přenesená",J178,0)</f>
        <v>0</v>
      </c>
      <c r="BH178" s="241">
        <f>IF(N178="sníž. přenesená",J178,0)</f>
        <v>0</v>
      </c>
      <c r="BI178" s="241">
        <f>IF(N178="nulová",J178,0)</f>
        <v>0</v>
      </c>
      <c r="BJ178" s="18" t="s">
        <v>83</v>
      </c>
      <c r="BK178" s="241">
        <f>ROUND(I178*H178,2)</f>
        <v>0</v>
      </c>
      <c r="BL178" s="18" t="s">
        <v>100</v>
      </c>
      <c r="BM178" s="240" t="s">
        <v>2570</v>
      </c>
    </row>
    <row r="179" s="12" customFormat="1" ht="22.8" customHeight="1">
      <c r="A179" s="12"/>
      <c r="B179" s="213"/>
      <c r="C179" s="214"/>
      <c r="D179" s="215" t="s">
        <v>75</v>
      </c>
      <c r="E179" s="227" t="s">
        <v>85</v>
      </c>
      <c r="F179" s="227" t="s">
        <v>291</v>
      </c>
      <c r="G179" s="214"/>
      <c r="H179" s="214"/>
      <c r="I179" s="217"/>
      <c r="J179" s="228">
        <f>BK179</f>
        <v>0</v>
      </c>
      <c r="K179" s="214"/>
      <c r="L179" s="219"/>
      <c r="M179" s="220"/>
      <c r="N179" s="221"/>
      <c r="O179" s="221"/>
      <c r="P179" s="222">
        <f>SUM(P180:P182)</f>
        <v>0</v>
      </c>
      <c r="Q179" s="221"/>
      <c r="R179" s="222">
        <f>SUM(R180:R182)</f>
        <v>11.385919999999999</v>
      </c>
      <c r="S179" s="221"/>
      <c r="T179" s="223">
        <f>SUM(T180:T182)</f>
        <v>0</v>
      </c>
      <c r="U179" s="12"/>
      <c r="V179" s="12"/>
      <c r="W179" s="12"/>
      <c r="X179" s="12"/>
      <c r="Y179" s="12"/>
      <c r="Z179" s="12"/>
      <c r="AA179" s="12"/>
      <c r="AB179" s="12"/>
      <c r="AC179" s="12"/>
      <c r="AD179" s="12"/>
      <c r="AE179" s="12"/>
      <c r="AR179" s="224" t="s">
        <v>83</v>
      </c>
      <c r="AT179" s="225" t="s">
        <v>75</v>
      </c>
      <c r="AU179" s="225" t="s">
        <v>83</v>
      </c>
      <c r="AY179" s="224" t="s">
        <v>194</v>
      </c>
      <c r="BK179" s="226">
        <f>SUM(BK180:BK182)</f>
        <v>0</v>
      </c>
    </row>
    <row r="180" s="2" customFormat="1" ht="21.75" customHeight="1">
      <c r="A180" s="39"/>
      <c r="B180" s="40"/>
      <c r="C180" s="229" t="s">
        <v>7</v>
      </c>
      <c r="D180" s="229" t="s">
        <v>196</v>
      </c>
      <c r="E180" s="230" t="s">
        <v>2571</v>
      </c>
      <c r="F180" s="231" t="s">
        <v>2572</v>
      </c>
      <c r="G180" s="232" t="s">
        <v>210</v>
      </c>
      <c r="H180" s="233">
        <v>11.5</v>
      </c>
      <c r="I180" s="234"/>
      <c r="J180" s="235">
        <f>ROUND(I180*H180,2)</f>
        <v>0</v>
      </c>
      <c r="K180" s="231" t="s">
        <v>200</v>
      </c>
      <c r="L180" s="45"/>
      <c r="M180" s="236" t="s">
        <v>1</v>
      </c>
      <c r="N180" s="237" t="s">
        <v>41</v>
      </c>
      <c r="O180" s="92"/>
      <c r="P180" s="238">
        <f>O180*H180</f>
        <v>0</v>
      </c>
      <c r="Q180" s="238">
        <v>0.99007999999999996</v>
      </c>
      <c r="R180" s="238">
        <f>Q180*H180</f>
        <v>11.385919999999999</v>
      </c>
      <c r="S180" s="238">
        <v>0</v>
      </c>
      <c r="T180" s="239">
        <f>S180*H180</f>
        <v>0</v>
      </c>
      <c r="U180" s="39"/>
      <c r="V180" s="39"/>
      <c r="W180" s="39"/>
      <c r="X180" s="39"/>
      <c r="Y180" s="39"/>
      <c r="Z180" s="39"/>
      <c r="AA180" s="39"/>
      <c r="AB180" s="39"/>
      <c r="AC180" s="39"/>
      <c r="AD180" s="39"/>
      <c r="AE180" s="39"/>
      <c r="AR180" s="240" t="s">
        <v>100</v>
      </c>
      <c r="AT180" s="240" t="s">
        <v>196</v>
      </c>
      <c r="AU180" s="240" t="s">
        <v>85</v>
      </c>
      <c r="AY180" s="18" t="s">
        <v>194</v>
      </c>
      <c r="BE180" s="241">
        <f>IF(N180="základní",J180,0)</f>
        <v>0</v>
      </c>
      <c r="BF180" s="241">
        <f>IF(N180="snížená",J180,0)</f>
        <v>0</v>
      </c>
      <c r="BG180" s="241">
        <f>IF(N180="zákl. přenesená",J180,0)</f>
        <v>0</v>
      </c>
      <c r="BH180" s="241">
        <f>IF(N180="sníž. přenesená",J180,0)</f>
        <v>0</v>
      </c>
      <c r="BI180" s="241">
        <f>IF(N180="nulová",J180,0)</f>
        <v>0</v>
      </c>
      <c r="BJ180" s="18" t="s">
        <v>83</v>
      </c>
      <c r="BK180" s="241">
        <f>ROUND(I180*H180,2)</f>
        <v>0</v>
      </c>
      <c r="BL180" s="18" t="s">
        <v>100</v>
      </c>
      <c r="BM180" s="240" t="s">
        <v>2573</v>
      </c>
    </row>
    <row r="181" s="13" customFormat="1">
      <c r="A181" s="13"/>
      <c r="B181" s="247"/>
      <c r="C181" s="248"/>
      <c r="D181" s="242" t="s">
        <v>204</v>
      </c>
      <c r="E181" s="249" t="s">
        <v>1</v>
      </c>
      <c r="F181" s="250" t="s">
        <v>2574</v>
      </c>
      <c r="G181" s="248"/>
      <c r="H181" s="251">
        <v>11.5</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204</v>
      </c>
      <c r="AU181" s="257" t="s">
        <v>85</v>
      </c>
      <c r="AV181" s="13" t="s">
        <v>85</v>
      </c>
      <c r="AW181" s="13" t="s">
        <v>32</v>
      </c>
      <c r="AX181" s="13" t="s">
        <v>76</v>
      </c>
      <c r="AY181" s="257" t="s">
        <v>194</v>
      </c>
    </row>
    <row r="182" s="15" customFormat="1">
      <c r="A182" s="15"/>
      <c r="B182" s="268"/>
      <c r="C182" s="269"/>
      <c r="D182" s="242" t="s">
        <v>204</v>
      </c>
      <c r="E182" s="270" t="s">
        <v>1</v>
      </c>
      <c r="F182" s="271" t="s">
        <v>207</v>
      </c>
      <c r="G182" s="269"/>
      <c r="H182" s="272">
        <v>11.5</v>
      </c>
      <c r="I182" s="273"/>
      <c r="J182" s="269"/>
      <c r="K182" s="269"/>
      <c r="L182" s="274"/>
      <c r="M182" s="275"/>
      <c r="N182" s="276"/>
      <c r="O182" s="276"/>
      <c r="P182" s="276"/>
      <c r="Q182" s="276"/>
      <c r="R182" s="276"/>
      <c r="S182" s="276"/>
      <c r="T182" s="277"/>
      <c r="U182" s="15"/>
      <c r="V182" s="15"/>
      <c r="W182" s="15"/>
      <c r="X182" s="15"/>
      <c r="Y182" s="15"/>
      <c r="Z182" s="15"/>
      <c r="AA182" s="15"/>
      <c r="AB182" s="15"/>
      <c r="AC182" s="15"/>
      <c r="AD182" s="15"/>
      <c r="AE182" s="15"/>
      <c r="AT182" s="278" t="s">
        <v>204</v>
      </c>
      <c r="AU182" s="278" t="s">
        <v>85</v>
      </c>
      <c r="AV182" s="15" t="s">
        <v>100</v>
      </c>
      <c r="AW182" s="15" t="s">
        <v>32</v>
      </c>
      <c r="AX182" s="15" t="s">
        <v>83</v>
      </c>
      <c r="AY182" s="278" t="s">
        <v>194</v>
      </c>
    </row>
    <row r="183" s="12" customFormat="1" ht="22.8" customHeight="1">
      <c r="A183" s="12"/>
      <c r="B183" s="213"/>
      <c r="C183" s="214"/>
      <c r="D183" s="215" t="s">
        <v>75</v>
      </c>
      <c r="E183" s="227" t="s">
        <v>93</v>
      </c>
      <c r="F183" s="227" t="s">
        <v>338</v>
      </c>
      <c r="G183" s="214"/>
      <c r="H183" s="214"/>
      <c r="I183" s="217"/>
      <c r="J183" s="228">
        <f>BK183</f>
        <v>0</v>
      </c>
      <c r="K183" s="214"/>
      <c r="L183" s="219"/>
      <c r="M183" s="220"/>
      <c r="N183" s="221"/>
      <c r="O183" s="221"/>
      <c r="P183" s="222">
        <f>SUM(P184:P189)</f>
        <v>0</v>
      </c>
      <c r="Q183" s="221"/>
      <c r="R183" s="222">
        <f>SUM(R184:R189)</f>
        <v>26.311689719999997</v>
      </c>
      <c r="S183" s="221"/>
      <c r="T183" s="223">
        <f>SUM(T184:T189)</f>
        <v>0</v>
      </c>
      <c r="U183" s="12"/>
      <c r="V183" s="12"/>
      <c r="W183" s="12"/>
      <c r="X183" s="12"/>
      <c r="Y183" s="12"/>
      <c r="Z183" s="12"/>
      <c r="AA183" s="12"/>
      <c r="AB183" s="12"/>
      <c r="AC183" s="12"/>
      <c r="AD183" s="12"/>
      <c r="AE183" s="12"/>
      <c r="AR183" s="224" t="s">
        <v>83</v>
      </c>
      <c r="AT183" s="225" t="s">
        <v>75</v>
      </c>
      <c r="AU183" s="225" t="s">
        <v>83</v>
      </c>
      <c r="AY183" s="224" t="s">
        <v>194</v>
      </c>
      <c r="BK183" s="226">
        <f>SUM(BK184:BK189)</f>
        <v>0</v>
      </c>
    </row>
    <row r="184" s="2" customFormat="1" ht="24.15" customHeight="1">
      <c r="A184" s="39"/>
      <c r="B184" s="40"/>
      <c r="C184" s="229" t="s">
        <v>314</v>
      </c>
      <c r="D184" s="229" t="s">
        <v>196</v>
      </c>
      <c r="E184" s="230" t="s">
        <v>2575</v>
      </c>
      <c r="F184" s="231" t="s">
        <v>2576</v>
      </c>
      <c r="G184" s="232" t="s">
        <v>210</v>
      </c>
      <c r="H184" s="233">
        <v>41.399999999999999</v>
      </c>
      <c r="I184" s="234"/>
      <c r="J184" s="235">
        <f>ROUND(I184*H184,2)</f>
        <v>0</v>
      </c>
      <c r="K184" s="231" t="s">
        <v>200</v>
      </c>
      <c r="L184" s="45"/>
      <c r="M184" s="236" t="s">
        <v>1</v>
      </c>
      <c r="N184" s="237" t="s">
        <v>41</v>
      </c>
      <c r="O184" s="92"/>
      <c r="P184" s="238">
        <f>O184*H184</f>
        <v>0</v>
      </c>
      <c r="Q184" s="238">
        <v>0.61207999999999996</v>
      </c>
      <c r="R184" s="238">
        <f>Q184*H184</f>
        <v>25.340111999999998</v>
      </c>
      <c r="S184" s="238">
        <v>0</v>
      </c>
      <c r="T184" s="239">
        <f>S184*H184</f>
        <v>0</v>
      </c>
      <c r="U184" s="39"/>
      <c r="V184" s="39"/>
      <c r="W184" s="39"/>
      <c r="X184" s="39"/>
      <c r="Y184" s="39"/>
      <c r="Z184" s="39"/>
      <c r="AA184" s="39"/>
      <c r="AB184" s="39"/>
      <c r="AC184" s="39"/>
      <c r="AD184" s="39"/>
      <c r="AE184" s="39"/>
      <c r="AR184" s="240" t="s">
        <v>100</v>
      </c>
      <c r="AT184" s="240" t="s">
        <v>196</v>
      </c>
      <c r="AU184" s="240" t="s">
        <v>85</v>
      </c>
      <c r="AY184" s="18" t="s">
        <v>194</v>
      </c>
      <c r="BE184" s="241">
        <f>IF(N184="základní",J184,0)</f>
        <v>0</v>
      </c>
      <c r="BF184" s="241">
        <f>IF(N184="snížená",J184,0)</f>
        <v>0</v>
      </c>
      <c r="BG184" s="241">
        <f>IF(N184="zákl. přenesená",J184,0)</f>
        <v>0</v>
      </c>
      <c r="BH184" s="241">
        <f>IF(N184="sníž. přenesená",J184,0)</f>
        <v>0</v>
      </c>
      <c r="BI184" s="241">
        <f>IF(N184="nulová",J184,0)</f>
        <v>0</v>
      </c>
      <c r="BJ184" s="18" t="s">
        <v>83</v>
      </c>
      <c r="BK184" s="241">
        <f>ROUND(I184*H184,2)</f>
        <v>0</v>
      </c>
      <c r="BL184" s="18" t="s">
        <v>100</v>
      </c>
      <c r="BM184" s="240" t="s">
        <v>2577</v>
      </c>
    </row>
    <row r="185" s="13" customFormat="1">
      <c r="A185" s="13"/>
      <c r="B185" s="247"/>
      <c r="C185" s="248"/>
      <c r="D185" s="242" t="s">
        <v>204</v>
      </c>
      <c r="E185" s="249" t="s">
        <v>1</v>
      </c>
      <c r="F185" s="250" t="s">
        <v>2578</v>
      </c>
      <c r="G185" s="248"/>
      <c r="H185" s="251">
        <v>41.399999999999999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204</v>
      </c>
      <c r="AU185" s="257" t="s">
        <v>85</v>
      </c>
      <c r="AV185" s="13" t="s">
        <v>85</v>
      </c>
      <c r="AW185" s="13" t="s">
        <v>32</v>
      </c>
      <c r="AX185" s="13" t="s">
        <v>76</v>
      </c>
      <c r="AY185" s="257" t="s">
        <v>194</v>
      </c>
    </row>
    <row r="186" s="15" customFormat="1">
      <c r="A186" s="15"/>
      <c r="B186" s="268"/>
      <c r="C186" s="269"/>
      <c r="D186" s="242" t="s">
        <v>204</v>
      </c>
      <c r="E186" s="270" t="s">
        <v>1</v>
      </c>
      <c r="F186" s="271" t="s">
        <v>207</v>
      </c>
      <c r="G186" s="269"/>
      <c r="H186" s="272">
        <v>41.399999999999999</v>
      </c>
      <c r="I186" s="273"/>
      <c r="J186" s="269"/>
      <c r="K186" s="269"/>
      <c r="L186" s="274"/>
      <c r="M186" s="275"/>
      <c r="N186" s="276"/>
      <c r="O186" s="276"/>
      <c r="P186" s="276"/>
      <c r="Q186" s="276"/>
      <c r="R186" s="276"/>
      <c r="S186" s="276"/>
      <c r="T186" s="277"/>
      <c r="U186" s="15"/>
      <c r="V186" s="15"/>
      <c r="W186" s="15"/>
      <c r="X186" s="15"/>
      <c r="Y186" s="15"/>
      <c r="Z186" s="15"/>
      <c r="AA186" s="15"/>
      <c r="AB186" s="15"/>
      <c r="AC186" s="15"/>
      <c r="AD186" s="15"/>
      <c r="AE186" s="15"/>
      <c r="AT186" s="278" t="s">
        <v>204</v>
      </c>
      <c r="AU186" s="278" t="s">
        <v>85</v>
      </c>
      <c r="AV186" s="15" t="s">
        <v>100</v>
      </c>
      <c r="AW186" s="15" t="s">
        <v>32</v>
      </c>
      <c r="AX186" s="15" t="s">
        <v>83</v>
      </c>
      <c r="AY186" s="278" t="s">
        <v>194</v>
      </c>
    </row>
    <row r="187" s="2" customFormat="1" ht="16.5" customHeight="1">
      <c r="A187" s="39"/>
      <c r="B187" s="40"/>
      <c r="C187" s="229" t="s">
        <v>319</v>
      </c>
      <c r="D187" s="229" t="s">
        <v>196</v>
      </c>
      <c r="E187" s="230" t="s">
        <v>2579</v>
      </c>
      <c r="F187" s="231" t="s">
        <v>2580</v>
      </c>
      <c r="G187" s="232" t="s">
        <v>312</v>
      </c>
      <c r="H187" s="233">
        <v>0.92600000000000005</v>
      </c>
      <c r="I187" s="234"/>
      <c r="J187" s="235">
        <f>ROUND(I187*H187,2)</f>
        <v>0</v>
      </c>
      <c r="K187" s="231" t="s">
        <v>232</v>
      </c>
      <c r="L187" s="45"/>
      <c r="M187" s="236" t="s">
        <v>1</v>
      </c>
      <c r="N187" s="237" t="s">
        <v>41</v>
      </c>
      <c r="O187" s="92"/>
      <c r="P187" s="238">
        <f>O187*H187</f>
        <v>0</v>
      </c>
      <c r="Q187" s="238">
        <v>1.04922</v>
      </c>
      <c r="R187" s="238">
        <f>Q187*H187</f>
        <v>0.97157772000000009</v>
      </c>
      <c r="S187" s="238">
        <v>0</v>
      </c>
      <c r="T187" s="239">
        <f>S187*H187</f>
        <v>0</v>
      </c>
      <c r="U187" s="39"/>
      <c r="V187" s="39"/>
      <c r="W187" s="39"/>
      <c r="X187" s="39"/>
      <c r="Y187" s="39"/>
      <c r="Z187" s="39"/>
      <c r="AA187" s="39"/>
      <c r="AB187" s="39"/>
      <c r="AC187" s="39"/>
      <c r="AD187" s="39"/>
      <c r="AE187" s="39"/>
      <c r="AR187" s="240" t="s">
        <v>100</v>
      </c>
      <c r="AT187" s="240" t="s">
        <v>196</v>
      </c>
      <c r="AU187" s="240" t="s">
        <v>85</v>
      </c>
      <c r="AY187" s="18" t="s">
        <v>194</v>
      </c>
      <c r="BE187" s="241">
        <f>IF(N187="základní",J187,0)</f>
        <v>0</v>
      </c>
      <c r="BF187" s="241">
        <f>IF(N187="snížená",J187,0)</f>
        <v>0</v>
      </c>
      <c r="BG187" s="241">
        <f>IF(N187="zákl. přenesená",J187,0)</f>
        <v>0</v>
      </c>
      <c r="BH187" s="241">
        <f>IF(N187="sníž. přenesená",J187,0)</f>
        <v>0</v>
      </c>
      <c r="BI187" s="241">
        <f>IF(N187="nulová",J187,0)</f>
        <v>0</v>
      </c>
      <c r="BJ187" s="18" t="s">
        <v>83</v>
      </c>
      <c r="BK187" s="241">
        <f>ROUND(I187*H187,2)</f>
        <v>0</v>
      </c>
      <c r="BL187" s="18" t="s">
        <v>100</v>
      </c>
      <c r="BM187" s="240" t="s">
        <v>2581</v>
      </c>
    </row>
    <row r="188" s="13" customFormat="1">
      <c r="A188" s="13"/>
      <c r="B188" s="247"/>
      <c r="C188" s="248"/>
      <c r="D188" s="242" t="s">
        <v>204</v>
      </c>
      <c r="E188" s="249" t="s">
        <v>1</v>
      </c>
      <c r="F188" s="250" t="s">
        <v>2582</v>
      </c>
      <c r="G188" s="248"/>
      <c r="H188" s="251">
        <v>0.92600000000000005</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204</v>
      </c>
      <c r="AU188" s="257" t="s">
        <v>85</v>
      </c>
      <c r="AV188" s="13" t="s">
        <v>85</v>
      </c>
      <c r="AW188" s="13" t="s">
        <v>32</v>
      </c>
      <c r="AX188" s="13" t="s">
        <v>76</v>
      </c>
      <c r="AY188" s="257" t="s">
        <v>194</v>
      </c>
    </row>
    <row r="189" s="15" customFormat="1">
      <c r="A189" s="15"/>
      <c r="B189" s="268"/>
      <c r="C189" s="269"/>
      <c r="D189" s="242" t="s">
        <v>204</v>
      </c>
      <c r="E189" s="270" t="s">
        <v>1</v>
      </c>
      <c r="F189" s="271" t="s">
        <v>207</v>
      </c>
      <c r="G189" s="269"/>
      <c r="H189" s="272">
        <v>0.92600000000000005</v>
      </c>
      <c r="I189" s="273"/>
      <c r="J189" s="269"/>
      <c r="K189" s="269"/>
      <c r="L189" s="274"/>
      <c r="M189" s="275"/>
      <c r="N189" s="276"/>
      <c r="O189" s="276"/>
      <c r="P189" s="276"/>
      <c r="Q189" s="276"/>
      <c r="R189" s="276"/>
      <c r="S189" s="276"/>
      <c r="T189" s="277"/>
      <c r="U189" s="15"/>
      <c r="V189" s="15"/>
      <c r="W189" s="15"/>
      <c r="X189" s="15"/>
      <c r="Y189" s="15"/>
      <c r="Z189" s="15"/>
      <c r="AA189" s="15"/>
      <c r="AB189" s="15"/>
      <c r="AC189" s="15"/>
      <c r="AD189" s="15"/>
      <c r="AE189" s="15"/>
      <c r="AT189" s="278" t="s">
        <v>204</v>
      </c>
      <c r="AU189" s="278" t="s">
        <v>85</v>
      </c>
      <c r="AV189" s="15" t="s">
        <v>100</v>
      </c>
      <c r="AW189" s="15" t="s">
        <v>32</v>
      </c>
      <c r="AX189" s="15" t="s">
        <v>83</v>
      </c>
      <c r="AY189" s="278" t="s">
        <v>194</v>
      </c>
    </row>
    <row r="190" s="12" customFormat="1" ht="22.8" customHeight="1">
      <c r="A190" s="12"/>
      <c r="B190" s="213"/>
      <c r="C190" s="214"/>
      <c r="D190" s="215" t="s">
        <v>75</v>
      </c>
      <c r="E190" s="227" t="s">
        <v>100</v>
      </c>
      <c r="F190" s="227" t="s">
        <v>442</v>
      </c>
      <c r="G190" s="214"/>
      <c r="H190" s="214"/>
      <c r="I190" s="217"/>
      <c r="J190" s="228">
        <f>BK190</f>
        <v>0</v>
      </c>
      <c r="K190" s="214"/>
      <c r="L190" s="219"/>
      <c r="M190" s="220"/>
      <c r="N190" s="221"/>
      <c r="O190" s="221"/>
      <c r="P190" s="222">
        <f>SUM(P191:P193)</f>
        <v>0</v>
      </c>
      <c r="Q190" s="221"/>
      <c r="R190" s="222">
        <f>SUM(R191:R193)</f>
        <v>5.0037399999999996</v>
      </c>
      <c r="S190" s="221"/>
      <c r="T190" s="223">
        <f>SUM(T191:T193)</f>
        <v>0</v>
      </c>
      <c r="U190" s="12"/>
      <c r="V190" s="12"/>
      <c r="W190" s="12"/>
      <c r="X190" s="12"/>
      <c r="Y190" s="12"/>
      <c r="Z190" s="12"/>
      <c r="AA190" s="12"/>
      <c r="AB190" s="12"/>
      <c r="AC190" s="12"/>
      <c r="AD190" s="12"/>
      <c r="AE190" s="12"/>
      <c r="AR190" s="224" t="s">
        <v>83</v>
      </c>
      <c r="AT190" s="225" t="s">
        <v>75</v>
      </c>
      <c r="AU190" s="225" t="s">
        <v>83</v>
      </c>
      <c r="AY190" s="224" t="s">
        <v>194</v>
      </c>
      <c r="BK190" s="226">
        <f>SUM(BK191:BK193)</f>
        <v>0</v>
      </c>
    </row>
    <row r="191" s="2" customFormat="1" ht="21.75" customHeight="1">
      <c r="A191" s="39"/>
      <c r="B191" s="40"/>
      <c r="C191" s="229" t="s">
        <v>324</v>
      </c>
      <c r="D191" s="229" t="s">
        <v>196</v>
      </c>
      <c r="E191" s="230" t="s">
        <v>2583</v>
      </c>
      <c r="F191" s="231" t="s">
        <v>2584</v>
      </c>
      <c r="G191" s="232" t="s">
        <v>215</v>
      </c>
      <c r="H191" s="233">
        <v>2</v>
      </c>
      <c r="I191" s="234"/>
      <c r="J191" s="235">
        <f>ROUND(I191*H191,2)</f>
        <v>0</v>
      </c>
      <c r="K191" s="231" t="s">
        <v>200</v>
      </c>
      <c r="L191" s="45"/>
      <c r="M191" s="236" t="s">
        <v>1</v>
      </c>
      <c r="N191" s="237" t="s">
        <v>41</v>
      </c>
      <c r="O191" s="92"/>
      <c r="P191" s="238">
        <f>O191*H191</f>
        <v>0</v>
      </c>
      <c r="Q191" s="238">
        <v>2.5018699999999998</v>
      </c>
      <c r="R191" s="238">
        <f>Q191*H191</f>
        <v>5.0037399999999996</v>
      </c>
      <c r="S191" s="238">
        <v>0</v>
      </c>
      <c r="T191" s="239">
        <f>S191*H191</f>
        <v>0</v>
      </c>
      <c r="U191" s="39"/>
      <c r="V191" s="39"/>
      <c r="W191" s="39"/>
      <c r="X191" s="39"/>
      <c r="Y191" s="39"/>
      <c r="Z191" s="39"/>
      <c r="AA191" s="39"/>
      <c r="AB191" s="39"/>
      <c r="AC191" s="39"/>
      <c r="AD191" s="39"/>
      <c r="AE191" s="39"/>
      <c r="AR191" s="240" t="s">
        <v>100</v>
      </c>
      <c r="AT191" s="240" t="s">
        <v>196</v>
      </c>
      <c r="AU191" s="240" t="s">
        <v>85</v>
      </c>
      <c r="AY191" s="18" t="s">
        <v>194</v>
      </c>
      <c r="BE191" s="241">
        <f>IF(N191="základní",J191,0)</f>
        <v>0</v>
      </c>
      <c r="BF191" s="241">
        <f>IF(N191="snížená",J191,0)</f>
        <v>0</v>
      </c>
      <c r="BG191" s="241">
        <f>IF(N191="zákl. přenesená",J191,0)</f>
        <v>0</v>
      </c>
      <c r="BH191" s="241">
        <f>IF(N191="sníž. přenesená",J191,0)</f>
        <v>0</v>
      </c>
      <c r="BI191" s="241">
        <f>IF(N191="nulová",J191,0)</f>
        <v>0</v>
      </c>
      <c r="BJ191" s="18" t="s">
        <v>83</v>
      </c>
      <c r="BK191" s="241">
        <f>ROUND(I191*H191,2)</f>
        <v>0</v>
      </c>
      <c r="BL191" s="18" t="s">
        <v>100</v>
      </c>
      <c r="BM191" s="240" t="s">
        <v>2585</v>
      </c>
    </row>
    <row r="192" s="13" customFormat="1">
      <c r="A192" s="13"/>
      <c r="B192" s="247"/>
      <c r="C192" s="248"/>
      <c r="D192" s="242" t="s">
        <v>204</v>
      </c>
      <c r="E192" s="249" t="s">
        <v>1</v>
      </c>
      <c r="F192" s="250" t="s">
        <v>2586</v>
      </c>
      <c r="G192" s="248"/>
      <c r="H192" s="251">
        <v>2</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204</v>
      </c>
      <c r="AU192" s="257" t="s">
        <v>85</v>
      </c>
      <c r="AV192" s="13" t="s">
        <v>85</v>
      </c>
      <c r="AW192" s="13" t="s">
        <v>32</v>
      </c>
      <c r="AX192" s="13" t="s">
        <v>76</v>
      </c>
      <c r="AY192" s="257" t="s">
        <v>194</v>
      </c>
    </row>
    <row r="193" s="15" customFormat="1">
      <c r="A193" s="15"/>
      <c r="B193" s="268"/>
      <c r="C193" s="269"/>
      <c r="D193" s="242" t="s">
        <v>204</v>
      </c>
      <c r="E193" s="270" t="s">
        <v>1</v>
      </c>
      <c r="F193" s="271" t="s">
        <v>207</v>
      </c>
      <c r="G193" s="269"/>
      <c r="H193" s="272">
        <v>2</v>
      </c>
      <c r="I193" s="273"/>
      <c r="J193" s="269"/>
      <c r="K193" s="269"/>
      <c r="L193" s="274"/>
      <c r="M193" s="275"/>
      <c r="N193" s="276"/>
      <c r="O193" s="276"/>
      <c r="P193" s="276"/>
      <c r="Q193" s="276"/>
      <c r="R193" s="276"/>
      <c r="S193" s="276"/>
      <c r="T193" s="277"/>
      <c r="U193" s="15"/>
      <c r="V193" s="15"/>
      <c r="W193" s="15"/>
      <c r="X193" s="15"/>
      <c r="Y193" s="15"/>
      <c r="Z193" s="15"/>
      <c r="AA193" s="15"/>
      <c r="AB193" s="15"/>
      <c r="AC193" s="15"/>
      <c r="AD193" s="15"/>
      <c r="AE193" s="15"/>
      <c r="AT193" s="278" t="s">
        <v>204</v>
      </c>
      <c r="AU193" s="278" t="s">
        <v>85</v>
      </c>
      <c r="AV193" s="15" t="s">
        <v>100</v>
      </c>
      <c r="AW193" s="15" t="s">
        <v>32</v>
      </c>
      <c r="AX193" s="15" t="s">
        <v>83</v>
      </c>
      <c r="AY193" s="278" t="s">
        <v>194</v>
      </c>
    </row>
    <row r="194" s="12" customFormat="1" ht="22.8" customHeight="1">
      <c r="A194" s="12"/>
      <c r="B194" s="213"/>
      <c r="C194" s="214"/>
      <c r="D194" s="215" t="s">
        <v>75</v>
      </c>
      <c r="E194" s="227" t="s">
        <v>109</v>
      </c>
      <c r="F194" s="227" t="s">
        <v>2587</v>
      </c>
      <c r="G194" s="214"/>
      <c r="H194" s="214"/>
      <c r="I194" s="217"/>
      <c r="J194" s="228">
        <f>BK194</f>
        <v>0</v>
      </c>
      <c r="K194" s="214"/>
      <c r="L194" s="219"/>
      <c r="M194" s="220"/>
      <c r="N194" s="221"/>
      <c r="O194" s="221"/>
      <c r="P194" s="222">
        <f>SUM(P195:P208)</f>
        <v>0</v>
      </c>
      <c r="Q194" s="221"/>
      <c r="R194" s="222">
        <f>SUM(R195:R208)</f>
        <v>61.473119999999994</v>
      </c>
      <c r="S194" s="221"/>
      <c r="T194" s="223">
        <f>SUM(T195:T208)</f>
        <v>0</v>
      </c>
      <c r="U194" s="12"/>
      <c r="V194" s="12"/>
      <c r="W194" s="12"/>
      <c r="X194" s="12"/>
      <c r="Y194" s="12"/>
      <c r="Z194" s="12"/>
      <c r="AA194" s="12"/>
      <c r="AB194" s="12"/>
      <c r="AC194" s="12"/>
      <c r="AD194" s="12"/>
      <c r="AE194" s="12"/>
      <c r="AR194" s="224" t="s">
        <v>83</v>
      </c>
      <c r="AT194" s="225" t="s">
        <v>75</v>
      </c>
      <c r="AU194" s="225" t="s">
        <v>83</v>
      </c>
      <c r="AY194" s="224" t="s">
        <v>194</v>
      </c>
      <c r="BK194" s="226">
        <f>SUM(BK195:BK208)</f>
        <v>0</v>
      </c>
    </row>
    <row r="195" s="2" customFormat="1" ht="16.5" customHeight="1">
      <c r="A195" s="39"/>
      <c r="B195" s="40"/>
      <c r="C195" s="229" t="s">
        <v>330</v>
      </c>
      <c r="D195" s="229" t="s">
        <v>196</v>
      </c>
      <c r="E195" s="230" t="s">
        <v>2588</v>
      </c>
      <c r="F195" s="231" t="s">
        <v>2589</v>
      </c>
      <c r="G195" s="232" t="s">
        <v>210</v>
      </c>
      <c r="H195" s="233">
        <v>48</v>
      </c>
      <c r="I195" s="234"/>
      <c r="J195" s="235">
        <f>ROUND(I195*H195,2)</f>
        <v>0</v>
      </c>
      <c r="K195" s="231" t="s">
        <v>200</v>
      </c>
      <c r="L195" s="45"/>
      <c r="M195" s="236" t="s">
        <v>1</v>
      </c>
      <c r="N195" s="237" t="s">
        <v>41</v>
      </c>
      <c r="O195" s="92"/>
      <c r="P195" s="238">
        <f>O195*H195</f>
        <v>0</v>
      </c>
      <c r="Q195" s="238">
        <v>0.091999999999999998</v>
      </c>
      <c r="R195" s="238">
        <f>Q195*H195</f>
        <v>4.4160000000000004</v>
      </c>
      <c r="S195" s="238">
        <v>0</v>
      </c>
      <c r="T195" s="239">
        <f>S195*H195</f>
        <v>0</v>
      </c>
      <c r="U195" s="39"/>
      <c r="V195" s="39"/>
      <c r="W195" s="39"/>
      <c r="X195" s="39"/>
      <c r="Y195" s="39"/>
      <c r="Z195" s="39"/>
      <c r="AA195" s="39"/>
      <c r="AB195" s="39"/>
      <c r="AC195" s="39"/>
      <c r="AD195" s="39"/>
      <c r="AE195" s="39"/>
      <c r="AR195" s="240" t="s">
        <v>100</v>
      </c>
      <c r="AT195" s="240" t="s">
        <v>196</v>
      </c>
      <c r="AU195" s="240" t="s">
        <v>85</v>
      </c>
      <c r="AY195" s="18" t="s">
        <v>194</v>
      </c>
      <c r="BE195" s="241">
        <f>IF(N195="základní",J195,0)</f>
        <v>0</v>
      </c>
      <c r="BF195" s="241">
        <f>IF(N195="snížená",J195,0)</f>
        <v>0</v>
      </c>
      <c r="BG195" s="241">
        <f>IF(N195="zákl. přenesená",J195,0)</f>
        <v>0</v>
      </c>
      <c r="BH195" s="241">
        <f>IF(N195="sníž. přenesená",J195,0)</f>
        <v>0</v>
      </c>
      <c r="BI195" s="241">
        <f>IF(N195="nulová",J195,0)</f>
        <v>0</v>
      </c>
      <c r="BJ195" s="18" t="s">
        <v>83</v>
      </c>
      <c r="BK195" s="241">
        <f>ROUND(I195*H195,2)</f>
        <v>0</v>
      </c>
      <c r="BL195" s="18" t="s">
        <v>100</v>
      </c>
      <c r="BM195" s="240" t="s">
        <v>2590</v>
      </c>
    </row>
    <row r="196" s="13" customFormat="1">
      <c r="A196" s="13"/>
      <c r="B196" s="247"/>
      <c r="C196" s="248"/>
      <c r="D196" s="242" t="s">
        <v>204</v>
      </c>
      <c r="E196" s="249" t="s">
        <v>1</v>
      </c>
      <c r="F196" s="250" t="s">
        <v>2539</v>
      </c>
      <c r="G196" s="248"/>
      <c r="H196" s="251">
        <v>48</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204</v>
      </c>
      <c r="AU196" s="257" t="s">
        <v>85</v>
      </c>
      <c r="AV196" s="13" t="s">
        <v>85</v>
      </c>
      <c r="AW196" s="13" t="s">
        <v>32</v>
      </c>
      <c r="AX196" s="13" t="s">
        <v>76</v>
      </c>
      <c r="AY196" s="257" t="s">
        <v>194</v>
      </c>
    </row>
    <row r="197" s="15" customFormat="1">
      <c r="A197" s="15"/>
      <c r="B197" s="268"/>
      <c r="C197" s="269"/>
      <c r="D197" s="242" t="s">
        <v>204</v>
      </c>
      <c r="E197" s="270" t="s">
        <v>1</v>
      </c>
      <c r="F197" s="271" t="s">
        <v>207</v>
      </c>
      <c r="G197" s="269"/>
      <c r="H197" s="272">
        <v>48</v>
      </c>
      <c r="I197" s="273"/>
      <c r="J197" s="269"/>
      <c r="K197" s="269"/>
      <c r="L197" s="274"/>
      <c r="M197" s="275"/>
      <c r="N197" s="276"/>
      <c r="O197" s="276"/>
      <c r="P197" s="276"/>
      <c r="Q197" s="276"/>
      <c r="R197" s="276"/>
      <c r="S197" s="276"/>
      <c r="T197" s="277"/>
      <c r="U197" s="15"/>
      <c r="V197" s="15"/>
      <c r="W197" s="15"/>
      <c r="X197" s="15"/>
      <c r="Y197" s="15"/>
      <c r="Z197" s="15"/>
      <c r="AA197" s="15"/>
      <c r="AB197" s="15"/>
      <c r="AC197" s="15"/>
      <c r="AD197" s="15"/>
      <c r="AE197" s="15"/>
      <c r="AT197" s="278" t="s">
        <v>204</v>
      </c>
      <c r="AU197" s="278" t="s">
        <v>85</v>
      </c>
      <c r="AV197" s="15" t="s">
        <v>100</v>
      </c>
      <c r="AW197" s="15" t="s">
        <v>32</v>
      </c>
      <c r="AX197" s="15" t="s">
        <v>83</v>
      </c>
      <c r="AY197" s="278" t="s">
        <v>194</v>
      </c>
    </row>
    <row r="198" s="2" customFormat="1" ht="16.5" customHeight="1">
      <c r="A198" s="39"/>
      <c r="B198" s="40"/>
      <c r="C198" s="229" t="s">
        <v>334</v>
      </c>
      <c r="D198" s="229" t="s">
        <v>196</v>
      </c>
      <c r="E198" s="230" t="s">
        <v>2591</v>
      </c>
      <c r="F198" s="231" t="s">
        <v>2592</v>
      </c>
      <c r="G198" s="232" t="s">
        <v>210</v>
      </c>
      <c r="H198" s="233">
        <v>48</v>
      </c>
      <c r="I198" s="234"/>
      <c r="J198" s="235">
        <f>ROUND(I198*H198,2)</f>
        <v>0</v>
      </c>
      <c r="K198" s="231" t="s">
        <v>200</v>
      </c>
      <c r="L198" s="45"/>
      <c r="M198" s="236" t="s">
        <v>1</v>
      </c>
      <c r="N198" s="237" t="s">
        <v>41</v>
      </c>
      <c r="O198" s="92"/>
      <c r="P198" s="238">
        <f>O198*H198</f>
        <v>0</v>
      </c>
      <c r="Q198" s="238">
        <v>0.41399999999999998</v>
      </c>
      <c r="R198" s="238">
        <f>Q198*H198</f>
        <v>19.872</v>
      </c>
      <c r="S198" s="238">
        <v>0</v>
      </c>
      <c r="T198" s="239">
        <f>S198*H198</f>
        <v>0</v>
      </c>
      <c r="U198" s="39"/>
      <c r="V198" s="39"/>
      <c r="W198" s="39"/>
      <c r="X198" s="39"/>
      <c r="Y198" s="39"/>
      <c r="Z198" s="39"/>
      <c r="AA198" s="39"/>
      <c r="AB198" s="39"/>
      <c r="AC198" s="39"/>
      <c r="AD198" s="39"/>
      <c r="AE198" s="39"/>
      <c r="AR198" s="240" t="s">
        <v>100</v>
      </c>
      <c r="AT198" s="240" t="s">
        <v>196</v>
      </c>
      <c r="AU198" s="240" t="s">
        <v>85</v>
      </c>
      <c r="AY198" s="18" t="s">
        <v>194</v>
      </c>
      <c r="BE198" s="241">
        <f>IF(N198="základní",J198,0)</f>
        <v>0</v>
      </c>
      <c r="BF198" s="241">
        <f>IF(N198="snížená",J198,0)</f>
        <v>0</v>
      </c>
      <c r="BG198" s="241">
        <f>IF(N198="zákl. přenesená",J198,0)</f>
        <v>0</v>
      </c>
      <c r="BH198" s="241">
        <f>IF(N198="sníž. přenesená",J198,0)</f>
        <v>0</v>
      </c>
      <c r="BI198" s="241">
        <f>IF(N198="nulová",J198,0)</f>
        <v>0</v>
      </c>
      <c r="BJ198" s="18" t="s">
        <v>83</v>
      </c>
      <c r="BK198" s="241">
        <f>ROUND(I198*H198,2)</f>
        <v>0</v>
      </c>
      <c r="BL198" s="18" t="s">
        <v>100</v>
      </c>
      <c r="BM198" s="240" t="s">
        <v>2593</v>
      </c>
    </row>
    <row r="199" s="13" customFormat="1">
      <c r="A199" s="13"/>
      <c r="B199" s="247"/>
      <c r="C199" s="248"/>
      <c r="D199" s="242" t="s">
        <v>204</v>
      </c>
      <c r="E199" s="249" t="s">
        <v>1</v>
      </c>
      <c r="F199" s="250" t="s">
        <v>2539</v>
      </c>
      <c r="G199" s="248"/>
      <c r="H199" s="251">
        <v>48</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204</v>
      </c>
      <c r="AU199" s="257" t="s">
        <v>85</v>
      </c>
      <c r="AV199" s="13" t="s">
        <v>85</v>
      </c>
      <c r="AW199" s="13" t="s">
        <v>32</v>
      </c>
      <c r="AX199" s="13" t="s">
        <v>76</v>
      </c>
      <c r="AY199" s="257" t="s">
        <v>194</v>
      </c>
    </row>
    <row r="200" s="15" customFormat="1">
      <c r="A200" s="15"/>
      <c r="B200" s="268"/>
      <c r="C200" s="269"/>
      <c r="D200" s="242" t="s">
        <v>204</v>
      </c>
      <c r="E200" s="270" t="s">
        <v>1</v>
      </c>
      <c r="F200" s="271" t="s">
        <v>207</v>
      </c>
      <c r="G200" s="269"/>
      <c r="H200" s="272">
        <v>48</v>
      </c>
      <c r="I200" s="273"/>
      <c r="J200" s="269"/>
      <c r="K200" s="269"/>
      <c r="L200" s="274"/>
      <c r="M200" s="275"/>
      <c r="N200" s="276"/>
      <c r="O200" s="276"/>
      <c r="P200" s="276"/>
      <c r="Q200" s="276"/>
      <c r="R200" s="276"/>
      <c r="S200" s="276"/>
      <c r="T200" s="277"/>
      <c r="U200" s="15"/>
      <c r="V200" s="15"/>
      <c r="W200" s="15"/>
      <c r="X200" s="15"/>
      <c r="Y200" s="15"/>
      <c r="Z200" s="15"/>
      <c r="AA200" s="15"/>
      <c r="AB200" s="15"/>
      <c r="AC200" s="15"/>
      <c r="AD200" s="15"/>
      <c r="AE200" s="15"/>
      <c r="AT200" s="278" t="s">
        <v>204</v>
      </c>
      <c r="AU200" s="278" t="s">
        <v>85</v>
      </c>
      <c r="AV200" s="15" t="s">
        <v>100</v>
      </c>
      <c r="AW200" s="15" t="s">
        <v>32</v>
      </c>
      <c r="AX200" s="15" t="s">
        <v>83</v>
      </c>
      <c r="AY200" s="278" t="s">
        <v>194</v>
      </c>
    </row>
    <row r="201" s="2" customFormat="1" ht="16.5" customHeight="1">
      <c r="A201" s="39"/>
      <c r="B201" s="40"/>
      <c r="C201" s="229" t="s">
        <v>339</v>
      </c>
      <c r="D201" s="229" t="s">
        <v>196</v>
      </c>
      <c r="E201" s="230" t="s">
        <v>2594</v>
      </c>
      <c r="F201" s="231" t="s">
        <v>2595</v>
      </c>
      <c r="G201" s="232" t="s">
        <v>210</v>
      </c>
      <c r="H201" s="233">
        <v>48</v>
      </c>
      <c r="I201" s="234"/>
      <c r="J201" s="235">
        <f>ROUND(I201*H201,2)</f>
        <v>0</v>
      </c>
      <c r="K201" s="231" t="s">
        <v>200</v>
      </c>
      <c r="L201" s="45"/>
      <c r="M201" s="236" t="s">
        <v>1</v>
      </c>
      <c r="N201" s="237" t="s">
        <v>41</v>
      </c>
      <c r="O201" s="92"/>
      <c r="P201" s="238">
        <f>O201*H201</f>
        <v>0</v>
      </c>
      <c r="Q201" s="238">
        <v>0.49586999999999998</v>
      </c>
      <c r="R201" s="238">
        <f>Q201*H201</f>
        <v>23.801759999999998</v>
      </c>
      <c r="S201" s="238">
        <v>0</v>
      </c>
      <c r="T201" s="239">
        <f>S201*H201</f>
        <v>0</v>
      </c>
      <c r="U201" s="39"/>
      <c r="V201" s="39"/>
      <c r="W201" s="39"/>
      <c r="X201" s="39"/>
      <c r="Y201" s="39"/>
      <c r="Z201" s="39"/>
      <c r="AA201" s="39"/>
      <c r="AB201" s="39"/>
      <c r="AC201" s="39"/>
      <c r="AD201" s="39"/>
      <c r="AE201" s="39"/>
      <c r="AR201" s="240" t="s">
        <v>100</v>
      </c>
      <c r="AT201" s="240" t="s">
        <v>196</v>
      </c>
      <c r="AU201" s="240" t="s">
        <v>85</v>
      </c>
      <c r="AY201" s="18" t="s">
        <v>194</v>
      </c>
      <c r="BE201" s="241">
        <f>IF(N201="základní",J201,0)</f>
        <v>0</v>
      </c>
      <c r="BF201" s="241">
        <f>IF(N201="snížená",J201,0)</f>
        <v>0</v>
      </c>
      <c r="BG201" s="241">
        <f>IF(N201="zákl. přenesená",J201,0)</f>
        <v>0</v>
      </c>
      <c r="BH201" s="241">
        <f>IF(N201="sníž. přenesená",J201,0)</f>
        <v>0</v>
      </c>
      <c r="BI201" s="241">
        <f>IF(N201="nulová",J201,0)</f>
        <v>0</v>
      </c>
      <c r="BJ201" s="18" t="s">
        <v>83</v>
      </c>
      <c r="BK201" s="241">
        <f>ROUND(I201*H201,2)</f>
        <v>0</v>
      </c>
      <c r="BL201" s="18" t="s">
        <v>100</v>
      </c>
      <c r="BM201" s="240" t="s">
        <v>2596</v>
      </c>
    </row>
    <row r="202" s="13" customFormat="1">
      <c r="A202" s="13"/>
      <c r="B202" s="247"/>
      <c r="C202" s="248"/>
      <c r="D202" s="242" t="s">
        <v>204</v>
      </c>
      <c r="E202" s="249" t="s">
        <v>1</v>
      </c>
      <c r="F202" s="250" t="s">
        <v>2539</v>
      </c>
      <c r="G202" s="248"/>
      <c r="H202" s="251">
        <v>48</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204</v>
      </c>
      <c r="AU202" s="257" t="s">
        <v>85</v>
      </c>
      <c r="AV202" s="13" t="s">
        <v>85</v>
      </c>
      <c r="AW202" s="13" t="s">
        <v>32</v>
      </c>
      <c r="AX202" s="13" t="s">
        <v>76</v>
      </c>
      <c r="AY202" s="257" t="s">
        <v>194</v>
      </c>
    </row>
    <row r="203" s="15" customFormat="1">
      <c r="A203" s="15"/>
      <c r="B203" s="268"/>
      <c r="C203" s="269"/>
      <c r="D203" s="242" t="s">
        <v>204</v>
      </c>
      <c r="E203" s="270" t="s">
        <v>1</v>
      </c>
      <c r="F203" s="271" t="s">
        <v>207</v>
      </c>
      <c r="G203" s="269"/>
      <c r="H203" s="272">
        <v>48</v>
      </c>
      <c r="I203" s="273"/>
      <c r="J203" s="269"/>
      <c r="K203" s="269"/>
      <c r="L203" s="274"/>
      <c r="M203" s="275"/>
      <c r="N203" s="276"/>
      <c r="O203" s="276"/>
      <c r="P203" s="276"/>
      <c r="Q203" s="276"/>
      <c r="R203" s="276"/>
      <c r="S203" s="276"/>
      <c r="T203" s="277"/>
      <c r="U203" s="15"/>
      <c r="V203" s="15"/>
      <c r="W203" s="15"/>
      <c r="X203" s="15"/>
      <c r="Y203" s="15"/>
      <c r="Z203" s="15"/>
      <c r="AA203" s="15"/>
      <c r="AB203" s="15"/>
      <c r="AC203" s="15"/>
      <c r="AD203" s="15"/>
      <c r="AE203" s="15"/>
      <c r="AT203" s="278" t="s">
        <v>204</v>
      </c>
      <c r="AU203" s="278" t="s">
        <v>85</v>
      </c>
      <c r="AV203" s="15" t="s">
        <v>100</v>
      </c>
      <c r="AW203" s="15" t="s">
        <v>32</v>
      </c>
      <c r="AX203" s="15" t="s">
        <v>83</v>
      </c>
      <c r="AY203" s="278" t="s">
        <v>194</v>
      </c>
    </row>
    <row r="204" s="2" customFormat="1" ht="16.5" customHeight="1">
      <c r="A204" s="39"/>
      <c r="B204" s="40"/>
      <c r="C204" s="229" t="s">
        <v>346</v>
      </c>
      <c r="D204" s="229" t="s">
        <v>196</v>
      </c>
      <c r="E204" s="230" t="s">
        <v>2597</v>
      </c>
      <c r="F204" s="231" t="s">
        <v>2598</v>
      </c>
      <c r="G204" s="232" t="s">
        <v>210</v>
      </c>
      <c r="H204" s="233">
        <v>48</v>
      </c>
      <c r="I204" s="234"/>
      <c r="J204" s="235">
        <f>ROUND(I204*H204,2)</f>
        <v>0</v>
      </c>
      <c r="K204" s="231" t="s">
        <v>200</v>
      </c>
      <c r="L204" s="45"/>
      <c r="M204" s="236" t="s">
        <v>1</v>
      </c>
      <c r="N204" s="237" t="s">
        <v>41</v>
      </c>
      <c r="O204" s="92"/>
      <c r="P204" s="238">
        <f>O204*H204</f>
        <v>0</v>
      </c>
      <c r="Q204" s="238">
        <v>0.11162</v>
      </c>
      <c r="R204" s="238">
        <f>Q204*H204</f>
        <v>5.3577599999999999</v>
      </c>
      <c r="S204" s="238">
        <v>0</v>
      </c>
      <c r="T204" s="239">
        <f>S204*H204</f>
        <v>0</v>
      </c>
      <c r="U204" s="39"/>
      <c r="V204" s="39"/>
      <c r="W204" s="39"/>
      <c r="X204" s="39"/>
      <c r="Y204" s="39"/>
      <c r="Z204" s="39"/>
      <c r="AA204" s="39"/>
      <c r="AB204" s="39"/>
      <c r="AC204" s="39"/>
      <c r="AD204" s="39"/>
      <c r="AE204" s="39"/>
      <c r="AR204" s="240" t="s">
        <v>100</v>
      </c>
      <c r="AT204" s="240" t="s">
        <v>196</v>
      </c>
      <c r="AU204" s="240" t="s">
        <v>85</v>
      </c>
      <c r="AY204" s="18" t="s">
        <v>194</v>
      </c>
      <c r="BE204" s="241">
        <f>IF(N204="základní",J204,0)</f>
        <v>0</v>
      </c>
      <c r="BF204" s="241">
        <f>IF(N204="snížená",J204,0)</f>
        <v>0</v>
      </c>
      <c r="BG204" s="241">
        <f>IF(N204="zákl. přenesená",J204,0)</f>
        <v>0</v>
      </c>
      <c r="BH204" s="241">
        <f>IF(N204="sníž. přenesená",J204,0)</f>
        <v>0</v>
      </c>
      <c r="BI204" s="241">
        <f>IF(N204="nulová",J204,0)</f>
        <v>0</v>
      </c>
      <c r="BJ204" s="18" t="s">
        <v>83</v>
      </c>
      <c r="BK204" s="241">
        <f>ROUND(I204*H204,2)</f>
        <v>0</v>
      </c>
      <c r="BL204" s="18" t="s">
        <v>100</v>
      </c>
      <c r="BM204" s="240" t="s">
        <v>2599</v>
      </c>
    </row>
    <row r="205" s="13" customFormat="1">
      <c r="A205" s="13"/>
      <c r="B205" s="247"/>
      <c r="C205" s="248"/>
      <c r="D205" s="242" t="s">
        <v>204</v>
      </c>
      <c r="E205" s="249" t="s">
        <v>1</v>
      </c>
      <c r="F205" s="250" t="s">
        <v>2539</v>
      </c>
      <c r="G205" s="248"/>
      <c r="H205" s="251">
        <v>48</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204</v>
      </c>
      <c r="AU205" s="257" t="s">
        <v>85</v>
      </c>
      <c r="AV205" s="13" t="s">
        <v>85</v>
      </c>
      <c r="AW205" s="13" t="s">
        <v>32</v>
      </c>
      <c r="AX205" s="13" t="s">
        <v>76</v>
      </c>
      <c r="AY205" s="257" t="s">
        <v>194</v>
      </c>
    </row>
    <row r="206" s="15" customFormat="1">
      <c r="A206" s="15"/>
      <c r="B206" s="268"/>
      <c r="C206" s="269"/>
      <c r="D206" s="242" t="s">
        <v>204</v>
      </c>
      <c r="E206" s="270" t="s">
        <v>1</v>
      </c>
      <c r="F206" s="271" t="s">
        <v>207</v>
      </c>
      <c r="G206" s="269"/>
      <c r="H206" s="272">
        <v>48</v>
      </c>
      <c r="I206" s="273"/>
      <c r="J206" s="269"/>
      <c r="K206" s="269"/>
      <c r="L206" s="274"/>
      <c r="M206" s="275"/>
      <c r="N206" s="276"/>
      <c r="O206" s="276"/>
      <c r="P206" s="276"/>
      <c r="Q206" s="276"/>
      <c r="R206" s="276"/>
      <c r="S206" s="276"/>
      <c r="T206" s="277"/>
      <c r="U206" s="15"/>
      <c r="V206" s="15"/>
      <c r="W206" s="15"/>
      <c r="X206" s="15"/>
      <c r="Y206" s="15"/>
      <c r="Z206" s="15"/>
      <c r="AA206" s="15"/>
      <c r="AB206" s="15"/>
      <c r="AC206" s="15"/>
      <c r="AD206" s="15"/>
      <c r="AE206" s="15"/>
      <c r="AT206" s="278" t="s">
        <v>204</v>
      </c>
      <c r="AU206" s="278" t="s">
        <v>85</v>
      </c>
      <c r="AV206" s="15" t="s">
        <v>100</v>
      </c>
      <c r="AW206" s="15" t="s">
        <v>32</v>
      </c>
      <c r="AX206" s="15" t="s">
        <v>83</v>
      </c>
      <c r="AY206" s="278" t="s">
        <v>194</v>
      </c>
    </row>
    <row r="207" s="2" customFormat="1" ht="16.5" customHeight="1">
      <c r="A207" s="39"/>
      <c r="B207" s="40"/>
      <c r="C207" s="290" t="s">
        <v>352</v>
      </c>
      <c r="D207" s="290" t="s">
        <v>244</v>
      </c>
      <c r="E207" s="291" t="s">
        <v>2600</v>
      </c>
      <c r="F207" s="292" t="s">
        <v>2601</v>
      </c>
      <c r="G207" s="293" t="s">
        <v>210</v>
      </c>
      <c r="H207" s="294">
        <v>52.799999999999997</v>
      </c>
      <c r="I207" s="295"/>
      <c r="J207" s="296">
        <f>ROUND(I207*H207,2)</f>
        <v>0</v>
      </c>
      <c r="K207" s="292" t="s">
        <v>232</v>
      </c>
      <c r="L207" s="297"/>
      <c r="M207" s="298" t="s">
        <v>1</v>
      </c>
      <c r="N207" s="299" t="s">
        <v>41</v>
      </c>
      <c r="O207" s="92"/>
      <c r="P207" s="238">
        <f>O207*H207</f>
        <v>0</v>
      </c>
      <c r="Q207" s="238">
        <v>0.152</v>
      </c>
      <c r="R207" s="238">
        <f>Q207*H207</f>
        <v>8.025599999999999</v>
      </c>
      <c r="S207" s="238">
        <v>0</v>
      </c>
      <c r="T207" s="239">
        <f>S207*H207</f>
        <v>0</v>
      </c>
      <c r="U207" s="39"/>
      <c r="V207" s="39"/>
      <c r="W207" s="39"/>
      <c r="X207" s="39"/>
      <c r="Y207" s="39"/>
      <c r="Z207" s="39"/>
      <c r="AA207" s="39"/>
      <c r="AB207" s="39"/>
      <c r="AC207" s="39"/>
      <c r="AD207" s="39"/>
      <c r="AE207" s="39"/>
      <c r="AR207" s="240" t="s">
        <v>238</v>
      </c>
      <c r="AT207" s="240" t="s">
        <v>244</v>
      </c>
      <c r="AU207" s="240" t="s">
        <v>85</v>
      </c>
      <c r="AY207" s="18" t="s">
        <v>194</v>
      </c>
      <c r="BE207" s="241">
        <f>IF(N207="základní",J207,0)</f>
        <v>0</v>
      </c>
      <c r="BF207" s="241">
        <f>IF(N207="snížená",J207,0)</f>
        <v>0</v>
      </c>
      <c r="BG207" s="241">
        <f>IF(N207="zákl. přenesená",J207,0)</f>
        <v>0</v>
      </c>
      <c r="BH207" s="241">
        <f>IF(N207="sníž. přenesená",J207,0)</f>
        <v>0</v>
      </c>
      <c r="BI207" s="241">
        <f>IF(N207="nulová",J207,0)</f>
        <v>0</v>
      </c>
      <c r="BJ207" s="18" t="s">
        <v>83</v>
      </c>
      <c r="BK207" s="241">
        <f>ROUND(I207*H207,2)</f>
        <v>0</v>
      </c>
      <c r="BL207" s="18" t="s">
        <v>100</v>
      </c>
      <c r="BM207" s="240" t="s">
        <v>2602</v>
      </c>
    </row>
    <row r="208" s="13" customFormat="1">
      <c r="A208" s="13"/>
      <c r="B208" s="247"/>
      <c r="C208" s="248"/>
      <c r="D208" s="242" t="s">
        <v>204</v>
      </c>
      <c r="E208" s="248"/>
      <c r="F208" s="250" t="s">
        <v>2603</v>
      </c>
      <c r="G208" s="248"/>
      <c r="H208" s="251">
        <v>52.799999999999997</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204</v>
      </c>
      <c r="AU208" s="257" t="s">
        <v>85</v>
      </c>
      <c r="AV208" s="13" t="s">
        <v>85</v>
      </c>
      <c r="AW208" s="13" t="s">
        <v>4</v>
      </c>
      <c r="AX208" s="13" t="s">
        <v>83</v>
      </c>
      <c r="AY208" s="257" t="s">
        <v>194</v>
      </c>
    </row>
    <row r="209" s="12" customFormat="1" ht="22.8" customHeight="1">
      <c r="A209" s="12"/>
      <c r="B209" s="213"/>
      <c r="C209" s="214"/>
      <c r="D209" s="215" t="s">
        <v>75</v>
      </c>
      <c r="E209" s="227" t="s">
        <v>229</v>
      </c>
      <c r="F209" s="227" t="s">
        <v>511</v>
      </c>
      <c r="G209" s="214"/>
      <c r="H209" s="214"/>
      <c r="I209" s="217"/>
      <c r="J209" s="228">
        <f>BK209</f>
        <v>0</v>
      </c>
      <c r="K209" s="214"/>
      <c r="L209" s="219"/>
      <c r="M209" s="220"/>
      <c r="N209" s="221"/>
      <c r="O209" s="221"/>
      <c r="P209" s="222">
        <f>SUM(P210:P225)</f>
        <v>0</v>
      </c>
      <c r="Q209" s="221"/>
      <c r="R209" s="222">
        <f>SUM(R210:R225)</f>
        <v>4.4725830000000002</v>
      </c>
      <c r="S209" s="221"/>
      <c r="T209" s="223">
        <f>SUM(T210:T225)</f>
        <v>0</v>
      </c>
      <c r="U209" s="12"/>
      <c r="V209" s="12"/>
      <c r="W209" s="12"/>
      <c r="X209" s="12"/>
      <c r="Y209" s="12"/>
      <c r="Z209" s="12"/>
      <c r="AA209" s="12"/>
      <c r="AB209" s="12"/>
      <c r="AC209" s="12"/>
      <c r="AD209" s="12"/>
      <c r="AE209" s="12"/>
      <c r="AR209" s="224" t="s">
        <v>83</v>
      </c>
      <c r="AT209" s="225" t="s">
        <v>75</v>
      </c>
      <c r="AU209" s="225" t="s">
        <v>83</v>
      </c>
      <c r="AY209" s="224" t="s">
        <v>194</v>
      </c>
      <c r="BK209" s="226">
        <f>SUM(BK210:BK225)</f>
        <v>0</v>
      </c>
    </row>
    <row r="210" s="2" customFormat="1" ht="16.5" customHeight="1">
      <c r="A210" s="39"/>
      <c r="B210" s="40"/>
      <c r="C210" s="229" t="s">
        <v>357</v>
      </c>
      <c r="D210" s="229" t="s">
        <v>196</v>
      </c>
      <c r="E210" s="230" t="s">
        <v>2604</v>
      </c>
      <c r="F210" s="231" t="s">
        <v>2605</v>
      </c>
      <c r="G210" s="232" t="s">
        <v>210</v>
      </c>
      <c r="H210" s="233">
        <v>74.599999999999994</v>
      </c>
      <c r="I210" s="234"/>
      <c r="J210" s="235">
        <f>ROUND(I210*H210,2)</f>
        <v>0</v>
      </c>
      <c r="K210" s="231" t="s">
        <v>200</v>
      </c>
      <c r="L210" s="45"/>
      <c r="M210" s="236" t="s">
        <v>1</v>
      </c>
      <c r="N210" s="237" t="s">
        <v>41</v>
      </c>
      <c r="O210" s="92"/>
      <c r="P210" s="238">
        <f>O210*H210</f>
        <v>0</v>
      </c>
      <c r="Q210" s="238">
        <v>0.0073499999999999998</v>
      </c>
      <c r="R210" s="238">
        <f>Q210*H210</f>
        <v>0.54830999999999996</v>
      </c>
      <c r="S210" s="238">
        <v>0</v>
      </c>
      <c r="T210" s="239">
        <f>S210*H210</f>
        <v>0</v>
      </c>
      <c r="U210" s="39"/>
      <c r="V210" s="39"/>
      <c r="W210" s="39"/>
      <c r="X210" s="39"/>
      <c r="Y210" s="39"/>
      <c r="Z210" s="39"/>
      <c r="AA210" s="39"/>
      <c r="AB210" s="39"/>
      <c r="AC210" s="39"/>
      <c r="AD210" s="39"/>
      <c r="AE210" s="39"/>
      <c r="AR210" s="240" t="s">
        <v>100</v>
      </c>
      <c r="AT210" s="240" t="s">
        <v>196</v>
      </c>
      <c r="AU210" s="240" t="s">
        <v>85</v>
      </c>
      <c r="AY210" s="18" t="s">
        <v>194</v>
      </c>
      <c r="BE210" s="241">
        <f>IF(N210="základní",J210,0)</f>
        <v>0</v>
      </c>
      <c r="BF210" s="241">
        <f>IF(N210="snížená",J210,0)</f>
        <v>0</v>
      </c>
      <c r="BG210" s="241">
        <f>IF(N210="zákl. přenesená",J210,0)</f>
        <v>0</v>
      </c>
      <c r="BH210" s="241">
        <f>IF(N210="sníž. přenesená",J210,0)</f>
        <v>0</v>
      </c>
      <c r="BI210" s="241">
        <f>IF(N210="nulová",J210,0)</f>
        <v>0</v>
      </c>
      <c r="BJ210" s="18" t="s">
        <v>83</v>
      </c>
      <c r="BK210" s="241">
        <f>ROUND(I210*H210,2)</f>
        <v>0</v>
      </c>
      <c r="BL210" s="18" t="s">
        <v>100</v>
      </c>
      <c r="BM210" s="240" t="s">
        <v>2606</v>
      </c>
    </row>
    <row r="211" s="13" customFormat="1">
      <c r="A211" s="13"/>
      <c r="B211" s="247"/>
      <c r="C211" s="248"/>
      <c r="D211" s="242" t="s">
        <v>204</v>
      </c>
      <c r="E211" s="249" t="s">
        <v>1</v>
      </c>
      <c r="F211" s="250" t="s">
        <v>2607</v>
      </c>
      <c r="G211" s="248"/>
      <c r="H211" s="251">
        <v>74.599999999999994</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204</v>
      </c>
      <c r="AU211" s="257" t="s">
        <v>85</v>
      </c>
      <c r="AV211" s="13" t="s">
        <v>85</v>
      </c>
      <c r="AW211" s="13" t="s">
        <v>32</v>
      </c>
      <c r="AX211" s="13" t="s">
        <v>76</v>
      </c>
      <c r="AY211" s="257" t="s">
        <v>194</v>
      </c>
    </row>
    <row r="212" s="15" customFormat="1">
      <c r="A212" s="15"/>
      <c r="B212" s="268"/>
      <c r="C212" s="269"/>
      <c r="D212" s="242" t="s">
        <v>204</v>
      </c>
      <c r="E212" s="270" t="s">
        <v>1</v>
      </c>
      <c r="F212" s="271" t="s">
        <v>207</v>
      </c>
      <c r="G212" s="269"/>
      <c r="H212" s="272">
        <v>74.599999999999994</v>
      </c>
      <c r="I212" s="273"/>
      <c r="J212" s="269"/>
      <c r="K212" s="269"/>
      <c r="L212" s="274"/>
      <c r="M212" s="275"/>
      <c r="N212" s="276"/>
      <c r="O212" s="276"/>
      <c r="P212" s="276"/>
      <c r="Q212" s="276"/>
      <c r="R212" s="276"/>
      <c r="S212" s="276"/>
      <c r="T212" s="277"/>
      <c r="U212" s="15"/>
      <c r="V212" s="15"/>
      <c r="W212" s="15"/>
      <c r="X212" s="15"/>
      <c r="Y212" s="15"/>
      <c r="Z212" s="15"/>
      <c r="AA212" s="15"/>
      <c r="AB212" s="15"/>
      <c r="AC212" s="15"/>
      <c r="AD212" s="15"/>
      <c r="AE212" s="15"/>
      <c r="AT212" s="278" t="s">
        <v>204</v>
      </c>
      <c r="AU212" s="278" t="s">
        <v>85</v>
      </c>
      <c r="AV212" s="15" t="s">
        <v>100</v>
      </c>
      <c r="AW212" s="15" t="s">
        <v>32</v>
      </c>
      <c r="AX212" s="15" t="s">
        <v>83</v>
      </c>
      <c r="AY212" s="278" t="s">
        <v>194</v>
      </c>
    </row>
    <row r="213" s="2" customFormat="1" ht="16.5" customHeight="1">
      <c r="A213" s="39"/>
      <c r="B213" s="40"/>
      <c r="C213" s="229" t="s">
        <v>361</v>
      </c>
      <c r="D213" s="229" t="s">
        <v>196</v>
      </c>
      <c r="E213" s="230" t="s">
        <v>2608</v>
      </c>
      <c r="F213" s="231" t="s">
        <v>2609</v>
      </c>
      <c r="G213" s="232" t="s">
        <v>210</v>
      </c>
      <c r="H213" s="233">
        <v>74.599999999999994</v>
      </c>
      <c r="I213" s="234"/>
      <c r="J213" s="235">
        <f>ROUND(I213*H213,2)</f>
        <v>0</v>
      </c>
      <c r="K213" s="231" t="s">
        <v>200</v>
      </c>
      <c r="L213" s="45"/>
      <c r="M213" s="236" t="s">
        <v>1</v>
      </c>
      <c r="N213" s="237" t="s">
        <v>41</v>
      </c>
      <c r="O213" s="92"/>
      <c r="P213" s="238">
        <f>O213*H213</f>
        <v>0</v>
      </c>
      <c r="Q213" s="238">
        <v>0.0043800000000000002</v>
      </c>
      <c r="R213" s="238">
        <f>Q213*H213</f>
        <v>0.32674799999999998</v>
      </c>
      <c r="S213" s="238">
        <v>0</v>
      </c>
      <c r="T213" s="239">
        <f>S213*H213</f>
        <v>0</v>
      </c>
      <c r="U213" s="39"/>
      <c r="V213" s="39"/>
      <c r="W213" s="39"/>
      <c r="X213" s="39"/>
      <c r="Y213" s="39"/>
      <c r="Z213" s="39"/>
      <c r="AA213" s="39"/>
      <c r="AB213" s="39"/>
      <c r="AC213" s="39"/>
      <c r="AD213" s="39"/>
      <c r="AE213" s="39"/>
      <c r="AR213" s="240" t="s">
        <v>100</v>
      </c>
      <c r="AT213" s="240" t="s">
        <v>196</v>
      </c>
      <c r="AU213" s="240" t="s">
        <v>85</v>
      </c>
      <c r="AY213" s="18" t="s">
        <v>194</v>
      </c>
      <c r="BE213" s="241">
        <f>IF(N213="základní",J213,0)</f>
        <v>0</v>
      </c>
      <c r="BF213" s="241">
        <f>IF(N213="snížená",J213,0)</f>
        <v>0</v>
      </c>
      <c r="BG213" s="241">
        <f>IF(N213="zákl. přenesená",J213,0)</f>
        <v>0</v>
      </c>
      <c r="BH213" s="241">
        <f>IF(N213="sníž. přenesená",J213,0)</f>
        <v>0</v>
      </c>
      <c r="BI213" s="241">
        <f>IF(N213="nulová",J213,0)</f>
        <v>0</v>
      </c>
      <c r="BJ213" s="18" t="s">
        <v>83</v>
      </c>
      <c r="BK213" s="241">
        <f>ROUND(I213*H213,2)</f>
        <v>0</v>
      </c>
      <c r="BL213" s="18" t="s">
        <v>100</v>
      </c>
      <c r="BM213" s="240" t="s">
        <v>2610</v>
      </c>
    </row>
    <row r="214" s="13" customFormat="1">
      <c r="A214" s="13"/>
      <c r="B214" s="247"/>
      <c r="C214" s="248"/>
      <c r="D214" s="242" t="s">
        <v>204</v>
      </c>
      <c r="E214" s="249" t="s">
        <v>1</v>
      </c>
      <c r="F214" s="250" t="s">
        <v>2607</v>
      </c>
      <c r="G214" s="248"/>
      <c r="H214" s="251">
        <v>74.599999999999994</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204</v>
      </c>
      <c r="AU214" s="257" t="s">
        <v>85</v>
      </c>
      <c r="AV214" s="13" t="s">
        <v>85</v>
      </c>
      <c r="AW214" s="13" t="s">
        <v>32</v>
      </c>
      <c r="AX214" s="13" t="s">
        <v>76</v>
      </c>
      <c r="AY214" s="257" t="s">
        <v>194</v>
      </c>
    </row>
    <row r="215" s="15" customFormat="1">
      <c r="A215" s="15"/>
      <c r="B215" s="268"/>
      <c r="C215" s="269"/>
      <c r="D215" s="242" t="s">
        <v>204</v>
      </c>
      <c r="E215" s="270" t="s">
        <v>1</v>
      </c>
      <c r="F215" s="271" t="s">
        <v>207</v>
      </c>
      <c r="G215" s="269"/>
      <c r="H215" s="272">
        <v>74.599999999999994</v>
      </c>
      <c r="I215" s="273"/>
      <c r="J215" s="269"/>
      <c r="K215" s="269"/>
      <c r="L215" s="274"/>
      <c r="M215" s="275"/>
      <c r="N215" s="276"/>
      <c r="O215" s="276"/>
      <c r="P215" s="276"/>
      <c r="Q215" s="276"/>
      <c r="R215" s="276"/>
      <c r="S215" s="276"/>
      <c r="T215" s="277"/>
      <c r="U215" s="15"/>
      <c r="V215" s="15"/>
      <c r="W215" s="15"/>
      <c r="X215" s="15"/>
      <c r="Y215" s="15"/>
      <c r="Z215" s="15"/>
      <c r="AA215" s="15"/>
      <c r="AB215" s="15"/>
      <c r="AC215" s="15"/>
      <c r="AD215" s="15"/>
      <c r="AE215" s="15"/>
      <c r="AT215" s="278" t="s">
        <v>204</v>
      </c>
      <c r="AU215" s="278" t="s">
        <v>85</v>
      </c>
      <c r="AV215" s="15" t="s">
        <v>100</v>
      </c>
      <c r="AW215" s="15" t="s">
        <v>32</v>
      </c>
      <c r="AX215" s="15" t="s">
        <v>83</v>
      </c>
      <c r="AY215" s="278" t="s">
        <v>194</v>
      </c>
    </row>
    <row r="216" s="2" customFormat="1" ht="16.5" customHeight="1">
      <c r="A216" s="39"/>
      <c r="B216" s="40"/>
      <c r="C216" s="229" t="s">
        <v>366</v>
      </c>
      <c r="D216" s="229" t="s">
        <v>196</v>
      </c>
      <c r="E216" s="230" t="s">
        <v>2611</v>
      </c>
      <c r="F216" s="231" t="s">
        <v>2612</v>
      </c>
      <c r="G216" s="232" t="s">
        <v>210</v>
      </c>
      <c r="H216" s="233">
        <v>74.599999999999994</v>
      </c>
      <c r="I216" s="234"/>
      <c r="J216" s="235">
        <f>ROUND(I216*H216,2)</f>
        <v>0</v>
      </c>
      <c r="K216" s="231" t="s">
        <v>200</v>
      </c>
      <c r="L216" s="45"/>
      <c r="M216" s="236" t="s">
        <v>1</v>
      </c>
      <c r="N216" s="237" t="s">
        <v>41</v>
      </c>
      <c r="O216" s="92"/>
      <c r="P216" s="238">
        <f>O216*H216</f>
        <v>0</v>
      </c>
      <c r="Q216" s="238">
        <v>0.035200000000000002</v>
      </c>
      <c r="R216" s="238">
        <f>Q216*H216</f>
        <v>2.6259199999999998</v>
      </c>
      <c r="S216" s="238">
        <v>0</v>
      </c>
      <c r="T216" s="239">
        <f>S216*H216</f>
        <v>0</v>
      </c>
      <c r="U216" s="39"/>
      <c r="V216" s="39"/>
      <c r="W216" s="39"/>
      <c r="X216" s="39"/>
      <c r="Y216" s="39"/>
      <c r="Z216" s="39"/>
      <c r="AA216" s="39"/>
      <c r="AB216" s="39"/>
      <c r="AC216" s="39"/>
      <c r="AD216" s="39"/>
      <c r="AE216" s="39"/>
      <c r="AR216" s="240" t="s">
        <v>100</v>
      </c>
      <c r="AT216" s="240" t="s">
        <v>196</v>
      </c>
      <c r="AU216" s="240" t="s">
        <v>85</v>
      </c>
      <c r="AY216" s="18" t="s">
        <v>194</v>
      </c>
      <c r="BE216" s="241">
        <f>IF(N216="základní",J216,0)</f>
        <v>0</v>
      </c>
      <c r="BF216" s="241">
        <f>IF(N216="snížená",J216,0)</f>
        <v>0</v>
      </c>
      <c r="BG216" s="241">
        <f>IF(N216="zákl. přenesená",J216,0)</f>
        <v>0</v>
      </c>
      <c r="BH216" s="241">
        <f>IF(N216="sníž. přenesená",J216,0)</f>
        <v>0</v>
      </c>
      <c r="BI216" s="241">
        <f>IF(N216="nulová",J216,0)</f>
        <v>0</v>
      </c>
      <c r="BJ216" s="18" t="s">
        <v>83</v>
      </c>
      <c r="BK216" s="241">
        <f>ROUND(I216*H216,2)</f>
        <v>0</v>
      </c>
      <c r="BL216" s="18" t="s">
        <v>100</v>
      </c>
      <c r="BM216" s="240" t="s">
        <v>2613</v>
      </c>
    </row>
    <row r="217" s="13" customFormat="1">
      <c r="A217" s="13"/>
      <c r="B217" s="247"/>
      <c r="C217" s="248"/>
      <c r="D217" s="242" t="s">
        <v>204</v>
      </c>
      <c r="E217" s="249" t="s">
        <v>1</v>
      </c>
      <c r="F217" s="250" t="s">
        <v>2607</v>
      </c>
      <c r="G217" s="248"/>
      <c r="H217" s="251">
        <v>74.599999999999994</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204</v>
      </c>
      <c r="AU217" s="257" t="s">
        <v>85</v>
      </c>
      <c r="AV217" s="13" t="s">
        <v>85</v>
      </c>
      <c r="AW217" s="13" t="s">
        <v>32</v>
      </c>
      <c r="AX217" s="13" t="s">
        <v>76</v>
      </c>
      <c r="AY217" s="257" t="s">
        <v>194</v>
      </c>
    </row>
    <row r="218" s="15" customFormat="1">
      <c r="A218" s="15"/>
      <c r="B218" s="268"/>
      <c r="C218" s="269"/>
      <c r="D218" s="242" t="s">
        <v>204</v>
      </c>
      <c r="E218" s="270" t="s">
        <v>1</v>
      </c>
      <c r="F218" s="271" t="s">
        <v>207</v>
      </c>
      <c r="G218" s="269"/>
      <c r="H218" s="272">
        <v>74.599999999999994</v>
      </c>
      <c r="I218" s="273"/>
      <c r="J218" s="269"/>
      <c r="K218" s="269"/>
      <c r="L218" s="274"/>
      <c r="M218" s="275"/>
      <c r="N218" s="276"/>
      <c r="O218" s="276"/>
      <c r="P218" s="276"/>
      <c r="Q218" s="276"/>
      <c r="R218" s="276"/>
      <c r="S218" s="276"/>
      <c r="T218" s="277"/>
      <c r="U218" s="15"/>
      <c r="V218" s="15"/>
      <c r="W218" s="15"/>
      <c r="X218" s="15"/>
      <c r="Y218" s="15"/>
      <c r="Z218" s="15"/>
      <c r="AA218" s="15"/>
      <c r="AB218" s="15"/>
      <c r="AC218" s="15"/>
      <c r="AD218" s="15"/>
      <c r="AE218" s="15"/>
      <c r="AT218" s="278" t="s">
        <v>204</v>
      </c>
      <c r="AU218" s="278" t="s">
        <v>85</v>
      </c>
      <c r="AV218" s="15" t="s">
        <v>100</v>
      </c>
      <c r="AW218" s="15" t="s">
        <v>32</v>
      </c>
      <c r="AX218" s="15" t="s">
        <v>83</v>
      </c>
      <c r="AY218" s="278" t="s">
        <v>194</v>
      </c>
    </row>
    <row r="219" s="2" customFormat="1" ht="16.5" customHeight="1">
      <c r="A219" s="39"/>
      <c r="B219" s="40"/>
      <c r="C219" s="229" t="s">
        <v>372</v>
      </c>
      <c r="D219" s="229" t="s">
        <v>196</v>
      </c>
      <c r="E219" s="230" t="s">
        <v>2614</v>
      </c>
      <c r="F219" s="231" t="s">
        <v>2615</v>
      </c>
      <c r="G219" s="232" t="s">
        <v>210</v>
      </c>
      <c r="H219" s="233">
        <v>74.599999999999994</v>
      </c>
      <c r="I219" s="234"/>
      <c r="J219" s="235">
        <f>ROUND(I219*H219,2)</f>
        <v>0</v>
      </c>
      <c r="K219" s="231" t="s">
        <v>200</v>
      </c>
      <c r="L219" s="45"/>
      <c r="M219" s="236" t="s">
        <v>1</v>
      </c>
      <c r="N219" s="237" t="s">
        <v>41</v>
      </c>
      <c r="O219" s="92"/>
      <c r="P219" s="238">
        <f>O219*H219</f>
        <v>0</v>
      </c>
      <c r="Q219" s="238">
        <v>0.0064999999999999997</v>
      </c>
      <c r="R219" s="238">
        <f>Q219*H219</f>
        <v>0.48489999999999994</v>
      </c>
      <c r="S219" s="238">
        <v>0</v>
      </c>
      <c r="T219" s="239">
        <f>S219*H219</f>
        <v>0</v>
      </c>
      <c r="U219" s="39"/>
      <c r="V219" s="39"/>
      <c r="W219" s="39"/>
      <c r="X219" s="39"/>
      <c r="Y219" s="39"/>
      <c r="Z219" s="39"/>
      <c r="AA219" s="39"/>
      <c r="AB219" s="39"/>
      <c r="AC219" s="39"/>
      <c r="AD219" s="39"/>
      <c r="AE219" s="39"/>
      <c r="AR219" s="240" t="s">
        <v>100</v>
      </c>
      <c r="AT219" s="240" t="s">
        <v>196</v>
      </c>
      <c r="AU219" s="240" t="s">
        <v>85</v>
      </c>
      <c r="AY219" s="18" t="s">
        <v>194</v>
      </c>
      <c r="BE219" s="241">
        <f>IF(N219="základní",J219,0)</f>
        <v>0</v>
      </c>
      <c r="BF219" s="241">
        <f>IF(N219="snížená",J219,0)</f>
        <v>0</v>
      </c>
      <c r="BG219" s="241">
        <f>IF(N219="zákl. přenesená",J219,0)</f>
        <v>0</v>
      </c>
      <c r="BH219" s="241">
        <f>IF(N219="sníž. přenesená",J219,0)</f>
        <v>0</v>
      </c>
      <c r="BI219" s="241">
        <f>IF(N219="nulová",J219,0)</f>
        <v>0</v>
      </c>
      <c r="BJ219" s="18" t="s">
        <v>83</v>
      </c>
      <c r="BK219" s="241">
        <f>ROUND(I219*H219,2)</f>
        <v>0</v>
      </c>
      <c r="BL219" s="18" t="s">
        <v>100</v>
      </c>
      <c r="BM219" s="240" t="s">
        <v>2616</v>
      </c>
    </row>
    <row r="220" s="2" customFormat="1" ht="16.5" customHeight="1">
      <c r="A220" s="39"/>
      <c r="B220" s="40"/>
      <c r="C220" s="229" t="s">
        <v>376</v>
      </c>
      <c r="D220" s="229" t="s">
        <v>196</v>
      </c>
      <c r="E220" s="230" t="s">
        <v>2617</v>
      </c>
      <c r="F220" s="231" t="s">
        <v>2618</v>
      </c>
      <c r="G220" s="232" t="s">
        <v>280</v>
      </c>
      <c r="H220" s="233">
        <v>6.5</v>
      </c>
      <c r="I220" s="234"/>
      <c r="J220" s="235">
        <f>ROUND(I220*H220,2)</f>
        <v>0</v>
      </c>
      <c r="K220" s="231" t="s">
        <v>200</v>
      </c>
      <c r="L220" s="45"/>
      <c r="M220" s="236" t="s">
        <v>1</v>
      </c>
      <c r="N220" s="237" t="s">
        <v>41</v>
      </c>
      <c r="O220" s="92"/>
      <c r="P220" s="238">
        <f>O220*H220</f>
        <v>0</v>
      </c>
      <c r="Q220" s="238">
        <v>0.00056999999999999998</v>
      </c>
      <c r="R220" s="238">
        <f>Q220*H220</f>
        <v>0.003705</v>
      </c>
      <c r="S220" s="238">
        <v>0</v>
      </c>
      <c r="T220" s="239">
        <f>S220*H220</f>
        <v>0</v>
      </c>
      <c r="U220" s="39"/>
      <c r="V220" s="39"/>
      <c r="W220" s="39"/>
      <c r="X220" s="39"/>
      <c r="Y220" s="39"/>
      <c r="Z220" s="39"/>
      <c r="AA220" s="39"/>
      <c r="AB220" s="39"/>
      <c r="AC220" s="39"/>
      <c r="AD220" s="39"/>
      <c r="AE220" s="39"/>
      <c r="AR220" s="240" t="s">
        <v>100</v>
      </c>
      <c r="AT220" s="240" t="s">
        <v>196</v>
      </c>
      <c r="AU220" s="240" t="s">
        <v>85</v>
      </c>
      <c r="AY220" s="18" t="s">
        <v>194</v>
      </c>
      <c r="BE220" s="241">
        <f>IF(N220="základní",J220,0)</f>
        <v>0</v>
      </c>
      <c r="BF220" s="241">
        <f>IF(N220="snížená",J220,0)</f>
        <v>0</v>
      </c>
      <c r="BG220" s="241">
        <f>IF(N220="zákl. přenesená",J220,0)</f>
        <v>0</v>
      </c>
      <c r="BH220" s="241">
        <f>IF(N220="sníž. přenesená",J220,0)</f>
        <v>0</v>
      </c>
      <c r="BI220" s="241">
        <f>IF(N220="nulová",J220,0)</f>
        <v>0</v>
      </c>
      <c r="BJ220" s="18" t="s">
        <v>83</v>
      </c>
      <c r="BK220" s="241">
        <f>ROUND(I220*H220,2)</f>
        <v>0</v>
      </c>
      <c r="BL220" s="18" t="s">
        <v>100</v>
      </c>
      <c r="BM220" s="240" t="s">
        <v>2619</v>
      </c>
    </row>
    <row r="221" s="13" customFormat="1">
      <c r="A221" s="13"/>
      <c r="B221" s="247"/>
      <c r="C221" s="248"/>
      <c r="D221" s="242" t="s">
        <v>204</v>
      </c>
      <c r="E221" s="249" t="s">
        <v>1</v>
      </c>
      <c r="F221" s="250" t="s">
        <v>2620</v>
      </c>
      <c r="G221" s="248"/>
      <c r="H221" s="251">
        <v>6.5</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204</v>
      </c>
      <c r="AU221" s="257" t="s">
        <v>85</v>
      </c>
      <c r="AV221" s="13" t="s">
        <v>85</v>
      </c>
      <c r="AW221" s="13" t="s">
        <v>32</v>
      </c>
      <c r="AX221" s="13" t="s">
        <v>76</v>
      </c>
      <c r="AY221" s="257" t="s">
        <v>194</v>
      </c>
    </row>
    <row r="222" s="15" customFormat="1">
      <c r="A222" s="15"/>
      <c r="B222" s="268"/>
      <c r="C222" s="269"/>
      <c r="D222" s="242" t="s">
        <v>204</v>
      </c>
      <c r="E222" s="270" t="s">
        <v>1</v>
      </c>
      <c r="F222" s="271" t="s">
        <v>207</v>
      </c>
      <c r="G222" s="269"/>
      <c r="H222" s="272">
        <v>6.5</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204</v>
      </c>
      <c r="AU222" s="278" t="s">
        <v>85</v>
      </c>
      <c r="AV222" s="15" t="s">
        <v>100</v>
      </c>
      <c r="AW222" s="15" t="s">
        <v>32</v>
      </c>
      <c r="AX222" s="15" t="s">
        <v>83</v>
      </c>
      <c r="AY222" s="278" t="s">
        <v>194</v>
      </c>
    </row>
    <row r="223" s="2" customFormat="1" ht="16.5" customHeight="1">
      <c r="A223" s="39"/>
      <c r="B223" s="40"/>
      <c r="C223" s="229" t="s">
        <v>380</v>
      </c>
      <c r="D223" s="229" t="s">
        <v>196</v>
      </c>
      <c r="E223" s="230" t="s">
        <v>2621</v>
      </c>
      <c r="F223" s="231" t="s">
        <v>2622</v>
      </c>
      <c r="G223" s="232" t="s">
        <v>210</v>
      </c>
      <c r="H223" s="233">
        <v>5.75</v>
      </c>
      <c r="I223" s="234"/>
      <c r="J223" s="235">
        <f>ROUND(I223*H223,2)</f>
        <v>0</v>
      </c>
      <c r="K223" s="231" t="s">
        <v>200</v>
      </c>
      <c r="L223" s="45"/>
      <c r="M223" s="236" t="s">
        <v>1</v>
      </c>
      <c r="N223" s="237" t="s">
        <v>41</v>
      </c>
      <c r="O223" s="92"/>
      <c r="P223" s="238">
        <f>O223*H223</f>
        <v>0</v>
      </c>
      <c r="Q223" s="238">
        <v>0.084000000000000005</v>
      </c>
      <c r="R223" s="238">
        <f>Q223*H223</f>
        <v>0.48300000000000004</v>
      </c>
      <c r="S223" s="238">
        <v>0</v>
      </c>
      <c r="T223" s="239">
        <f>S223*H223</f>
        <v>0</v>
      </c>
      <c r="U223" s="39"/>
      <c r="V223" s="39"/>
      <c r="W223" s="39"/>
      <c r="X223" s="39"/>
      <c r="Y223" s="39"/>
      <c r="Z223" s="39"/>
      <c r="AA223" s="39"/>
      <c r="AB223" s="39"/>
      <c r="AC223" s="39"/>
      <c r="AD223" s="39"/>
      <c r="AE223" s="39"/>
      <c r="AR223" s="240" t="s">
        <v>100</v>
      </c>
      <c r="AT223" s="240" t="s">
        <v>196</v>
      </c>
      <c r="AU223" s="240" t="s">
        <v>85</v>
      </c>
      <c r="AY223" s="18" t="s">
        <v>194</v>
      </c>
      <c r="BE223" s="241">
        <f>IF(N223="základní",J223,0)</f>
        <v>0</v>
      </c>
      <c r="BF223" s="241">
        <f>IF(N223="snížená",J223,0)</f>
        <v>0</v>
      </c>
      <c r="BG223" s="241">
        <f>IF(N223="zákl. přenesená",J223,0)</f>
        <v>0</v>
      </c>
      <c r="BH223" s="241">
        <f>IF(N223="sníž. přenesená",J223,0)</f>
        <v>0</v>
      </c>
      <c r="BI223" s="241">
        <f>IF(N223="nulová",J223,0)</f>
        <v>0</v>
      </c>
      <c r="BJ223" s="18" t="s">
        <v>83</v>
      </c>
      <c r="BK223" s="241">
        <f>ROUND(I223*H223,2)</f>
        <v>0</v>
      </c>
      <c r="BL223" s="18" t="s">
        <v>100</v>
      </c>
      <c r="BM223" s="240" t="s">
        <v>2623</v>
      </c>
    </row>
    <row r="224" s="13" customFormat="1">
      <c r="A224" s="13"/>
      <c r="B224" s="247"/>
      <c r="C224" s="248"/>
      <c r="D224" s="242" t="s">
        <v>204</v>
      </c>
      <c r="E224" s="249" t="s">
        <v>1</v>
      </c>
      <c r="F224" s="250" t="s">
        <v>2624</v>
      </c>
      <c r="G224" s="248"/>
      <c r="H224" s="251">
        <v>5.75</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204</v>
      </c>
      <c r="AU224" s="257" t="s">
        <v>85</v>
      </c>
      <c r="AV224" s="13" t="s">
        <v>85</v>
      </c>
      <c r="AW224" s="13" t="s">
        <v>32</v>
      </c>
      <c r="AX224" s="13" t="s">
        <v>76</v>
      </c>
      <c r="AY224" s="257" t="s">
        <v>194</v>
      </c>
    </row>
    <row r="225" s="15" customFormat="1">
      <c r="A225" s="15"/>
      <c r="B225" s="268"/>
      <c r="C225" s="269"/>
      <c r="D225" s="242" t="s">
        <v>204</v>
      </c>
      <c r="E225" s="270" t="s">
        <v>1</v>
      </c>
      <c r="F225" s="271" t="s">
        <v>207</v>
      </c>
      <c r="G225" s="269"/>
      <c r="H225" s="272">
        <v>5.75</v>
      </c>
      <c r="I225" s="273"/>
      <c r="J225" s="269"/>
      <c r="K225" s="269"/>
      <c r="L225" s="274"/>
      <c r="M225" s="275"/>
      <c r="N225" s="276"/>
      <c r="O225" s="276"/>
      <c r="P225" s="276"/>
      <c r="Q225" s="276"/>
      <c r="R225" s="276"/>
      <c r="S225" s="276"/>
      <c r="T225" s="277"/>
      <c r="U225" s="15"/>
      <c r="V225" s="15"/>
      <c r="W225" s="15"/>
      <c r="X225" s="15"/>
      <c r="Y225" s="15"/>
      <c r="Z225" s="15"/>
      <c r="AA225" s="15"/>
      <c r="AB225" s="15"/>
      <c r="AC225" s="15"/>
      <c r="AD225" s="15"/>
      <c r="AE225" s="15"/>
      <c r="AT225" s="278" t="s">
        <v>204</v>
      </c>
      <c r="AU225" s="278" t="s">
        <v>85</v>
      </c>
      <c r="AV225" s="15" t="s">
        <v>100</v>
      </c>
      <c r="AW225" s="15" t="s">
        <v>32</v>
      </c>
      <c r="AX225" s="15" t="s">
        <v>83</v>
      </c>
      <c r="AY225" s="278" t="s">
        <v>194</v>
      </c>
    </row>
    <row r="226" s="12" customFormat="1" ht="22.8" customHeight="1">
      <c r="A226" s="12"/>
      <c r="B226" s="213"/>
      <c r="C226" s="214"/>
      <c r="D226" s="215" t="s">
        <v>75</v>
      </c>
      <c r="E226" s="227" t="s">
        <v>238</v>
      </c>
      <c r="F226" s="227" t="s">
        <v>2274</v>
      </c>
      <c r="G226" s="214"/>
      <c r="H226" s="214"/>
      <c r="I226" s="217"/>
      <c r="J226" s="228">
        <f>BK226</f>
        <v>0</v>
      </c>
      <c r="K226" s="214"/>
      <c r="L226" s="219"/>
      <c r="M226" s="220"/>
      <c r="N226" s="221"/>
      <c r="O226" s="221"/>
      <c r="P226" s="222">
        <f>SUM(P227:P229)</f>
        <v>0</v>
      </c>
      <c r="Q226" s="221"/>
      <c r="R226" s="222">
        <f>SUM(R227:R229)</f>
        <v>0.12422</v>
      </c>
      <c r="S226" s="221"/>
      <c r="T226" s="223">
        <f>SUM(T227:T229)</f>
        <v>0.67199999999999993</v>
      </c>
      <c r="U226" s="12"/>
      <c r="V226" s="12"/>
      <c r="W226" s="12"/>
      <c r="X226" s="12"/>
      <c r="Y226" s="12"/>
      <c r="Z226" s="12"/>
      <c r="AA226" s="12"/>
      <c r="AB226" s="12"/>
      <c r="AC226" s="12"/>
      <c r="AD226" s="12"/>
      <c r="AE226" s="12"/>
      <c r="AR226" s="224" t="s">
        <v>83</v>
      </c>
      <c r="AT226" s="225" t="s">
        <v>75</v>
      </c>
      <c r="AU226" s="225" t="s">
        <v>83</v>
      </c>
      <c r="AY226" s="224" t="s">
        <v>194</v>
      </c>
      <c r="BK226" s="226">
        <f>SUM(BK227:BK229)</f>
        <v>0</v>
      </c>
    </row>
    <row r="227" s="2" customFormat="1" ht="16.5" customHeight="1">
      <c r="A227" s="39"/>
      <c r="B227" s="40"/>
      <c r="C227" s="229" t="s">
        <v>384</v>
      </c>
      <c r="D227" s="229" t="s">
        <v>196</v>
      </c>
      <c r="E227" s="230" t="s">
        <v>2625</v>
      </c>
      <c r="F227" s="231" t="s">
        <v>2626</v>
      </c>
      <c r="G227" s="232" t="s">
        <v>215</v>
      </c>
      <c r="H227" s="233">
        <v>0.34999999999999998</v>
      </c>
      <c r="I227" s="234"/>
      <c r="J227" s="235">
        <f>ROUND(I227*H227,2)</f>
        <v>0</v>
      </c>
      <c r="K227" s="231" t="s">
        <v>200</v>
      </c>
      <c r="L227" s="45"/>
      <c r="M227" s="236" t="s">
        <v>1</v>
      </c>
      <c r="N227" s="237" t="s">
        <v>41</v>
      </c>
      <c r="O227" s="92"/>
      <c r="P227" s="238">
        <f>O227*H227</f>
        <v>0</v>
      </c>
      <c r="Q227" s="238">
        <v>0</v>
      </c>
      <c r="R227" s="238">
        <f>Q227*H227</f>
        <v>0</v>
      </c>
      <c r="S227" s="238">
        <v>1.9199999999999999</v>
      </c>
      <c r="T227" s="239">
        <f>S227*H227</f>
        <v>0.67199999999999993</v>
      </c>
      <c r="U227" s="39"/>
      <c r="V227" s="39"/>
      <c r="W227" s="39"/>
      <c r="X227" s="39"/>
      <c r="Y227" s="39"/>
      <c r="Z227" s="39"/>
      <c r="AA227" s="39"/>
      <c r="AB227" s="39"/>
      <c r="AC227" s="39"/>
      <c r="AD227" s="39"/>
      <c r="AE227" s="39"/>
      <c r="AR227" s="240" t="s">
        <v>100</v>
      </c>
      <c r="AT227" s="240" t="s">
        <v>196</v>
      </c>
      <c r="AU227" s="240" t="s">
        <v>85</v>
      </c>
      <c r="AY227" s="18" t="s">
        <v>194</v>
      </c>
      <c r="BE227" s="241">
        <f>IF(N227="základní",J227,0)</f>
        <v>0</v>
      </c>
      <c r="BF227" s="241">
        <f>IF(N227="snížená",J227,0)</f>
        <v>0</v>
      </c>
      <c r="BG227" s="241">
        <f>IF(N227="zákl. přenesená",J227,0)</f>
        <v>0</v>
      </c>
      <c r="BH227" s="241">
        <f>IF(N227="sníž. přenesená",J227,0)</f>
        <v>0</v>
      </c>
      <c r="BI227" s="241">
        <f>IF(N227="nulová",J227,0)</f>
        <v>0</v>
      </c>
      <c r="BJ227" s="18" t="s">
        <v>83</v>
      </c>
      <c r="BK227" s="241">
        <f>ROUND(I227*H227,2)</f>
        <v>0</v>
      </c>
      <c r="BL227" s="18" t="s">
        <v>100</v>
      </c>
      <c r="BM227" s="240" t="s">
        <v>2627</v>
      </c>
    </row>
    <row r="228" s="2" customFormat="1" ht="16.5" customHeight="1">
      <c r="A228" s="39"/>
      <c r="B228" s="40"/>
      <c r="C228" s="229" t="s">
        <v>388</v>
      </c>
      <c r="D228" s="229" t="s">
        <v>196</v>
      </c>
      <c r="E228" s="230" t="s">
        <v>2628</v>
      </c>
      <c r="F228" s="231" t="s">
        <v>2629</v>
      </c>
      <c r="G228" s="232" t="s">
        <v>355</v>
      </c>
      <c r="H228" s="233">
        <v>1</v>
      </c>
      <c r="I228" s="234"/>
      <c r="J228" s="235">
        <f>ROUND(I228*H228,2)</f>
        <v>0</v>
      </c>
      <c r="K228" s="231" t="s">
        <v>232</v>
      </c>
      <c r="L228" s="45"/>
      <c r="M228" s="236" t="s">
        <v>1</v>
      </c>
      <c r="N228" s="237" t="s">
        <v>41</v>
      </c>
      <c r="O228" s="92"/>
      <c r="P228" s="238">
        <f>O228*H228</f>
        <v>0</v>
      </c>
      <c r="Q228" s="238">
        <v>0.12422</v>
      </c>
      <c r="R228" s="238">
        <f>Q228*H228</f>
        <v>0.12422</v>
      </c>
      <c r="S228" s="238">
        <v>0</v>
      </c>
      <c r="T228" s="239">
        <f>S228*H228</f>
        <v>0</v>
      </c>
      <c r="U228" s="39"/>
      <c r="V228" s="39"/>
      <c r="W228" s="39"/>
      <c r="X228" s="39"/>
      <c r="Y228" s="39"/>
      <c r="Z228" s="39"/>
      <c r="AA228" s="39"/>
      <c r="AB228" s="39"/>
      <c r="AC228" s="39"/>
      <c r="AD228" s="39"/>
      <c r="AE228" s="39"/>
      <c r="AR228" s="240" t="s">
        <v>100</v>
      </c>
      <c r="AT228" s="240" t="s">
        <v>196</v>
      </c>
      <c r="AU228" s="240" t="s">
        <v>85</v>
      </c>
      <c r="AY228" s="18" t="s">
        <v>194</v>
      </c>
      <c r="BE228" s="241">
        <f>IF(N228="základní",J228,0)</f>
        <v>0</v>
      </c>
      <c r="BF228" s="241">
        <f>IF(N228="snížená",J228,0)</f>
        <v>0</v>
      </c>
      <c r="BG228" s="241">
        <f>IF(N228="zákl. přenesená",J228,0)</f>
        <v>0</v>
      </c>
      <c r="BH228" s="241">
        <f>IF(N228="sníž. přenesená",J228,0)</f>
        <v>0</v>
      </c>
      <c r="BI228" s="241">
        <f>IF(N228="nulová",J228,0)</f>
        <v>0</v>
      </c>
      <c r="BJ228" s="18" t="s">
        <v>83</v>
      </c>
      <c r="BK228" s="241">
        <f>ROUND(I228*H228,2)</f>
        <v>0</v>
      </c>
      <c r="BL228" s="18" t="s">
        <v>100</v>
      </c>
      <c r="BM228" s="240" t="s">
        <v>2630</v>
      </c>
    </row>
    <row r="229" s="2" customFormat="1">
      <c r="A229" s="39"/>
      <c r="B229" s="40"/>
      <c r="C229" s="41"/>
      <c r="D229" s="242" t="s">
        <v>202</v>
      </c>
      <c r="E229" s="41"/>
      <c r="F229" s="243" t="s">
        <v>2631</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202</v>
      </c>
      <c r="AU229" s="18" t="s">
        <v>85</v>
      </c>
    </row>
    <row r="230" s="12" customFormat="1" ht="22.8" customHeight="1">
      <c r="A230" s="12"/>
      <c r="B230" s="213"/>
      <c r="C230" s="214"/>
      <c r="D230" s="215" t="s">
        <v>75</v>
      </c>
      <c r="E230" s="227" t="s">
        <v>243</v>
      </c>
      <c r="F230" s="227" t="s">
        <v>672</v>
      </c>
      <c r="G230" s="214"/>
      <c r="H230" s="214"/>
      <c r="I230" s="217"/>
      <c r="J230" s="228">
        <f>BK230</f>
        <v>0</v>
      </c>
      <c r="K230" s="214"/>
      <c r="L230" s="219"/>
      <c r="M230" s="220"/>
      <c r="N230" s="221"/>
      <c r="O230" s="221"/>
      <c r="P230" s="222">
        <f>SUM(P231:P240)</f>
        <v>0</v>
      </c>
      <c r="Q230" s="221"/>
      <c r="R230" s="222">
        <f>SUM(R231:R240)</f>
        <v>2.1706750000000001</v>
      </c>
      <c r="S230" s="221"/>
      <c r="T230" s="223">
        <f>SUM(T231:T240)</f>
        <v>12</v>
      </c>
      <c r="U230" s="12"/>
      <c r="V230" s="12"/>
      <c r="W230" s="12"/>
      <c r="X230" s="12"/>
      <c r="Y230" s="12"/>
      <c r="Z230" s="12"/>
      <c r="AA230" s="12"/>
      <c r="AB230" s="12"/>
      <c r="AC230" s="12"/>
      <c r="AD230" s="12"/>
      <c r="AE230" s="12"/>
      <c r="AR230" s="224" t="s">
        <v>83</v>
      </c>
      <c r="AT230" s="225" t="s">
        <v>75</v>
      </c>
      <c r="AU230" s="225" t="s">
        <v>83</v>
      </c>
      <c r="AY230" s="224" t="s">
        <v>194</v>
      </c>
      <c r="BK230" s="226">
        <f>SUM(BK231:BK240)</f>
        <v>0</v>
      </c>
    </row>
    <row r="231" s="2" customFormat="1" ht="16.5" customHeight="1">
      <c r="A231" s="39"/>
      <c r="B231" s="40"/>
      <c r="C231" s="229" t="s">
        <v>393</v>
      </c>
      <c r="D231" s="229" t="s">
        <v>196</v>
      </c>
      <c r="E231" s="230" t="s">
        <v>2632</v>
      </c>
      <c r="F231" s="231" t="s">
        <v>2633</v>
      </c>
      <c r="G231" s="232" t="s">
        <v>280</v>
      </c>
      <c r="H231" s="233">
        <v>10</v>
      </c>
      <c r="I231" s="234"/>
      <c r="J231" s="235">
        <f>ROUND(I231*H231,2)</f>
        <v>0</v>
      </c>
      <c r="K231" s="231" t="s">
        <v>200</v>
      </c>
      <c r="L231" s="45"/>
      <c r="M231" s="236" t="s">
        <v>1</v>
      </c>
      <c r="N231" s="237" t="s">
        <v>41</v>
      </c>
      <c r="O231" s="92"/>
      <c r="P231" s="238">
        <f>O231*H231</f>
        <v>0</v>
      </c>
      <c r="Q231" s="238">
        <v>0.15540000000000001</v>
      </c>
      <c r="R231" s="238">
        <f>Q231*H231</f>
        <v>1.5540000000000001</v>
      </c>
      <c r="S231" s="238">
        <v>0</v>
      </c>
      <c r="T231" s="239">
        <f>S231*H231</f>
        <v>0</v>
      </c>
      <c r="U231" s="39"/>
      <c r="V231" s="39"/>
      <c r="W231" s="39"/>
      <c r="X231" s="39"/>
      <c r="Y231" s="39"/>
      <c r="Z231" s="39"/>
      <c r="AA231" s="39"/>
      <c r="AB231" s="39"/>
      <c r="AC231" s="39"/>
      <c r="AD231" s="39"/>
      <c r="AE231" s="39"/>
      <c r="AR231" s="240" t="s">
        <v>100</v>
      </c>
      <c r="AT231" s="240" t="s">
        <v>196</v>
      </c>
      <c r="AU231" s="240" t="s">
        <v>85</v>
      </c>
      <c r="AY231" s="18" t="s">
        <v>194</v>
      </c>
      <c r="BE231" s="241">
        <f>IF(N231="základní",J231,0)</f>
        <v>0</v>
      </c>
      <c r="BF231" s="241">
        <f>IF(N231="snížená",J231,0)</f>
        <v>0</v>
      </c>
      <c r="BG231" s="241">
        <f>IF(N231="zákl. přenesená",J231,0)</f>
        <v>0</v>
      </c>
      <c r="BH231" s="241">
        <f>IF(N231="sníž. přenesená",J231,0)</f>
        <v>0</v>
      </c>
      <c r="BI231" s="241">
        <f>IF(N231="nulová",J231,0)</f>
        <v>0</v>
      </c>
      <c r="BJ231" s="18" t="s">
        <v>83</v>
      </c>
      <c r="BK231" s="241">
        <f>ROUND(I231*H231,2)</f>
        <v>0</v>
      </c>
      <c r="BL231" s="18" t="s">
        <v>100</v>
      </c>
      <c r="BM231" s="240" t="s">
        <v>2634</v>
      </c>
    </row>
    <row r="232" s="2" customFormat="1">
      <c r="A232" s="39"/>
      <c r="B232" s="40"/>
      <c r="C232" s="41"/>
      <c r="D232" s="242" t="s">
        <v>202</v>
      </c>
      <c r="E232" s="41"/>
      <c r="F232" s="243" t="s">
        <v>2635</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202</v>
      </c>
      <c r="AU232" s="18" t="s">
        <v>85</v>
      </c>
    </row>
    <row r="233" s="13" customFormat="1">
      <c r="A233" s="13"/>
      <c r="B233" s="247"/>
      <c r="C233" s="248"/>
      <c r="D233" s="242" t="s">
        <v>204</v>
      </c>
      <c r="E233" s="249" t="s">
        <v>1</v>
      </c>
      <c r="F233" s="250" t="s">
        <v>2517</v>
      </c>
      <c r="G233" s="248"/>
      <c r="H233" s="251">
        <v>10</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204</v>
      </c>
      <c r="AU233" s="257" t="s">
        <v>85</v>
      </c>
      <c r="AV233" s="13" t="s">
        <v>85</v>
      </c>
      <c r="AW233" s="13" t="s">
        <v>32</v>
      </c>
      <c r="AX233" s="13" t="s">
        <v>76</v>
      </c>
      <c r="AY233" s="257" t="s">
        <v>194</v>
      </c>
    </row>
    <row r="234" s="15" customFormat="1">
      <c r="A234" s="15"/>
      <c r="B234" s="268"/>
      <c r="C234" s="269"/>
      <c r="D234" s="242" t="s">
        <v>204</v>
      </c>
      <c r="E234" s="270" t="s">
        <v>1</v>
      </c>
      <c r="F234" s="271" t="s">
        <v>207</v>
      </c>
      <c r="G234" s="269"/>
      <c r="H234" s="272">
        <v>10</v>
      </c>
      <c r="I234" s="273"/>
      <c r="J234" s="269"/>
      <c r="K234" s="269"/>
      <c r="L234" s="274"/>
      <c r="M234" s="275"/>
      <c r="N234" s="276"/>
      <c r="O234" s="276"/>
      <c r="P234" s="276"/>
      <c r="Q234" s="276"/>
      <c r="R234" s="276"/>
      <c r="S234" s="276"/>
      <c r="T234" s="277"/>
      <c r="U234" s="15"/>
      <c r="V234" s="15"/>
      <c r="W234" s="15"/>
      <c r="X234" s="15"/>
      <c r="Y234" s="15"/>
      <c r="Z234" s="15"/>
      <c r="AA234" s="15"/>
      <c r="AB234" s="15"/>
      <c r="AC234" s="15"/>
      <c r="AD234" s="15"/>
      <c r="AE234" s="15"/>
      <c r="AT234" s="278" t="s">
        <v>204</v>
      </c>
      <c r="AU234" s="278" t="s">
        <v>85</v>
      </c>
      <c r="AV234" s="15" t="s">
        <v>100</v>
      </c>
      <c r="AW234" s="15" t="s">
        <v>32</v>
      </c>
      <c r="AX234" s="15" t="s">
        <v>83</v>
      </c>
      <c r="AY234" s="278" t="s">
        <v>194</v>
      </c>
    </row>
    <row r="235" s="2" customFormat="1" ht="16.5" customHeight="1">
      <c r="A235" s="39"/>
      <c r="B235" s="40"/>
      <c r="C235" s="290" t="s">
        <v>397</v>
      </c>
      <c r="D235" s="290" t="s">
        <v>244</v>
      </c>
      <c r="E235" s="291" t="s">
        <v>2636</v>
      </c>
      <c r="F235" s="292" t="s">
        <v>2637</v>
      </c>
      <c r="G235" s="293" t="s">
        <v>280</v>
      </c>
      <c r="H235" s="294">
        <v>11</v>
      </c>
      <c r="I235" s="295"/>
      <c r="J235" s="296">
        <f>ROUND(I235*H235,2)</f>
        <v>0</v>
      </c>
      <c r="K235" s="292" t="s">
        <v>200</v>
      </c>
      <c r="L235" s="297"/>
      <c r="M235" s="298" t="s">
        <v>1</v>
      </c>
      <c r="N235" s="299" t="s">
        <v>41</v>
      </c>
      <c r="O235" s="92"/>
      <c r="P235" s="238">
        <f>O235*H235</f>
        <v>0</v>
      </c>
      <c r="Q235" s="238">
        <v>0.056000000000000001</v>
      </c>
      <c r="R235" s="238">
        <f>Q235*H235</f>
        <v>0.61599999999999999</v>
      </c>
      <c r="S235" s="238">
        <v>0</v>
      </c>
      <c r="T235" s="239">
        <f>S235*H235</f>
        <v>0</v>
      </c>
      <c r="U235" s="39"/>
      <c r="V235" s="39"/>
      <c r="W235" s="39"/>
      <c r="X235" s="39"/>
      <c r="Y235" s="39"/>
      <c r="Z235" s="39"/>
      <c r="AA235" s="39"/>
      <c r="AB235" s="39"/>
      <c r="AC235" s="39"/>
      <c r="AD235" s="39"/>
      <c r="AE235" s="39"/>
      <c r="AR235" s="240" t="s">
        <v>238</v>
      </c>
      <c r="AT235" s="240" t="s">
        <v>244</v>
      </c>
      <c r="AU235" s="240" t="s">
        <v>85</v>
      </c>
      <c r="AY235" s="18" t="s">
        <v>194</v>
      </c>
      <c r="BE235" s="241">
        <f>IF(N235="základní",J235,0)</f>
        <v>0</v>
      </c>
      <c r="BF235" s="241">
        <f>IF(N235="snížená",J235,0)</f>
        <v>0</v>
      </c>
      <c r="BG235" s="241">
        <f>IF(N235="zákl. přenesená",J235,0)</f>
        <v>0</v>
      </c>
      <c r="BH235" s="241">
        <f>IF(N235="sníž. přenesená",J235,0)</f>
        <v>0</v>
      </c>
      <c r="BI235" s="241">
        <f>IF(N235="nulová",J235,0)</f>
        <v>0</v>
      </c>
      <c r="BJ235" s="18" t="s">
        <v>83</v>
      </c>
      <c r="BK235" s="241">
        <f>ROUND(I235*H235,2)</f>
        <v>0</v>
      </c>
      <c r="BL235" s="18" t="s">
        <v>100</v>
      </c>
      <c r="BM235" s="240" t="s">
        <v>2638</v>
      </c>
    </row>
    <row r="236" s="13" customFormat="1">
      <c r="A236" s="13"/>
      <c r="B236" s="247"/>
      <c r="C236" s="248"/>
      <c r="D236" s="242" t="s">
        <v>204</v>
      </c>
      <c r="E236" s="248"/>
      <c r="F236" s="250" t="s">
        <v>2639</v>
      </c>
      <c r="G236" s="248"/>
      <c r="H236" s="251">
        <v>11</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204</v>
      </c>
      <c r="AU236" s="257" t="s">
        <v>85</v>
      </c>
      <c r="AV236" s="13" t="s">
        <v>85</v>
      </c>
      <c r="AW236" s="13" t="s">
        <v>4</v>
      </c>
      <c r="AX236" s="13" t="s">
        <v>83</v>
      </c>
      <c r="AY236" s="257" t="s">
        <v>194</v>
      </c>
    </row>
    <row r="237" s="2" customFormat="1" ht="16.5" customHeight="1">
      <c r="A237" s="39"/>
      <c r="B237" s="40"/>
      <c r="C237" s="229" t="s">
        <v>401</v>
      </c>
      <c r="D237" s="229" t="s">
        <v>196</v>
      </c>
      <c r="E237" s="230" t="s">
        <v>2640</v>
      </c>
      <c r="F237" s="231" t="s">
        <v>2641</v>
      </c>
      <c r="G237" s="232" t="s">
        <v>210</v>
      </c>
      <c r="H237" s="233">
        <v>4.5</v>
      </c>
      <c r="I237" s="234"/>
      <c r="J237" s="235">
        <f>ROUND(I237*H237,2)</f>
        <v>0</v>
      </c>
      <c r="K237" s="231" t="s">
        <v>200</v>
      </c>
      <c r="L237" s="45"/>
      <c r="M237" s="236" t="s">
        <v>1</v>
      </c>
      <c r="N237" s="237" t="s">
        <v>41</v>
      </c>
      <c r="O237" s="92"/>
      <c r="P237" s="238">
        <f>O237*H237</f>
        <v>0</v>
      </c>
      <c r="Q237" s="238">
        <v>0.00014999999999999999</v>
      </c>
      <c r="R237" s="238">
        <f>Q237*H237</f>
        <v>0.00067499999999999993</v>
      </c>
      <c r="S237" s="238">
        <v>0</v>
      </c>
      <c r="T237" s="239">
        <f>S237*H237</f>
        <v>0</v>
      </c>
      <c r="U237" s="39"/>
      <c r="V237" s="39"/>
      <c r="W237" s="39"/>
      <c r="X237" s="39"/>
      <c r="Y237" s="39"/>
      <c r="Z237" s="39"/>
      <c r="AA237" s="39"/>
      <c r="AB237" s="39"/>
      <c r="AC237" s="39"/>
      <c r="AD237" s="39"/>
      <c r="AE237" s="39"/>
      <c r="AR237" s="240" t="s">
        <v>100</v>
      </c>
      <c r="AT237" s="240" t="s">
        <v>196</v>
      </c>
      <c r="AU237" s="240" t="s">
        <v>85</v>
      </c>
      <c r="AY237" s="18" t="s">
        <v>194</v>
      </c>
      <c r="BE237" s="241">
        <f>IF(N237="základní",J237,0)</f>
        <v>0</v>
      </c>
      <c r="BF237" s="241">
        <f>IF(N237="snížená",J237,0)</f>
        <v>0</v>
      </c>
      <c r="BG237" s="241">
        <f>IF(N237="zákl. přenesená",J237,0)</f>
        <v>0</v>
      </c>
      <c r="BH237" s="241">
        <f>IF(N237="sníž. přenesená",J237,0)</f>
        <v>0</v>
      </c>
      <c r="BI237" s="241">
        <f>IF(N237="nulová",J237,0)</f>
        <v>0</v>
      </c>
      <c r="BJ237" s="18" t="s">
        <v>83</v>
      </c>
      <c r="BK237" s="241">
        <f>ROUND(I237*H237,2)</f>
        <v>0</v>
      </c>
      <c r="BL237" s="18" t="s">
        <v>100</v>
      </c>
      <c r="BM237" s="240" t="s">
        <v>2642</v>
      </c>
    </row>
    <row r="238" s="13" customFormat="1">
      <c r="A238" s="13"/>
      <c r="B238" s="247"/>
      <c r="C238" s="248"/>
      <c r="D238" s="242" t="s">
        <v>204</v>
      </c>
      <c r="E238" s="249" t="s">
        <v>1</v>
      </c>
      <c r="F238" s="250" t="s">
        <v>2643</v>
      </c>
      <c r="G238" s="248"/>
      <c r="H238" s="251">
        <v>4.5</v>
      </c>
      <c r="I238" s="252"/>
      <c r="J238" s="248"/>
      <c r="K238" s="248"/>
      <c r="L238" s="253"/>
      <c r="M238" s="254"/>
      <c r="N238" s="255"/>
      <c r="O238" s="255"/>
      <c r="P238" s="255"/>
      <c r="Q238" s="255"/>
      <c r="R238" s="255"/>
      <c r="S238" s="255"/>
      <c r="T238" s="256"/>
      <c r="U238" s="13"/>
      <c r="V238" s="13"/>
      <c r="W238" s="13"/>
      <c r="X238" s="13"/>
      <c r="Y238" s="13"/>
      <c r="Z238" s="13"/>
      <c r="AA238" s="13"/>
      <c r="AB238" s="13"/>
      <c r="AC238" s="13"/>
      <c r="AD238" s="13"/>
      <c r="AE238" s="13"/>
      <c r="AT238" s="257" t="s">
        <v>204</v>
      </c>
      <c r="AU238" s="257" t="s">
        <v>85</v>
      </c>
      <c r="AV238" s="13" t="s">
        <v>85</v>
      </c>
      <c r="AW238" s="13" t="s">
        <v>32</v>
      </c>
      <c r="AX238" s="13" t="s">
        <v>76</v>
      </c>
      <c r="AY238" s="257" t="s">
        <v>194</v>
      </c>
    </row>
    <row r="239" s="15" customFormat="1">
      <c r="A239" s="15"/>
      <c r="B239" s="268"/>
      <c r="C239" s="269"/>
      <c r="D239" s="242" t="s">
        <v>204</v>
      </c>
      <c r="E239" s="270" t="s">
        <v>1</v>
      </c>
      <c r="F239" s="271" t="s">
        <v>207</v>
      </c>
      <c r="G239" s="269"/>
      <c r="H239" s="272">
        <v>4.5</v>
      </c>
      <c r="I239" s="273"/>
      <c r="J239" s="269"/>
      <c r="K239" s="269"/>
      <c r="L239" s="274"/>
      <c r="M239" s="275"/>
      <c r="N239" s="276"/>
      <c r="O239" s="276"/>
      <c r="P239" s="276"/>
      <c r="Q239" s="276"/>
      <c r="R239" s="276"/>
      <c r="S239" s="276"/>
      <c r="T239" s="277"/>
      <c r="U239" s="15"/>
      <c r="V239" s="15"/>
      <c r="W239" s="15"/>
      <c r="X239" s="15"/>
      <c r="Y239" s="15"/>
      <c r="Z239" s="15"/>
      <c r="AA239" s="15"/>
      <c r="AB239" s="15"/>
      <c r="AC239" s="15"/>
      <c r="AD239" s="15"/>
      <c r="AE239" s="15"/>
      <c r="AT239" s="278" t="s">
        <v>204</v>
      </c>
      <c r="AU239" s="278" t="s">
        <v>85</v>
      </c>
      <c r="AV239" s="15" t="s">
        <v>100</v>
      </c>
      <c r="AW239" s="15" t="s">
        <v>32</v>
      </c>
      <c r="AX239" s="15" t="s">
        <v>83</v>
      </c>
      <c r="AY239" s="278" t="s">
        <v>194</v>
      </c>
    </row>
    <row r="240" s="2" customFormat="1" ht="16.5" customHeight="1">
      <c r="A240" s="39"/>
      <c r="B240" s="40"/>
      <c r="C240" s="229" t="s">
        <v>406</v>
      </c>
      <c r="D240" s="229" t="s">
        <v>196</v>
      </c>
      <c r="E240" s="230" t="s">
        <v>2644</v>
      </c>
      <c r="F240" s="231" t="s">
        <v>2645</v>
      </c>
      <c r="G240" s="232" t="s">
        <v>215</v>
      </c>
      <c r="H240" s="233">
        <v>5</v>
      </c>
      <c r="I240" s="234"/>
      <c r="J240" s="235">
        <f>ROUND(I240*H240,2)</f>
        <v>0</v>
      </c>
      <c r="K240" s="231" t="s">
        <v>200</v>
      </c>
      <c r="L240" s="45"/>
      <c r="M240" s="236" t="s">
        <v>1</v>
      </c>
      <c r="N240" s="237" t="s">
        <v>41</v>
      </c>
      <c r="O240" s="92"/>
      <c r="P240" s="238">
        <f>O240*H240</f>
        <v>0</v>
      </c>
      <c r="Q240" s="238">
        <v>0</v>
      </c>
      <c r="R240" s="238">
        <f>Q240*H240</f>
        <v>0</v>
      </c>
      <c r="S240" s="238">
        <v>2.3999999999999999</v>
      </c>
      <c r="T240" s="239">
        <f>S240*H240</f>
        <v>12</v>
      </c>
      <c r="U240" s="39"/>
      <c r="V240" s="39"/>
      <c r="W240" s="39"/>
      <c r="X240" s="39"/>
      <c r="Y240" s="39"/>
      <c r="Z240" s="39"/>
      <c r="AA240" s="39"/>
      <c r="AB240" s="39"/>
      <c r="AC240" s="39"/>
      <c r="AD240" s="39"/>
      <c r="AE240" s="39"/>
      <c r="AR240" s="240" t="s">
        <v>100</v>
      </c>
      <c r="AT240" s="240" t="s">
        <v>196</v>
      </c>
      <c r="AU240" s="240" t="s">
        <v>85</v>
      </c>
      <c r="AY240" s="18" t="s">
        <v>194</v>
      </c>
      <c r="BE240" s="241">
        <f>IF(N240="základní",J240,0)</f>
        <v>0</v>
      </c>
      <c r="BF240" s="241">
        <f>IF(N240="snížená",J240,0)</f>
        <v>0</v>
      </c>
      <c r="BG240" s="241">
        <f>IF(N240="zákl. přenesená",J240,0)</f>
        <v>0</v>
      </c>
      <c r="BH240" s="241">
        <f>IF(N240="sníž. přenesená",J240,0)</f>
        <v>0</v>
      </c>
      <c r="BI240" s="241">
        <f>IF(N240="nulová",J240,0)</f>
        <v>0</v>
      </c>
      <c r="BJ240" s="18" t="s">
        <v>83</v>
      </c>
      <c r="BK240" s="241">
        <f>ROUND(I240*H240,2)</f>
        <v>0</v>
      </c>
      <c r="BL240" s="18" t="s">
        <v>100</v>
      </c>
      <c r="BM240" s="240" t="s">
        <v>2646</v>
      </c>
    </row>
    <row r="241" s="12" customFormat="1" ht="22.8" customHeight="1">
      <c r="A241" s="12"/>
      <c r="B241" s="213"/>
      <c r="C241" s="214"/>
      <c r="D241" s="215" t="s">
        <v>75</v>
      </c>
      <c r="E241" s="227" t="s">
        <v>824</v>
      </c>
      <c r="F241" s="227" t="s">
        <v>825</v>
      </c>
      <c r="G241" s="214"/>
      <c r="H241" s="214"/>
      <c r="I241" s="217"/>
      <c r="J241" s="228">
        <f>BK241</f>
        <v>0</v>
      </c>
      <c r="K241" s="214"/>
      <c r="L241" s="219"/>
      <c r="M241" s="220"/>
      <c r="N241" s="221"/>
      <c r="O241" s="221"/>
      <c r="P241" s="222">
        <f>SUM(P242:P247)</f>
        <v>0</v>
      </c>
      <c r="Q241" s="221"/>
      <c r="R241" s="222">
        <f>SUM(R242:R247)</f>
        <v>0</v>
      </c>
      <c r="S241" s="221"/>
      <c r="T241" s="223">
        <f>SUM(T242:T247)</f>
        <v>0</v>
      </c>
      <c r="U241" s="12"/>
      <c r="V241" s="12"/>
      <c r="W241" s="12"/>
      <c r="X241" s="12"/>
      <c r="Y241" s="12"/>
      <c r="Z241" s="12"/>
      <c r="AA241" s="12"/>
      <c r="AB241" s="12"/>
      <c r="AC241" s="12"/>
      <c r="AD241" s="12"/>
      <c r="AE241" s="12"/>
      <c r="AR241" s="224" t="s">
        <v>83</v>
      </c>
      <c r="AT241" s="225" t="s">
        <v>75</v>
      </c>
      <c r="AU241" s="225" t="s">
        <v>83</v>
      </c>
      <c r="AY241" s="224" t="s">
        <v>194</v>
      </c>
      <c r="BK241" s="226">
        <f>SUM(BK242:BK247)</f>
        <v>0</v>
      </c>
    </row>
    <row r="242" s="2" customFormat="1" ht="16.5" customHeight="1">
      <c r="A242" s="39"/>
      <c r="B242" s="40"/>
      <c r="C242" s="229" t="s">
        <v>411</v>
      </c>
      <c r="D242" s="229" t="s">
        <v>196</v>
      </c>
      <c r="E242" s="230" t="s">
        <v>831</v>
      </c>
      <c r="F242" s="231" t="s">
        <v>2647</v>
      </c>
      <c r="G242" s="232" t="s">
        <v>312</v>
      </c>
      <c r="H242" s="233">
        <v>0</v>
      </c>
      <c r="I242" s="234"/>
      <c r="J242" s="235">
        <f>ROUND(I242*H242,2)</f>
        <v>0</v>
      </c>
      <c r="K242" s="231" t="s">
        <v>232</v>
      </c>
      <c r="L242" s="45"/>
      <c r="M242" s="236" t="s">
        <v>1</v>
      </c>
      <c r="N242" s="237" t="s">
        <v>41</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100</v>
      </c>
      <c r="AT242" s="240" t="s">
        <v>196</v>
      </c>
      <c r="AU242" s="240" t="s">
        <v>85</v>
      </c>
      <c r="AY242" s="18" t="s">
        <v>194</v>
      </c>
      <c r="BE242" s="241">
        <f>IF(N242="základní",J242,0)</f>
        <v>0</v>
      </c>
      <c r="BF242" s="241">
        <f>IF(N242="snížená",J242,0)</f>
        <v>0</v>
      </c>
      <c r="BG242" s="241">
        <f>IF(N242="zákl. přenesená",J242,0)</f>
        <v>0</v>
      </c>
      <c r="BH242" s="241">
        <f>IF(N242="sníž. přenesená",J242,0)</f>
        <v>0</v>
      </c>
      <c r="BI242" s="241">
        <f>IF(N242="nulová",J242,0)</f>
        <v>0</v>
      </c>
      <c r="BJ242" s="18" t="s">
        <v>83</v>
      </c>
      <c r="BK242" s="241">
        <f>ROUND(I242*H242,2)</f>
        <v>0</v>
      </c>
      <c r="BL242" s="18" t="s">
        <v>100</v>
      </c>
      <c r="BM242" s="240" t="s">
        <v>2648</v>
      </c>
    </row>
    <row r="243" s="2" customFormat="1">
      <c r="A243" s="39"/>
      <c r="B243" s="40"/>
      <c r="C243" s="41"/>
      <c r="D243" s="242" t="s">
        <v>202</v>
      </c>
      <c r="E243" s="41"/>
      <c r="F243" s="243" t="s">
        <v>834</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202</v>
      </c>
      <c r="AU243" s="18" t="s">
        <v>85</v>
      </c>
    </row>
    <row r="244" s="2" customFormat="1" ht="16.5" customHeight="1">
      <c r="A244" s="39"/>
      <c r="B244" s="40"/>
      <c r="C244" s="229" t="s">
        <v>417</v>
      </c>
      <c r="D244" s="229" t="s">
        <v>196</v>
      </c>
      <c r="E244" s="230" t="s">
        <v>836</v>
      </c>
      <c r="F244" s="231" t="s">
        <v>837</v>
      </c>
      <c r="G244" s="232" t="s">
        <v>312</v>
      </c>
      <c r="H244" s="233">
        <v>56.722000000000001</v>
      </c>
      <c r="I244" s="234"/>
      <c r="J244" s="235">
        <f>ROUND(I244*H244,2)</f>
        <v>0</v>
      </c>
      <c r="K244" s="231" t="s">
        <v>200</v>
      </c>
      <c r="L244" s="45"/>
      <c r="M244" s="236" t="s">
        <v>1</v>
      </c>
      <c r="N244" s="237" t="s">
        <v>41</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100</v>
      </c>
      <c r="AT244" s="240" t="s">
        <v>196</v>
      </c>
      <c r="AU244" s="240" t="s">
        <v>85</v>
      </c>
      <c r="AY244" s="18" t="s">
        <v>194</v>
      </c>
      <c r="BE244" s="241">
        <f>IF(N244="základní",J244,0)</f>
        <v>0</v>
      </c>
      <c r="BF244" s="241">
        <f>IF(N244="snížená",J244,0)</f>
        <v>0</v>
      </c>
      <c r="BG244" s="241">
        <f>IF(N244="zákl. přenesená",J244,0)</f>
        <v>0</v>
      </c>
      <c r="BH244" s="241">
        <f>IF(N244="sníž. přenesená",J244,0)</f>
        <v>0</v>
      </c>
      <c r="BI244" s="241">
        <f>IF(N244="nulová",J244,0)</f>
        <v>0</v>
      </c>
      <c r="BJ244" s="18" t="s">
        <v>83</v>
      </c>
      <c r="BK244" s="241">
        <f>ROUND(I244*H244,2)</f>
        <v>0</v>
      </c>
      <c r="BL244" s="18" t="s">
        <v>100</v>
      </c>
      <c r="BM244" s="240" t="s">
        <v>2649</v>
      </c>
    </row>
    <row r="245" s="2" customFormat="1" ht="16.5" customHeight="1">
      <c r="A245" s="39"/>
      <c r="B245" s="40"/>
      <c r="C245" s="229" t="s">
        <v>422</v>
      </c>
      <c r="D245" s="229" t="s">
        <v>196</v>
      </c>
      <c r="E245" s="230" t="s">
        <v>840</v>
      </c>
      <c r="F245" s="231" t="s">
        <v>841</v>
      </c>
      <c r="G245" s="232" t="s">
        <v>312</v>
      </c>
      <c r="H245" s="233">
        <v>1134.4400000000001</v>
      </c>
      <c r="I245" s="234"/>
      <c r="J245" s="235">
        <f>ROUND(I245*H245,2)</f>
        <v>0</v>
      </c>
      <c r="K245" s="231" t="s">
        <v>200</v>
      </c>
      <c r="L245" s="45"/>
      <c r="M245" s="236" t="s">
        <v>1</v>
      </c>
      <c r="N245" s="237"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100</v>
      </c>
      <c r="AT245" s="240" t="s">
        <v>196</v>
      </c>
      <c r="AU245" s="240" t="s">
        <v>85</v>
      </c>
      <c r="AY245" s="18" t="s">
        <v>194</v>
      </c>
      <c r="BE245" s="241">
        <f>IF(N245="základní",J245,0)</f>
        <v>0</v>
      </c>
      <c r="BF245" s="241">
        <f>IF(N245="snížená",J245,0)</f>
        <v>0</v>
      </c>
      <c r="BG245" s="241">
        <f>IF(N245="zákl. přenesená",J245,0)</f>
        <v>0</v>
      </c>
      <c r="BH245" s="241">
        <f>IF(N245="sníž. přenesená",J245,0)</f>
        <v>0</v>
      </c>
      <c r="BI245" s="241">
        <f>IF(N245="nulová",J245,0)</f>
        <v>0</v>
      </c>
      <c r="BJ245" s="18" t="s">
        <v>83</v>
      </c>
      <c r="BK245" s="241">
        <f>ROUND(I245*H245,2)</f>
        <v>0</v>
      </c>
      <c r="BL245" s="18" t="s">
        <v>100</v>
      </c>
      <c r="BM245" s="240" t="s">
        <v>2650</v>
      </c>
    </row>
    <row r="246" s="13" customFormat="1">
      <c r="A246" s="13"/>
      <c r="B246" s="247"/>
      <c r="C246" s="248"/>
      <c r="D246" s="242" t="s">
        <v>204</v>
      </c>
      <c r="E246" s="248"/>
      <c r="F246" s="250" t="s">
        <v>2651</v>
      </c>
      <c r="G246" s="248"/>
      <c r="H246" s="251">
        <v>1134.4400000000001</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204</v>
      </c>
      <c r="AU246" s="257" t="s">
        <v>85</v>
      </c>
      <c r="AV246" s="13" t="s">
        <v>85</v>
      </c>
      <c r="AW246" s="13" t="s">
        <v>4</v>
      </c>
      <c r="AX246" s="13" t="s">
        <v>83</v>
      </c>
      <c r="AY246" s="257" t="s">
        <v>194</v>
      </c>
    </row>
    <row r="247" s="2" customFormat="1" ht="16.5" customHeight="1">
      <c r="A247" s="39"/>
      <c r="B247" s="40"/>
      <c r="C247" s="229" t="s">
        <v>427</v>
      </c>
      <c r="D247" s="229" t="s">
        <v>196</v>
      </c>
      <c r="E247" s="230" t="s">
        <v>845</v>
      </c>
      <c r="F247" s="231" t="s">
        <v>846</v>
      </c>
      <c r="G247" s="232" t="s">
        <v>312</v>
      </c>
      <c r="H247" s="233">
        <v>56.722000000000001</v>
      </c>
      <c r="I247" s="234"/>
      <c r="J247" s="235">
        <f>ROUND(I247*H247,2)</f>
        <v>0</v>
      </c>
      <c r="K247" s="231" t="s">
        <v>200</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100</v>
      </c>
      <c r="AT247" s="240" t="s">
        <v>196</v>
      </c>
      <c r="AU247" s="240" t="s">
        <v>85</v>
      </c>
      <c r="AY247" s="18" t="s">
        <v>194</v>
      </c>
      <c r="BE247" s="241">
        <f>IF(N247="základní",J247,0)</f>
        <v>0</v>
      </c>
      <c r="BF247" s="241">
        <f>IF(N247="snížená",J247,0)</f>
        <v>0</v>
      </c>
      <c r="BG247" s="241">
        <f>IF(N247="zákl. přenesená",J247,0)</f>
        <v>0</v>
      </c>
      <c r="BH247" s="241">
        <f>IF(N247="sníž. přenesená",J247,0)</f>
        <v>0</v>
      </c>
      <c r="BI247" s="241">
        <f>IF(N247="nulová",J247,0)</f>
        <v>0</v>
      </c>
      <c r="BJ247" s="18" t="s">
        <v>83</v>
      </c>
      <c r="BK247" s="241">
        <f>ROUND(I247*H247,2)</f>
        <v>0</v>
      </c>
      <c r="BL247" s="18" t="s">
        <v>100</v>
      </c>
      <c r="BM247" s="240" t="s">
        <v>2652</v>
      </c>
    </row>
    <row r="248" s="12" customFormat="1" ht="22.8" customHeight="1">
      <c r="A248" s="12"/>
      <c r="B248" s="213"/>
      <c r="C248" s="214"/>
      <c r="D248" s="215" t="s">
        <v>75</v>
      </c>
      <c r="E248" s="227" t="s">
        <v>848</v>
      </c>
      <c r="F248" s="227" t="s">
        <v>849</v>
      </c>
      <c r="G248" s="214"/>
      <c r="H248" s="214"/>
      <c r="I248" s="217"/>
      <c r="J248" s="228">
        <f>BK248</f>
        <v>0</v>
      </c>
      <c r="K248" s="214"/>
      <c r="L248" s="219"/>
      <c r="M248" s="220"/>
      <c r="N248" s="221"/>
      <c r="O248" s="221"/>
      <c r="P248" s="222">
        <f>P249</f>
        <v>0</v>
      </c>
      <c r="Q248" s="221"/>
      <c r="R248" s="222">
        <f>R249</f>
        <v>0</v>
      </c>
      <c r="S248" s="221"/>
      <c r="T248" s="223">
        <f>T249</f>
        <v>0</v>
      </c>
      <c r="U248" s="12"/>
      <c r="V248" s="12"/>
      <c r="W248" s="12"/>
      <c r="X248" s="12"/>
      <c r="Y248" s="12"/>
      <c r="Z248" s="12"/>
      <c r="AA248" s="12"/>
      <c r="AB248" s="12"/>
      <c r="AC248" s="12"/>
      <c r="AD248" s="12"/>
      <c r="AE248" s="12"/>
      <c r="AR248" s="224" t="s">
        <v>83</v>
      </c>
      <c r="AT248" s="225" t="s">
        <v>75</v>
      </c>
      <c r="AU248" s="225" t="s">
        <v>83</v>
      </c>
      <c r="AY248" s="224" t="s">
        <v>194</v>
      </c>
      <c r="BK248" s="226">
        <f>BK249</f>
        <v>0</v>
      </c>
    </row>
    <row r="249" s="2" customFormat="1" ht="21.75" customHeight="1">
      <c r="A249" s="39"/>
      <c r="B249" s="40"/>
      <c r="C249" s="229" t="s">
        <v>432</v>
      </c>
      <c r="D249" s="229" t="s">
        <v>196</v>
      </c>
      <c r="E249" s="230" t="s">
        <v>2653</v>
      </c>
      <c r="F249" s="231" t="s">
        <v>2654</v>
      </c>
      <c r="G249" s="232" t="s">
        <v>312</v>
      </c>
      <c r="H249" s="233">
        <v>159.94999999999999</v>
      </c>
      <c r="I249" s="234"/>
      <c r="J249" s="235">
        <f>ROUND(I249*H249,2)</f>
        <v>0</v>
      </c>
      <c r="K249" s="231" t="s">
        <v>200</v>
      </c>
      <c r="L249" s="45"/>
      <c r="M249" s="236" t="s">
        <v>1</v>
      </c>
      <c r="N249" s="237" t="s">
        <v>41</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100</v>
      </c>
      <c r="AT249" s="240" t="s">
        <v>196</v>
      </c>
      <c r="AU249" s="240" t="s">
        <v>85</v>
      </c>
      <c r="AY249" s="18" t="s">
        <v>194</v>
      </c>
      <c r="BE249" s="241">
        <f>IF(N249="základní",J249,0)</f>
        <v>0</v>
      </c>
      <c r="BF249" s="241">
        <f>IF(N249="snížená",J249,0)</f>
        <v>0</v>
      </c>
      <c r="BG249" s="241">
        <f>IF(N249="zákl. přenesená",J249,0)</f>
        <v>0</v>
      </c>
      <c r="BH249" s="241">
        <f>IF(N249="sníž. přenesená",J249,0)</f>
        <v>0</v>
      </c>
      <c r="BI249" s="241">
        <f>IF(N249="nulová",J249,0)</f>
        <v>0</v>
      </c>
      <c r="BJ249" s="18" t="s">
        <v>83</v>
      </c>
      <c r="BK249" s="241">
        <f>ROUND(I249*H249,2)</f>
        <v>0</v>
      </c>
      <c r="BL249" s="18" t="s">
        <v>100</v>
      </c>
      <c r="BM249" s="240" t="s">
        <v>2655</v>
      </c>
    </row>
    <row r="250" s="12" customFormat="1" ht="25.92" customHeight="1">
      <c r="A250" s="12"/>
      <c r="B250" s="213"/>
      <c r="C250" s="214"/>
      <c r="D250" s="215" t="s">
        <v>75</v>
      </c>
      <c r="E250" s="216" t="s">
        <v>860</v>
      </c>
      <c r="F250" s="216" t="s">
        <v>861</v>
      </c>
      <c r="G250" s="214"/>
      <c r="H250" s="214"/>
      <c r="I250" s="217"/>
      <c r="J250" s="218">
        <f>BK250</f>
        <v>0</v>
      </c>
      <c r="K250" s="214"/>
      <c r="L250" s="219"/>
      <c r="M250" s="220"/>
      <c r="N250" s="221"/>
      <c r="O250" s="221"/>
      <c r="P250" s="222">
        <f>P251+P255+P258</f>
        <v>0</v>
      </c>
      <c r="Q250" s="221"/>
      <c r="R250" s="222">
        <f>R251+R255+R258</f>
        <v>0.095846999999999988</v>
      </c>
      <c r="S250" s="221"/>
      <c r="T250" s="223">
        <f>T251+T255+T258</f>
        <v>0</v>
      </c>
      <c r="U250" s="12"/>
      <c r="V250" s="12"/>
      <c r="W250" s="12"/>
      <c r="X250" s="12"/>
      <c r="Y250" s="12"/>
      <c r="Z250" s="12"/>
      <c r="AA250" s="12"/>
      <c r="AB250" s="12"/>
      <c r="AC250" s="12"/>
      <c r="AD250" s="12"/>
      <c r="AE250" s="12"/>
      <c r="AR250" s="224" t="s">
        <v>85</v>
      </c>
      <c r="AT250" s="225" t="s">
        <v>75</v>
      </c>
      <c r="AU250" s="225" t="s">
        <v>76</v>
      </c>
      <c r="AY250" s="224" t="s">
        <v>194</v>
      </c>
      <c r="BK250" s="226">
        <f>BK251+BK255+BK258</f>
        <v>0</v>
      </c>
    </row>
    <row r="251" s="12" customFormat="1" ht="22.8" customHeight="1">
      <c r="A251" s="12"/>
      <c r="B251" s="213"/>
      <c r="C251" s="214"/>
      <c r="D251" s="215" t="s">
        <v>75</v>
      </c>
      <c r="E251" s="227" t="s">
        <v>862</v>
      </c>
      <c r="F251" s="227" t="s">
        <v>863</v>
      </c>
      <c r="G251" s="214"/>
      <c r="H251" s="214"/>
      <c r="I251" s="217"/>
      <c r="J251" s="228">
        <f>BK251</f>
        <v>0</v>
      </c>
      <c r="K251" s="214"/>
      <c r="L251" s="219"/>
      <c r="M251" s="220"/>
      <c r="N251" s="221"/>
      <c r="O251" s="221"/>
      <c r="P251" s="222">
        <f>SUM(P252:P254)</f>
        <v>0</v>
      </c>
      <c r="Q251" s="221"/>
      <c r="R251" s="222">
        <f>SUM(R252:R254)</f>
        <v>0.031690999999999997</v>
      </c>
      <c r="S251" s="221"/>
      <c r="T251" s="223">
        <f>SUM(T252:T254)</f>
        <v>0</v>
      </c>
      <c r="U251" s="12"/>
      <c r="V251" s="12"/>
      <c r="W251" s="12"/>
      <c r="X251" s="12"/>
      <c r="Y251" s="12"/>
      <c r="Z251" s="12"/>
      <c r="AA251" s="12"/>
      <c r="AB251" s="12"/>
      <c r="AC251" s="12"/>
      <c r="AD251" s="12"/>
      <c r="AE251" s="12"/>
      <c r="AR251" s="224" t="s">
        <v>85</v>
      </c>
      <c r="AT251" s="225" t="s">
        <v>75</v>
      </c>
      <c r="AU251" s="225" t="s">
        <v>83</v>
      </c>
      <c r="AY251" s="224" t="s">
        <v>194</v>
      </c>
      <c r="BK251" s="226">
        <f>SUM(BK252:BK254)</f>
        <v>0</v>
      </c>
    </row>
    <row r="252" s="2" customFormat="1" ht="16.5" customHeight="1">
      <c r="A252" s="39"/>
      <c r="B252" s="40"/>
      <c r="C252" s="229" t="s">
        <v>437</v>
      </c>
      <c r="D252" s="229" t="s">
        <v>196</v>
      </c>
      <c r="E252" s="230" t="s">
        <v>2656</v>
      </c>
      <c r="F252" s="231" t="s">
        <v>2657</v>
      </c>
      <c r="G252" s="232" t="s">
        <v>210</v>
      </c>
      <c r="H252" s="233">
        <v>6.7000000000000002</v>
      </c>
      <c r="I252" s="234"/>
      <c r="J252" s="235">
        <f>ROUND(I252*H252,2)</f>
        <v>0</v>
      </c>
      <c r="K252" s="231" t="s">
        <v>200</v>
      </c>
      <c r="L252" s="45"/>
      <c r="M252" s="236" t="s">
        <v>1</v>
      </c>
      <c r="N252" s="237" t="s">
        <v>41</v>
      </c>
      <c r="O252" s="92"/>
      <c r="P252" s="238">
        <f>O252*H252</f>
        <v>0</v>
      </c>
      <c r="Q252" s="238">
        <v>0.0047299999999999998</v>
      </c>
      <c r="R252" s="238">
        <f>Q252*H252</f>
        <v>0.031690999999999997</v>
      </c>
      <c r="S252" s="238">
        <v>0</v>
      </c>
      <c r="T252" s="239">
        <f>S252*H252</f>
        <v>0</v>
      </c>
      <c r="U252" s="39"/>
      <c r="V252" s="39"/>
      <c r="W252" s="39"/>
      <c r="X252" s="39"/>
      <c r="Y252" s="39"/>
      <c r="Z252" s="39"/>
      <c r="AA252" s="39"/>
      <c r="AB252" s="39"/>
      <c r="AC252" s="39"/>
      <c r="AD252" s="39"/>
      <c r="AE252" s="39"/>
      <c r="AR252" s="240" t="s">
        <v>285</v>
      </c>
      <c r="AT252" s="240" t="s">
        <v>196</v>
      </c>
      <c r="AU252" s="240" t="s">
        <v>85</v>
      </c>
      <c r="AY252" s="18" t="s">
        <v>194</v>
      </c>
      <c r="BE252" s="241">
        <f>IF(N252="základní",J252,0)</f>
        <v>0</v>
      </c>
      <c r="BF252" s="241">
        <f>IF(N252="snížená",J252,0)</f>
        <v>0</v>
      </c>
      <c r="BG252" s="241">
        <f>IF(N252="zákl. přenesená",J252,0)</f>
        <v>0</v>
      </c>
      <c r="BH252" s="241">
        <f>IF(N252="sníž. přenesená",J252,0)</f>
        <v>0</v>
      </c>
      <c r="BI252" s="241">
        <f>IF(N252="nulová",J252,0)</f>
        <v>0</v>
      </c>
      <c r="BJ252" s="18" t="s">
        <v>83</v>
      </c>
      <c r="BK252" s="241">
        <f>ROUND(I252*H252,2)</f>
        <v>0</v>
      </c>
      <c r="BL252" s="18" t="s">
        <v>285</v>
      </c>
      <c r="BM252" s="240" t="s">
        <v>2658</v>
      </c>
    </row>
    <row r="253" s="13" customFormat="1">
      <c r="A253" s="13"/>
      <c r="B253" s="247"/>
      <c r="C253" s="248"/>
      <c r="D253" s="242" t="s">
        <v>204</v>
      </c>
      <c r="E253" s="249" t="s">
        <v>1</v>
      </c>
      <c r="F253" s="250" t="s">
        <v>2659</v>
      </c>
      <c r="G253" s="248"/>
      <c r="H253" s="251">
        <v>6.7000000000000002</v>
      </c>
      <c r="I253" s="252"/>
      <c r="J253" s="248"/>
      <c r="K253" s="248"/>
      <c r="L253" s="253"/>
      <c r="M253" s="254"/>
      <c r="N253" s="255"/>
      <c r="O253" s="255"/>
      <c r="P253" s="255"/>
      <c r="Q253" s="255"/>
      <c r="R253" s="255"/>
      <c r="S253" s="255"/>
      <c r="T253" s="256"/>
      <c r="U253" s="13"/>
      <c r="V253" s="13"/>
      <c r="W253" s="13"/>
      <c r="X253" s="13"/>
      <c r="Y253" s="13"/>
      <c r="Z253" s="13"/>
      <c r="AA253" s="13"/>
      <c r="AB253" s="13"/>
      <c r="AC253" s="13"/>
      <c r="AD253" s="13"/>
      <c r="AE253" s="13"/>
      <c r="AT253" s="257" t="s">
        <v>204</v>
      </c>
      <c r="AU253" s="257" t="s">
        <v>85</v>
      </c>
      <c r="AV253" s="13" t="s">
        <v>85</v>
      </c>
      <c r="AW253" s="13" t="s">
        <v>32</v>
      </c>
      <c r="AX253" s="13" t="s">
        <v>76</v>
      </c>
      <c r="AY253" s="257" t="s">
        <v>194</v>
      </c>
    </row>
    <row r="254" s="15" customFormat="1">
      <c r="A254" s="15"/>
      <c r="B254" s="268"/>
      <c r="C254" s="269"/>
      <c r="D254" s="242" t="s">
        <v>204</v>
      </c>
      <c r="E254" s="270" t="s">
        <v>1</v>
      </c>
      <c r="F254" s="271" t="s">
        <v>207</v>
      </c>
      <c r="G254" s="269"/>
      <c r="H254" s="272">
        <v>6.7000000000000002</v>
      </c>
      <c r="I254" s="273"/>
      <c r="J254" s="269"/>
      <c r="K254" s="269"/>
      <c r="L254" s="274"/>
      <c r="M254" s="275"/>
      <c r="N254" s="276"/>
      <c r="O254" s="276"/>
      <c r="P254" s="276"/>
      <c r="Q254" s="276"/>
      <c r="R254" s="276"/>
      <c r="S254" s="276"/>
      <c r="T254" s="277"/>
      <c r="U254" s="15"/>
      <c r="V254" s="15"/>
      <c r="W254" s="15"/>
      <c r="X254" s="15"/>
      <c r="Y254" s="15"/>
      <c r="Z254" s="15"/>
      <c r="AA254" s="15"/>
      <c r="AB254" s="15"/>
      <c r="AC254" s="15"/>
      <c r="AD254" s="15"/>
      <c r="AE254" s="15"/>
      <c r="AT254" s="278" t="s">
        <v>204</v>
      </c>
      <c r="AU254" s="278" t="s">
        <v>85</v>
      </c>
      <c r="AV254" s="15" t="s">
        <v>100</v>
      </c>
      <c r="AW254" s="15" t="s">
        <v>32</v>
      </c>
      <c r="AX254" s="15" t="s">
        <v>83</v>
      </c>
      <c r="AY254" s="278" t="s">
        <v>194</v>
      </c>
    </row>
    <row r="255" s="12" customFormat="1" ht="22.8" customHeight="1">
      <c r="A255" s="12"/>
      <c r="B255" s="213"/>
      <c r="C255" s="214"/>
      <c r="D255" s="215" t="s">
        <v>75</v>
      </c>
      <c r="E255" s="227" t="s">
        <v>1205</v>
      </c>
      <c r="F255" s="227" t="s">
        <v>1206</v>
      </c>
      <c r="G255" s="214"/>
      <c r="H255" s="214"/>
      <c r="I255" s="217"/>
      <c r="J255" s="228">
        <f>BK255</f>
        <v>0</v>
      </c>
      <c r="K255" s="214"/>
      <c r="L255" s="219"/>
      <c r="M255" s="220"/>
      <c r="N255" s="221"/>
      <c r="O255" s="221"/>
      <c r="P255" s="222">
        <f>SUM(P256:P257)</f>
        <v>0</v>
      </c>
      <c r="Q255" s="221"/>
      <c r="R255" s="222">
        <f>SUM(R256:R257)</f>
        <v>0</v>
      </c>
      <c r="S255" s="221"/>
      <c r="T255" s="223">
        <f>SUM(T256:T257)</f>
        <v>0</v>
      </c>
      <c r="U255" s="12"/>
      <c r="V255" s="12"/>
      <c r="W255" s="12"/>
      <c r="X255" s="12"/>
      <c r="Y255" s="12"/>
      <c r="Z255" s="12"/>
      <c r="AA255" s="12"/>
      <c r="AB255" s="12"/>
      <c r="AC255" s="12"/>
      <c r="AD255" s="12"/>
      <c r="AE255" s="12"/>
      <c r="AR255" s="224" t="s">
        <v>85</v>
      </c>
      <c r="AT255" s="225" t="s">
        <v>75</v>
      </c>
      <c r="AU255" s="225" t="s">
        <v>83</v>
      </c>
      <c r="AY255" s="224" t="s">
        <v>194</v>
      </c>
      <c r="BK255" s="226">
        <f>SUM(BK256:BK257)</f>
        <v>0</v>
      </c>
    </row>
    <row r="256" s="2" customFormat="1" ht="16.5" customHeight="1">
      <c r="A256" s="39"/>
      <c r="B256" s="40"/>
      <c r="C256" s="229" t="s">
        <v>443</v>
      </c>
      <c r="D256" s="229" t="s">
        <v>196</v>
      </c>
      <c r="E256" s="230" t="s">
        <v>2660</v>
      </c>
      <c r="F256" s="231" t="s">
        <v>2661</v>
      </c>
      <c r="G256" s="232" t="s">
        <v>210</v>
      </c>
      <c r="H256" s="233">
        <v>10.5</v>
      </c>
      <c r="I256" s="234"/>
      <c r="J256" s="235">
        <f>ROUND(I256*H256,2)</f>
        <v>0</v>
      </c>
      <c r="K256" s="231" t="s">
        <v>232</v>
      </c>
      <c r="L256" s="45"/>
      <c r="M256" s="236" t="s">
        <v>1</v>
      </c>
      <c r="N256" s="237" t="s">
        <v>41</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285</v>
      </c>
      <c r="AT256" s="240" t="s">
        <v>196</v>
      </c>
      <c r="AU256" s="240" t="s">
        <v>85</v>
      </c>
      <c r="AY256" s="18" t="s">
        <v>194</v>
      </c>
      <c r="BE256" s="241">
        <f>IF(N256="základní",J256,0)</f>
        <v>0</v>
      </c>
      <c r="BF256" s="241">
        <f>IF(N256="snížená",J256,0)</f>
        <v>0</v>
      </c>
      <c r="BG256" s="241">
        <f>IF(N256="zákl. přenesená",J256,0)</f>
        <v>0</v>
      </c>
      <c r="BH256" s="241">
        <f>IF(N256="sníž. přenesená",J256,0)</f>
        <v>0</v>
      </c>
      <c r="BI256" s="241">
        <f>IF(N256="nulová",J256,0)</f>
        <v>0</v>
      </c>
      <c r="BJ256" s="18" t="s">
        <v>83</v>
      </c>
      <c r="BK256" s="241">
        <f>ROUND(I256*H256,2)</f>
        <v>0</v>
      </c>
      <c r="BL256" s="18" t="s">
        <v>285</v>
      </c>
      <c r="BM256" s="240" t="s">
        <v>2662</v>
      </c>
    </row>
    <row r="257" s="2" customFormat="1">
      <c r="A257" s="39"/>
      <c r="B257" s="40"/>
      <c r="C257" s="41"/>
      <c r="D257" s="242" t="s">
        <v>202</v>
      </c>
      <c r="E257" s="41"/>
      <c r="F257" s="243" t="s">
        <v>2663</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202</v>
      </c>
      <c r="AU257" s="18" t="s">
        <v>85</v>
      </c>
    </row>
    <row r="258" s="12" customFormat="1" ht="22.8" customHeight="1">
      <c r="A258" s="12"/>
      <c r="B258" s="213"/>
      <c r="C258" s="214"/>
      <c r="D258" s="215" t="s">
        <v>75</v>
      </c>
      <c r="E258" s="227" t="s">
        <v>1548</v>
      </c>
      <c r="F258" s="227" t="s">
        <v>1549</v>
      </c>
      <c r="G258" s="214"/>
      <c r="H258" s="214"/>
      <c r="I258" s="217"/>
      <c r="J258" s="228">
        <f>BK258</f>
        <v>0</v>
      </c>
      <c r="K258" s="214"/>
      <c r="L258" s="219"/>
      <c r="M258" s="220"/>
      <c r="N258" s="221"/>
      <c r="O258" s="221"/>
      <c r="P258" s="222">
        <f>SUM(P259:P262)</f>
        <v>0</v>
      </c>
      <c r="Q258" s="221"/>
      <c r="R258" s="222">
        <f>SUM(R259:R262)</f>
        <v>0.064155999999999991</v>
      </c>
      <c r="S258" s="221"/>
      <c r="T258" s="223">
        <f>SUM(T259:T262)</f>
        <v>0</v>
      </c>
      <c r="U258" s="12"/>
      <c r="V258" s="12"/>
      <c r="W258" s="12"/>
      <c r="X258" s="12"/>
      <c r="Y258" s="12"/>
      <c r="Z258" s="12"/>
      <c r="AA258" s="12"/>
      <c r="AB258" s="12"/>
      <c r="AC258" s="12"/>
      <c r="AD258" s="12"/>
      <c r="AE258" s="12"/>
      <c r="AR258" s="224" t="s">
        <v>85</v>
      </c>
      <c r="AT258" s="225" t="s">
        <v>75</v>
      </c>
      <c r="AU258" s="225" t="s">
        <v>83</v>
      </c>
      <c r="AY258" s="224" t="s">
        <v>194</v>
      </c>
      <c r="BK258" s="226">
        <f>SUM(BK259:BK262)</f>
        <v>0</v>
      </c>
    </row>
    <row r="259" s="2" customFormat="1" ht="16.5" customHeight="1">
      <c r="A259" s="39"/>
      <c r="B259" s="40"/>
      <c r="C259" s="229" t="s">
        <v>448</v>
      </c>
      <c r="D259" s="229" t="s">
        <v>196</v>
      </c>
      <c r="E259" s="230" t="s">
        <v>1551</v>
      </c>
      <c r="F259" s="231" t="s">
        <v>1552</v>
      </c>
      <c r="G259" s="232" t="s">
        <v>210</v>
      </c>
      <c r="H259" s="233">
        <v>74.599999999999994</v>
      </c>
      <c r="I259" s="234"/>
      <c r="J259" s="235">
        <f>ROUND(I259*H259,2)</f>
        <v>0</v>
      </c>
      <c r="K259" s="231" t="s">
        <v>200</v>
      </c>
      <c r="L259" s="45"/>
      <c r="M259" s="236" t="s">
        <v>1</v>
      </c>
      <c r="N259" s="237" t="s">
        <v>41</v>
      </c>
      <c r="O259" s="92"/>
      <c r="P259" s="238">
        <f>O259*H259</f>
        <v>0</v>
      </c>
      <c r="Q259" s="238">
        <v>0.00013999999999999999</v>
      </c>
      <c r="R259" s="238">
        <f>Q259*H259</f>
        <v>0.010443999999999998</v>
      </c>
      <c r="S259" s="238">
        <v>0</v>
      </c>
      <c r="T259" s="239">
        <f>S259*H259</f>
        <v>0</v>
      </c>
      <c r="U259" s="39"/>
      <c r="V259" s="39"/>
      <c r="W259" s="39"/>
      <c r="X259" s="39"/>
      <c r="Y259" s="39"/>
      <c r="Z259" s="39"/>
      <c r="AA259" s="39"/>
      <c r="AB259" s="39"/>
      <c r="AC259" s="39"/>
      <c r="AD259" s="39"/>
      <c r="AE259" s="39"/>
      <c r="AR259" s="240" t="s">
        <v>285</v>
      </c>
      <c r="AT259" s="240" t="s">
        <v>196</v>
      </c>
      <c r="AU259" s="240" t="s">
        <v>85</v>
      </c>
      <c r="AY259" s="18" t="s">
        <v>194</v>
      </c>
      <c r="BE259" s="241">
        <f>IF(N259="základní",J259,0)</f>
        <v>0</v>
      </c>
      <c r="BF259" s="241">
        <f>IF(N259="snížená",J259,0)</f>
        <v>0</v>
      </c>
      <c r="BG259" s="241">
        <f>IF(N259="zákl. přenesená",J259,0)</f>
        <v>0</v>
      </c>
      <c r="BH259" s="241">
        <f>IF(N259="sníž. přenesená",J259,0)</f>
        <v>0</v>
      </c>
      <c r="BI259" s="241">
        <f>IF(N259="nulová",J259,0)</f>
        <v>0</v>
      </c>
      <c r="BJ259" s="18" t="s">
        <v>83</v>
      </c>
      <c r="BK259" s="241">
        <f>ROUND(I259*H259,2)</f>
        <v>0</v>
      </c>
      <c r="BL259" s="18" t="s">
        <v>285</v>
      </c>
      <c r="BM259" s="240" t="s">
        <v>2664</v>
      </c>
    </row>
    <row r="260" s="13" customFormat="1">
      <c r="A260" s="13"/>
      <c r="B260" s="247"/>
      <c r="C260" s="248"/>
      <c r="D260" s="242" t="s">
        <v>204</v>
      </c>
      <c r="E260" s="249" t="s">
        <v>1</v>
      </c>
      <c r="F260" s="250" t="s">
        <v>2607</v>
      </c>
      <c r="G260" s="248"/>
      <c r="H260" s="251">
        <v>74.599999999999994</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204</v>
      </c>
      <c r="AU260" s="257" t="s">
        <v>85</v>
      </c>
      <c r="AV260" s="13" t="s">
        <v>85</v>
      </c>
      <c r="AW260" s="13" t="s">
        <v>32</v>
      </c>
      <c r="AX260" s="13" t="s">
        <v>76</v>
      </c>
      <c r="AY260" s="257" t="s">
        <v>194</v>
      </c>
    </row>
    <row r="261" s="15" customFormat="1">
      <c r="A261" s="15"/>
      <c r="B261" s="268"/>
      <c r="C261" s="269"/>
      <c r="D261" s="242" t="s">
        <v>204</v>
      </c>
      <c r="E261" s="270" t="s">
        <v>1</v>
      </c>
      <c r="F261" s="271" t="s">
        <v>207</v>
      </c>
      <c r="G261" s="269"/>
      <c r="H261" s="272">
        <v>74.599999999999994</v>
      </c>
      <c r="I261" s="273"/>
      <c r="J261" s="269"/>
      <c r="K261" s="269"/>
      <c r="L261" s="274"/>
      <c r="M261" s="275"/>
      <c r="N261" s="276"/>
      <c r="O261" s="276"/>
      <c r="P261" s="276"/>
      <c r="Q261" s="276"/>
      <c r="R261" s="276"/>
      <c r="S261" s="276"/>
      <c r="T261" s="277"/>
      <c r="U261" s="15"/>
      <c r="V261" s="15"/>
      <c r="W261" s="15"/>
      <c r="X261" s="15"/>
      <c r="Y261" s="15"/>
      <c r="Z261" s="15"/>
      <c r="AA261" s="15"/>
      <c r="AB261" s="15"/>
      <c r="AC261" s="15"/>
      <c r="AD261" s="15"/>
      <c r="AE261" s="15"/>
      <c r="AT261" s="278" t="s">
        <v>204</v>
      </c>
      <c r="AU261" s="278" t="s">
        <v>85</v>
      </c>
      <c r="AV261" s="15" t="s">
        <v>100</v>
      </c>
      <c r="AW261" s="15" t="s">
        <v>32</v>
      </c>
      <c r="AX261" s="15" t="s">
        <v>83</v>
      </c>
      <c r="AY261" s="278" t="s">
        <v>194</v>
      </c>
    </row>
    <row r="262" s="2" customFormat="1" ht="16.5" customHeight="1">
      <c r="A262" s="39"/>
      <c r="B262" s="40"/>
      <c r="C262" s="229" t="s">
        <v>455</v>
      </c>
      <c r="D262" s="229" t="s">
        <v>196</v>
      </c>
      <c r="E262" s="230" t="s">
        <v>1555</v>
      </c>
      <c r="F262" s="231" t="s">
        <v>1556</v>
      </c>
      <c r="G262" s="232" t="s">
        <v>210</v>
      </c>
      <c r="H262" s="233">
        <v>74.599999999999994</v>
      </c>
      <c r="I262" s="234"/>
      <c r="J262" s="235">
        <f>ROUND(I262*H262,2)</f>
        <v>0</v>
      </c>
      <c r="K262" s="231" t="s">
        <v>200</v>
      </c>
      <c r="L262" s="45"/>
      <c r="M262" s="236" t="s">
        <v>1</v>
      </c>
      <c r="N262" s="237" t="s">
        <v>41</v>
      </c>
      <c r="O262" s="92"/>
      <c r="P262" s="238">
        <f>O262*H262</f>
        <v>0</v>
      </c>
      <c r="Q262" s="238">
        <v>0.00072000000000000005</v>
      </c>
      <c r="R262" s="238">
        <f>Q262*H262</f>
        <v>0.053711999999999996</v>
      </c>
      <c r="S262" s="238">
        <v>0</v>
      </c>
      <c r="T262" s="239">
        <f>S262*H262</f>
        <v>0</v>
      </c>
      <c r="U262" s="39"/>
      <c r="V262" s="39"/>
      <c r="W262" s="39"/>
      <c r="X262" s="39"/>
      <c r="Y262" s="39"/>
      <c r="Z262" s="39"/>
      <c r="AA262" s="39"/>
      <c r="AB262" s="39"/>
      <c r="AC262" s="39"/>
      <c r="AD262" s="39"/>
      <c r="AE262" s="39"/>
      <c r="AR262" s="240" t="s">
        <v>285</v>
      </c>
      <c r="AT262" s="240" t="s">
        <v>196</v>
      </c>
      <c r="AU262" s="240" t="s">
        <v>85</v>
      </c>
      <c r="AY262" s="18" t="s">
        <v>194</v>
      </c>
      <c r="BE262" s="241">
        <f>IF(N262="základní",J262,0)</f>
        <v>0</v>
      </c>
      <c r="BF262" s="241">
        <f>IF(N262="snížená",J262,0)</f>
        <v>0</v>
      </c>
      <c r="BG262" s="241">
        <f>IF(N262="zákl. přenesená",J262,0)</f>
        <v>0</v>
      </c>
      <c r="BH262" s="241">
        <f>IF(N262="sníž. přenesená",J262,0)</f>
        <v>0</v>
      </c>
      <c r="BI262" s="241">
        <f>IF(N262="nulová",J262,0)</f>
        <v>0</v>
      </c>
      <c r="BJ262" s="18" t="s">
        <v>83</v>
      </c>
      <c r="BK262" s="241">
        <f>ROUND(I262*H262,2)</f>
        <v>0</v>
      </c>
      <c r="BL262" s="18" t="s">
        <v>285</v>
      </c>
      <c r="BM262" s="240" t="s">
        <v>2665</v>
      </c>
    </row>
    <row r="263" s="12" customFormat="1" ht="25.92" customHeight="1">
      <c r="A263" s="12"/>
      <c r="B263" s="213"/>
      <c r="C263" s="214"/>
      <c r="D263" s="215" t="s">
        <v>75</v>
      </c>
      <c r="E263" s="216" t="s">
        <v>1657</v>
      </c>
      <c r="F263" s="216" t="s">
        <v>1658</v>
      </c>
      <c r="G263" s="214"/>
      <c r="H263" s="214"/>
      <c r="I263" s="217"/>
      <c r="J263" s="218">
        <f>BK263</f>
        <v>0</v>
      </c>
      <c r="K263" s="214"/>
      <c r="L263" s="219"/>
      <c r="M263" s="220"/>
      <c r="N263" s="221"/>
      <c r="O263" s="221"/>
      <c r="P263" s="222">
        <f>SUM(P264:P266)</f>
        <v>0</v>
      </c>
      <c r="Q263" s="221"/>
      <c r="R263" s="222">
        <f>SUM(R264:R266)</f>
        <v>0</v>
      </c>
      <c r="S263" s="221"/>
      <c r="T263" s="223">
        <f>SUM(T264:T266)</f>
        <v>0</v>
      </c>
      <c r="U263" s="12"/>
      <c r="V263" s="12"/>
      <c r="W263" s="12"/>
      <c r="X263" s="12"/>
      <c r="Y263" s="12"/>
      <c r="Z263" s="12"/>
      <c r="AA263" s="12"/>
      <c r="AB263" s="12"/>
      <c r="AC263" s="12"/>
      <c r="AD263" s="12"/>
      <c r="AE263" s="12"/>
      <c r="AR263" s="224" t="s">
        <v>100</v>
      </c>
      <c r="AT263" s="225" t="s">
        <v>75</v>
      </c>
      <c r="AU263" s="225" t="s">
        <v>76</v>
      </c>
      <c r="AY263" s="224" t="s">
        <v>194</v>
      </c>
      <c r="BK263" s="226">
        <f>SUM(BK264:BK266)</f>
        <v>0</v>
      </c>
    </row>
    <row r="264" s="2" customFormat="1" ht="16.5" customHeight="1">
      <c r="A264" s="39"/>
      <c r="B264" s="40"/>
      <c r="C264" s="229" t="s">
        <v>459</v>
      </c>
      <c r="D264" s="229" t="s">
        <v>196</v>
      </c>
      <c r="E264" s="230" t="s">
        <v>2666</v>
      </c>
      <c r="F264" s="231" t="s">
        <v>2667</v>
      </c>
      <c r="G264" s="232" t="s">
        <v>312</v>
      </c>
      <c r="H264" s="233">
        <v>27.84</v>
      </c>
      <c r="I264" s="234"/>
      <c r="J264" s="235">
        <f>ROUND(I264*H264,2)</f>
        <v>0</v>
      </c>
      <c r="K264" s="231" t="s">
        <v>200</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100</v>
      </c>
      <c r="AT264" s="240" t="s">
        <v>196</v>
      </c>
      <c r="AU264" s="240" t="s">
        <v>83</v>
      </c>
      <c r="AY264" s="18" t="s">
        <v>194</v>
      </c>
      <c r="BE264" s="241">
        <f>IF(N264="základní",J264,0)</f>
        <v>0</v>
      </c>
      <c r="BF264" s="241">
        <f>IF(N264="snížená",J264,0)</f>
        <v>0</v>
      </c>
      <c r="BG264" s="241">
        <f>IF(N264="zákl. přenesená",J264,0)</f>
        <v>0</v>
      </c>
      <c r="BH264" s="241">
        <f>IF(N264="sníž. přenesená",J264,0)</f>
        <v>0</v>
      </c>
      <c r="BI264" s="241">
        <f>IF(N264="nulová",J264,0)</f>
        <v>0</v>
      </c>
      <c r="BJ264" s="18" t="s">
        <v>83</v>
      </c>
      <c r="BK264" s="241">
        <f>ROUND(I264*H264,2)</f>
        <v>0</v>
      </c>
      <c r="BL264" s="18" t="s">
        <v>100</v>
      </c>
      <c r="BM264" s="240" t="s">
        <v>2668</v>
      </c>
    </row>
    <row r="265" s="2" customFormat="1" ht="21.75" customHeight="1">
      <c r="A265" s="39"/>
      <c r="B265" s="40"/>
      <c r="C265" s="229" t="s">
        <v>463</v>
      </c>
      <c r="D265" s="229" t="s">
        <v>196</v>
      </c>
      <c r="E265" s="230" t="s">
        <v>1664</v>
      </c>
      <c r="F265" s="231" t="s">
        <v>1665</v>
      </c>
      <c r="G265" s="232" t="s">
        <v>312</v>
      </c>
      <c r="H265" s="233">
        <v>16.210000000000001</v>
      </c>
      <c r="I265" s="234"/>
      <c r="J265" s="235">
        <f>ROUND(I265*H265,2)</f>
        <v>0</v>
      </c>
      <c r="K265" s="231" t="s">
        <v>200</v>
      </c>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100</v>
      </c>
      <c r="AT265" s="240" t="s">
        <v>196</v>
      </c>
      <c r="AU265" s="240" t="s">
        <v>83</v>
      </c>
      <c r="AY265" s="18" t="s">
        <v>194</v>
      </c>
      <c r="BE265" s="241">
        <f>IF(N265="základní",J265,0)</f>
        <v>0</v>
      </c>
      <c r="BF265" s="241">
        <f>IF(N265="snížená",J265,0)</f>
        <v>0</v>
      </c>
      <c r="BG265" s="241">
        <f>IF(N265="zákl. přenesená",J265,0)</f>
        <v>0</v>
      </c>
      <c r="BH265" s="241">
        <f>IF(N265="sníž. přenesená",J265,0)</f>
        <v>0</v>
      </c>
      <c r="BI265" s="241">
        <f>IF(N265="nulová",J265,0)</f>
        <v>0</v>
      </c>
      <c r="BJ265" s="18" t="s">
        <v>83</v>
      </c>
      <c r="BK265" s="241">
        <f>ROUND(I265*H265,2)</f>
        <v>0</v>
      </c>
      <c r="BL265" s="18" t="s">
        <v>100</v>
      </c>
      <c r="BM265" s="240" t="s">
        <v>2669</v>
      </c>
    </row>
    <row r="266" s="2" customFormat="1" ht="21.75" customHeight="1">
      <c r="A266" s="39"/>
      <c r="B266" s="40"/>
      <c r="C266" s="229" t="s">
        <v>467</v>
      </c>
      <c r="D266" s="229" t="s">
        <v>196</v>
      </c>
      <c r="E266" s="230" t="s">
        <v>1660</v>
      </c>
      <c r="F266" s="231" t="s">
        <v>1661</v>
      </c>
      <c r="G266" s="232" t="s">
        <v>312</v>
      </c>
      <c r="H266" s="233">
        <v>12.672000000000001</v>
      </c>
      <c r="I266" s="234"/>
      <c r="J266" s="235">
        <f>ROUND(I266*H266,2)</f>
        <v>0</v>
      </c>
      <c r="K266" s="231" t="s">
        <v>200</v>
      </c>
      <c r="L266" s="45"/>
      <c r="M266" s="301" t="s">
        <v>1</v>
      </c>
      <c r="N266" s="302" t="s">
        <v>41</v>
      </c>
      <c r="O266" s="303"/>
      <c r="P266" s="304">
        <f>O266*H266</f>
        <v>0</v>
      </c>
      <c r="Q266" s="304">
        <v>0</v>
      </c>
      <c r="R266" s="304">
        <f>Q266*H266</f>
        <v>0</v>
      </c>
      <c r="S266" s="304">
        <v>0</v>
      </c>
      <c r="T266" s="305">
        <f>S266*H266</f>
        <v>0</v>
      </c>
      <c r="U266" s="39"/>
      <c r="V266" s="39"/>
      <c r="W266" s="39"/>
      <c r="X266" s="39"/>
      <c r="Y266" s="39"/>
      <c r="Z266" s="39"/>
      <c r="AA266" s="39"/>
      <c r="AB266" s="39"/>
      <c r="AC266" s="39"/>
      <c r="AD266" s="39"/>
      <c r="AE266" s="39"/>
      <c r="AR266" s="240" t="s">
        <v>100</v>
      </c>
      <c r="AT266" s="240" t="s">
        <v>196</v>
      </c>
      <c r="AU266" s="240" t="s">
        <v>83</v>
      </c>
      <c r="AY266" s="18" t="s">
        <v>194</v>
      </c>
      <c r="BE266" s="241">
        <f>IF(N266="základní",J266,0)</f>
        <v>0</v>
      </c>
      <c r="BF266" s="241">
        <f>IF(N266="snížená",J266,0)</f>
        <v>0</v>
      </c>
      <c r="BG266" s="241">
        <f>IF(N266="zákl. přenesená",J266,0)</f>
        <v>0</v>
      </c>
      <c r="BH266" s="241">
        <f>IF(N266="sníž. přenesená",J266,0)</f>
        <v>0</v>
      </c>
      <c r="BI266" s="241">
        <f>IF(N266="nulová",J266,0)</f>
        <v>0</v>
      </c>
      <c r="BJ266" s="18" t="s">
        <v>83</v>
      </c>
      <c r="BK266" s="241">
        <f>ROUND(I266*H266,2)</f>
        <v>0</v>
      </c>
      <c r="BL266" s="18" t="s">
        <v>100</v>
      </c>
      <c r="BM266" s="240" t="s">
        <v>2670</v>
      </c>
    </row>
    <row r="267" s="2" customFormat="1" ht="6.96" customHeight="1">
      <c r="A267" s="39"/>
      <c r="B267" s="67"/>
      <c r="C267" s="68"/>
      <c r="D267" s="68"/>
      <c r="E267" s="68"/>
      <c r="F267" s="68"/>
      <c r="G267" s="68"/>
      <c r="H267" s="68"/>
      <c r="I267" s="68"/>
      <c r="J267" s="68"/>
      <c r="K267" s="68"/>
      <c r="L267" s="45"/>
      <c r="M267" s="39"/>
      <c r="O267" s="39"/>
      <c r="P267" s="39"/>
      <c r="Q267" s="39"/>
      <c r="R267" s="39"/>
      <c r="S267" s="39"/>
      <c r="T267" s="39"/>
      <c r="U267" s="39"/>
      <c r="V267" s="39"/>
      <c r="W267" s="39"/>
      <c r="X267" s="39"/>
      <c r="Y267" s="39"/>
      <c r="Z267" s="39"/>
      <c r="AA267" s="39"/>
      <c r="AB267" s="39"/>
      <c r="AC267" s="39"/>
      <c r="AD267" s="39"/>
      <c r="AE267" s="39"/>
    </row>
  </sheetData>
  <sheetProtection sheet="1" autoFilter="0" formatColumns="0" formatRows="0" objects="1" scenarios="1" spinCount="100000" saltValue="rRwa3Tig9Iw0ffK7o9dA26ai+PbK6ZfeYLXoYC48zbRF0QGvvJVPtkngi+DKCvyiXtRfO64NCv6zcznXdYXyuA==" hashValue="Q/qjXrggxlF3/8Uhp5Ok1F++HkKpcWZCgH6+7Dkw+AL50YJfv8l0dIymJJK7EW4X94cSXIdcAwEoZ1pchuu7Og==" algorithmName="SHA-512" password="E785"/>
  <autoFilter ref="C132:K266"/>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8"/>
      <c r="C3" s="149"/>
      <c r="D3" s="149"/>
      <c r="E3" s="149"/>
      <c r="F3" s="149"/>
      <c r="G3" s="149"/>
      <c r="H3" s="149"/>
      <c r="I3" s="149"/>
      <c r="J3" s="149"/>
      <c r="K3" s="149"/>
      <c r="L3" s="21"/>
      <c r="AT3" s="18" t="s">
        <v>85</v>
      </c>
    </row>
    <row r="4" s="1" customFormat="1" ht="24.96" customHeight="1">
      <c r="B4" s="21"/>
      <c r="D4" s="150" t="s">
        <v>139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NPK, a.s., Pardubická nemocnice, Nadzemní koridor</v>
      </c>
      <c r="F7" s="152"/>
      <c r="G7" s="152"/>
      <c r="H7" s="152"/>
      <c r="L7" s="21"/>
    </row>
    <row r="8" s="2" customFormat="1" ht="12" customHeight="1">
      <c r="A8" s="39"/>
      <c r="B8" s="45"/>
      <c r="C8" s="39"/>
      <c r="D8" s="152" t="s">
        <v>140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2671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6" t="str">
        <f>'Rekapitulace stavby'!AN8</f>
        <v>10. 7. 2024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2"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34</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7"/>
      <c r="B27" s="158"/>
      <c r="C27" s="157"/>
      <c r="D27" s="157"/>
      <c r="E27" s="159" t="s">
        <v>35</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54" t="s">
        <v>40</v>
      </c>
      <c r="E33" s="152" t="s">
        <v>41</v>
      </c>
      <c r="F33" s="165">
        <f>ROUND((SUM(BE125:BE174)),  2)</f>
        <v>0</v>
      </c>
      <c r="G33" s="39"/>
      <c r="H33" s="39"/>
      <c r="I33" s="166">
        <v>0.20999999999999999</v>
      </c>
      <c r="J33" s="165">
        <f>ROUND(((SUM(BE125:BE174))*I33),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5">
        <f>ROUND((SUM(BF125:BF174)),  2)</f>
        <v>0</v>
      </c>
      <c r="G34" s="39"/>
      <c r="H34" s="39"/>
      <c r="I34" s="166">
        <v>0.12</v>
      </c>
      <c r="J34" s="165">
        <f>ROUND(((SUM(BF125:BF174))*I34),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5">
        <f>ROUND((SUM(BG125:BG174)),  2)</f>
        <v>0</v>
      </c>
      <c r="G35" s="39"/>
      <c r="H35" s="39"/>
      <c r="I35" s="166">
        <v>0.20999999999999999</v>
      </c>
      <c r="J35" s="16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5">
        <f>ROUND((SUM(BH125:BH174)),  2)</f>
        <v>0</v>
      </c>
      <c r="G36" s="39"/>
      <c r="H36" s="39"/>
      <c r="I36" s="166">
        <v>0.12</v>
      </c>
      <c r="J36" s="16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5">
        <f>ROUND((SUM(BI125:BI174)),  2)</f>
        <v>0</v>
      </c>
      <c r="G37" s="39"/>
      <c r="H37" s="39"/>
      <c r="I37" s="166">
        <v>0</v>
      </c>
      <c r="J37" s="16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7"/>
      <c r="D39" s="168" t="s">
        <v>46</v>
      </c>
      <c r="E39" s="169"/>
      <c r="F39" s="169"/>
      <c r="G39" s="170" t="s">
        <v>47</v>
      </c>
      <c r="H39" s="171" t="s">
        <v>48</v>
      </c>
      <c r="I39" s="169"/>
      <c r="J39" s="172">
        <f>SUM(J30:J37)</f>
        <v>0</v>
      </c>
      <c r="K39" s="17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146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NPK, a.s., Pardubická nemocnice, Nadzemní koridor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140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10. 7. 2024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Pardubický kraj</v>
      </c>
      <c r="G91" s="41"/>
      <c r="H91" s="41"/>
      <c r="I91" s="33" t="s">
        <v>30</v>
      </c>
      <c r="J91" s="37" t="str">
        <f>E21</f>
        <v>CHVÁLEK ATELIÉR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147</v>
      </c>
      <c r="D94" s="188"/>
      <c r="E94" s="188"/>
      <c r="F94" s="188"/>
      <c r="G94" s="188"/>
      <c r="H94" s="188"/>
      <c r="I94" s="188"/>
      <c r="J94" s="189" t="s">
        <v>148</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149</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150</v>
      </c>
    </row>
    <row r="97" s="9" customFormat="1" ht="24.96" customHeight="1">
      <c r="A97" s="9"/>
      <c r="B97" s="191"/>
      <c r="C97" s="192"/>
      <c r="D97" s="193" t="s">
        <v>2672</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3"/>
      <c r="D98" s="198" t="s">
        <v>2673</v>
      </c>
      <c r="E98" s="199"/>
      <c r="F98" s="199"/>
      <c r="G98" s="199"/>
      <c r="H98" s="199"/>
      <c r="I98" s="199"/>
      <c r="J98" s="200">
        <f>J127</f>
        <v>0</v>
      </c>
      <c r="K98" s="133"/>
      <c r="L98" s="201"/>
      <c r="S98" s="10"/>
      <c r="T98" s="10"/>
      <c r="U98" s="10"/>
      <c r="V98" s="10"/>
      <c r="W98" s="10"/>
      <c r="X98" s="10"/>
      <c r="Y98" s="10"/>
      <c r="Z98" s="10"/>
      <c r="AA98" s="10"/>
      <c r="AB98" s="10"/>
      <c r="AC98" s="10"/>
      <c r="AD98" s="10"/>
      <c r="AE98" s="10"/>
    </row>
    <row r="99" s="10" customFormat="1" ht="19.92" customHeight="1">
      <c r="A99" s="10"/>
      <c r="B99" s="197"/>
      <c r="C99" s="133"/>
      <c r="D99" s="198" t="s">
        <v>2674</v>
      </c>
      <c r="E99" s="199"/>
      <c r="F99" s="199"/>
      <c r="G99" s="199"/>
      <c r="H99" s="199"/>
      <c r="I99" s="199"/>
      <c r="J99" s="200">
        <f>J144</f>
        <v>0</v>
      </c>
      <c r="K99" s="133"/>
      <c r="L99" s="201"/>
      <c r="S99" s="10"/>
      <c r="T99" s="10"/>
      <c r="U99" s="10"/>
      <c r="V99" s="10"/>
      <c r="W99" s="10"/>
      <c r="X99" s="10"/>
      <c r="Y99" s="10"/>
      <c r="Z99" s="10"/>
      <c r="AA99" s="10"/>
      <c r="AB99" s="10"/>
      <c r="AC99" s="10"/>
      <c r="AD99" s="10"/>
      <c r="AE99" s="10"/>
    </row>
    <row r="100" s="10" customFormat="1" ht="19.92" customHeight="1">
      <c r="A100" s="10"/>
      <c r="B100" s="197"/>
      <c r="C100" s="133"/>
      <c r="D100" s="198" t="s">
        <v>2675</v>
      </c>
      <c r="E100" s="199"/>
      <c r="F100" s="199"/>
      <c r="G100" s="199"/>
      <c r="H100" s="199"/>
      <c r="I100" s="199"/>
      <c r="J100" s="200">
        <f>J147</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2676</v>
      </c>
      <c r="E101" s="199"/>
      <c r="F101" s="199"/>
      <c r="G101" s="199"/>
      <c r="H101" s="199"/>
      <c r="I101" s="199"/>
      <c r="J101" s="200">
        <f>J154</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2677</v>
      </c>
      <c r="E102" s="199"/>
      <c r="F102" s="199"/>
      <c r="G102" s="199"/>
      <c r="H102" s="199"/>
      <c r="I102" s="199"/>
      <c r="J102" s="200">
        <f>J159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2678</v>
      </c>
      <c r="E103" s="199"/>
      <c r="F103" s="199"/>
      <c r="G103" s="199"/>
      <c r="H103" s="199"/>
      <c r="I103" s="199"/>
      <c r="J103" s="200">
        <f>J166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2679</v>
      </c>
      <c r="E104" s="199"/>
      <c r="F104" s="199"/>
      <c r="G104" s="199"/>
      <c r="H104" s="199"/>
      <c r="I104" s="199"/>
      <c r="J104" s="200">
        <f>J169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2680</v>
      </c>
      <c r="E105" s="199"/>
      <c r="F105" s="199"/>
      <c r="G105" s="199"/>
      <c r="H105" s="199"/>
      <c r="I105" s="199"/>
      <c r="J105" s="200">
        <f>J172</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NPK, a.s., Pardubická nemocnice, Nadzemní koridor</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 xml:space="preserve">VON - Vedlejší a ostatní náklady stavby </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 xml:space="preserve"> </v>
      </c>
      <c r="G119" s="41"/>
      <c r="H119" s="41"/>
      <c r="I119" s="33" t="s">
        <v>22</v>
      </c>
      <c r="J119" s="80" t="str">
        <f>IF(J12="","",J12)</f>
        <v>10. 7. 2024</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Pardubický kraj</v>
      </c>
      <c r="G121" s="41"/>
      <c r="H121" s="41"/>
      <c r="I121" s="33" t="s">
        <v>30</v>
      </c>
      <c r="J121" s="37" t="str">
        <f>E21</f>
        <v>CHVÁLEK ATELIÉR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180</v>
      </c>
      <c r="D124" s="205" t="s">
        <v>61</v>
      </c>
      <c r="E124" s="205" t="s">
        <v>57</v>
      </c>
      <c r="F124" s="205" t="s">
        <v>58</v>
      </c>
      <c r="G124" s="205" t="s">
        <v>181</v>
      </c>
      <c r="H124" s="205" t="s">
        <v>182</v>
      </c>
      <c r="I124" s="205" t="s">
        <v>183</v>
      </c>
      <c r="J124" s="205" t="s">
        <v>148</v>
      </c>
      <c r="K124" s="206" t="s">
        <v>184</v>
      </c>
      <c r="L124" s="207"/>
      <c r="M124" s="101" t="s">
        <v>1</v>
      </c>
      <c r="N124" s="102" t="s">
        <v>40</v>
      </c>
      <c r="O124" s="102" t="s">
        <v>185</v>
      </c>
      <c r="P124" s="102" t="s">
        <v>186</v>
      </c>
      <c r="Q124" s="102" t="s">
        <v>187</v>
      </c>
      <c r="R124" s="102" t="s">
        <v>188</v>
      </c>
      <c r="S124" s="102" t="s">
        <v>189</v>
      </c>
      <c r="T124" s="103" t="s">
        <v>190</v>
      </c>
      <c r="U124" s="202"/>
      <c r="V124" s="202"/>
      <c r="W124" s="202"/>
      <c r="X124" s="202"/>
      <c r="Y124" s="202"/>
      <c r="Z124" s="202"/>
      <c r="AA124" s="202"/>
      <c r="AB124" s="202"/>
      <c r="AC124" s="202"/>
      <c r="AD124" s="202"/>
      <c r="AE124" s="202"/>
    </row>
    <row r="125" s="2" customFormat="1" ht="22.8" customHeight="1">
      <c r="A125" s="39"/>
      <c r="B125" s="40"/>
      <c r="C125" s="108" t="s">
        <v>191</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75</v>
      </c>
      <c r="AU125" s="18" t="s">
        <v>150</v>
      </c>
      <c r="BK125" s="212">
        <f>BK126</f>
        <v>0</v>
      </c>
    </row>
    <row r="126" s="12" customFormat="1" ht="25.92" customHeight="1">
      <c r="A126" s="12"/>
      <c r="B126" s="213"/>
      <c r="C126" s="214"/>
      <c r="D126" s="215" t="s">
        <v>75</v>
      </c>
      <c r="E126" s="216" t="s">
        <v>1885</v>
      </c>
      <c r="F126" s="216" t="s">
        <v>1885</v>
      </c>
      <c r="G126" s="214"/>
      <c r="H126" s="214"/>
      <c r="I126" s="217"/>
      <c r="J126" s="218">
        <f>BK126</f>
        <v>0</v>
      </c>
      <c r="K126" s="214"/>
      <c r="L126" s="219"/>
      <c r="M126" s="220"/>
      <c r="N126" s="221"/>
      <c r="O126" s="221"/>
      <c r="P126" s="222">
        <f>P127+P144+P147+P154+P159+P166+P169+P172</f>
        <v>0</v>
      </c>
      <c r="Q126" s="221"/>
      <c r="R126" s="222">
        <f>R127+R144+R147+R154+R159+R166+R169+R172</f>
        <v>0</v>
      </c>
      <c r="S126" s="221"/>
      <c r="T126" s="223">
        <f>T127+T144+T147+T154+T159+T166+T169+T172</f>
        <v>0</v>
      </c>
      <c r="U126" s="12"/>
      <c r="V126" s="12"/>
      <c r="W126" s="12"/>
      <c r="X126" s="12"/>
      <c r="Y126" s="12"/>
      <c r="Z126" s="12"/>
      <c r="AA126" s="12"/>
      <c r="AB126" s="12"/>
      <c r="AC126" s="12"/>
      <c r="AD126" s="12"/>
      <c r="AE126" s="12"/>
      <c r="AR126" s="224" t="s">
        <v>109</v>
      </c>
      <c r="AT126" s="225" t="s">
        <v>75</v>
      </c>
      <c r="AU126" s="225" t="s">
        <v>76</v>
      </c>
      <c r="AY126" s="224" t="s">
        <v>194</v>
      </c>
      <c r="BK126" s="226">
        <f>BK127+BK144+BK147+BK154+BK159+BK166+BK169+BK172</f>
        <v>0</v>
      </c>
    </row>
    <row r="127" s="12" customFormat="1" ht="22.8" customHeight="1">
      <c r="A127" s="12"/>
      <c r="B127" s="213"/>
      <c r="C127" s="214"/>
      <c r="D127" s="215" t="s">
        <v>75</v>
      </c>
      <c r="E127" s="227" t="s">
        <v>2681</v>
      </c>
      <c r="F127" s="227" t="s">
        <v>2682</v>
      </c>
      <c r="G127" s="214"/>
      <c r="H127" s="214"/>
      <c r="I127" s="217"/>
      <c r="J127" s="228">
        <f>BK127</f>
        <v>0</v>
      </c>
      <c r="K127" s="214"/>
      <c r="L127" s="219"/>
      <c r="M127" s="220"/>
      <c r="N127" s="221"/>
      <c r="O127" s="221"/>
      <c r="P127" s="222">
        <f>SUM(P128:P143)</f>
        <v>0</v>
      </c>
      <c r="Q127" s="221"/>
      <c r="R127" s="222">
        <f>SUM(R128:R143)</f>
        <v>0</v>
      </c>
      <c r="S127" s="221"/>
      <c r="T127" s="223">
        <f>SUM(T128:T143)</f>
        <v>0</v>
      </c>
      <c r="U127" s="12"/>
      <c r="V127" s="12"/>
      <c r="W127" s="12"/>
      <c r="X127" s="12"/>
      <c r="Y127" s="12"/>
      <c r="Z127" s="12"/>
      <c r="AA127" s="12"/>
      <c r="AB127" s="12"/>
      <c r="AC127" s="12"/>
      <c r="AD127" s="12"/>
      <c r="AE127" s="12"/>
      <c r="AR127" s="224" t="s">
        <v>109</v>
      </c>
      <c r="AT127" s="225" t="s">
        <v>75</v>
      </c>
      <c r="AU127" s="225" t="s">
        <v>83</v>
      </c>
      <c r="AY127" s="224" t="s">
        <v>194</v>
      </c>
      <c r="BK127" s="226">
        <f>SUM(BK128:BK143)</f>
        <v>0</v>
      </c>
    </row>
    <row r="128" s="2" customFormat="1" ht="16.5" customHeight="1">
      <c r="A128" s="39"/>
      <c r="B128" s="40"/>
      <c r="C128" s="229" t="s">
        <v>83</v>
      </c>
      <c r="D128" s="229" t="s">
        <v>196</v>
      </c>
      <c r="E128" s="230" t="s">
        <v>2683</v>
      </c>
      <c r="F128" s="231" t="s">
        <v>2684</v>
      </c>
      <c r="G128" s="232" t="s">
        <v>1953</v>
      </c>
      <c r="H128" s="233">
        <v>1</v>
      </c>
      <c r="I128" s="234"/>
      <c r="J128" s="235">
        <f>ROUND(I128*H128,2)</f>
        <v>0</v>
      </c>
      <c r="K128" s="231" t="s">
        <v>200</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2685</v>
      </c>
      <c r="AT128" s="240" t="s">
        <v>196</v>
      </c>
      <c r="AU128" s="240" t="s">
        <v>85</v>
      </c>
      <c r="AY128" s="18" t="s">
        <v>194</v>
      </c>
      <c r="BE128" s="241">
        <f>IF(N128="základní",J128,0)</f>
        <v>0</v>
      </c>
      <c r="BF128" s="241">
        <f>IF(N128="snížená",J128,0)</f>
        <v>0</v>
      </c>
      <c r="BG128" s="241">
        <f>IF(N128="zákl. přenesená",J128,0)</f>
        <v>0</v>
      </c>
      <c r="BH128" s="241">
        <f>IF(N128="sníž. přenesená",J128,0)</f>
        <v>0</v>
      </c>
      <c r="BI128" s="241">
        <f>IF(N128="nulová",J128,0)</f>
        <v>0</v>
      </c>
      <c r="BJ128" s="18" t="s">
        <v>83</v>
      </c>
      <c r="BK128" s="241">
        <f>ROUND(I128*H128,2)</f>
        <v>0</v>
      </c>
      <c r="BL128" s="18" t="s">
        <v>2685</v>
      </c>
      <c r="BM128" s="240" t="s">
        <v>2686</v>
      </c>
    </row>
    <row r="129" s="2" customFormat="1">
      <c r="A129" s="39"/>
      <c r="B129" s="40"/>
      <c r="C129" s="41"/>
      <c r="D129" s="242" t="s">
        <v>202</v>
      </c>
      <c r="E129" s="41"/>
      <c r="F129" s="243" t="s">
        <v>2687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202</v>
      </c>
      <c r="AU129" s="18" t="s">
        <v>85</v>
      </c>
    </row>
    <row r="130" s="2" customFormat="1" ht="16.5" customHeight="1">
      <c r="A130" s="39"/>
      <c r="B130" s="40"/>
      <c r="C130" s="229" t="s">
        <v>85</v>
      </c>
      <c r="D130" s="229" t="s">
        <v>196</v>
      </c>
      <c r="E130" s="230" t="s">
        <v>2688</v>
      </c>
      <c r="F130" s="231" t="s">
        <v>2689</v>
      </c>
      <c r="G130" s="232" t="s">
        <v>1953</v>
      </c>
      <c r="H130" s="233">
        <v>1</v>
      </c>
      <c r="I130" s="234"/>
      <c r="J130" s="235">
        <f>ROUND(I130*H130,2)</f>
        <v>0</v>
      </c>
      <c r="K130" s="231" t="s">
        <v>200</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2685</v>
      </c>
      <c r="AT130" s="240" t="s">
        <v>196</v>
      </c>
      <c r="AU130" s="240" t="s">
        <v>85</v>
      </c>
      <c r="AY130" s="18" t="s">
        <v>194</v>
      </c>
      <c r="BE130" s="241">
        <f>IF(N130="základní",J130,0)</f>
        <v>0</v>
      </c>
      <c r="BF130" s="241">
        <f>IF(N130="snížená",J130,0)</f>
        <v>0</v>
      </c>
      <c r="BG130" s="241">
        <f>IF(N130="zákl. přenesená",J130,0)</f>
        <v>0</v>
      </c>
      <c r="BH130" s="241">
        <f>IF(N130="sníž. přenesená",J130,0)</f>
        <v>0</v>
      </c>
      <c r="BI130" s="241">
        <f>IF(N130="nulová",J130,0)</f>
        <v>0</v>
      </c>
      <c r="BJ130" s="18" t="s">
        <v>83</v>
      </c>
      <c r="BK130" s="241">
        <f>ROUND(I130*H130,2)</f>
        <v>0</v>
      </c>
      <c r="BL130" s="18" t="s">
        <v>2685</v>
      </c>
      <c r="BM130" s="240" t="s">
        <v>2690</v>
      </c>
    </row>
    <row r="131" s="2" customFormat="1">
      <c r="A131" s="39"/>
      <c r="B131" s="40"/>
      <c r="C131" s="41"/>
      <c r="D131" s="242" t="s">
        <v>202</v>
      </c>
      <c r="E131" s="41"/>
      <c r="F131" s="243" t="s">
        <v>2691</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202</v>
      </c>
      <c r="AU131" s="18" t="s">
        <v>85</v>
      </c>
    </row>
    <row r="132" s="2" customFormat="1" ht="16.5" customHeight="1">
      <c r="A132" s="39"/>
      <c r="B132" s="40"/>
      <c r="C132" s="229" t="s">
        <v>93</v>
      </c>
      <c r="D132" s="229" t="s">
        <v>196</v>
      </c>
      <c r="E132" s="230" t="s">
        <v>2692</v>
      </c>
      <c r="F132" s="231" t="s">
        <v>2693</v>
      </c>
      <c r="G132" s="232" t="s">
        <v>1953</v>
      </c>
      <c r="H132" s="233">
        <v>1</v>
      </c>
      <c r="I132" s="234"/>
      <c r="J132" s="235">
        <f>ROUND(I132*H132,2)</f>
        <v>0</v>
      </c>
      <c r="K132" s="231" t="s">
        <v>200</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2685</v>
      </c>
      <c r="AT132" s="240" t="s">
        <v>196</v>
      </c>
      <c r="AU132" s="240" t="s">
        <v>85</v>
      </c>
      <c r="AY132" s="18" t="s">
        <v>194</v>
      </c>
      <c r="BE132" s="241">
        <f>IF(N132="základní",J132,0)</f>
        <v>0</v>
      </c>
      <c r="BF132" s="241">
        <f>IF(N132="snížená",J132,0)</f>
        <v>0</v>
      </c>
      <c r="BG132" s="241">
        <f>IF(N132="zákl. přenesená",J132,0)</f>
        <v>0</v>
      </c>
      <c r="BH132" s="241">
        <f>IF(N132="sníž. přenesená",J132,0)</f>
        <v>0</v>
      </c>
      <c r="BI132" s="241">
        <f>IF(N132="nulová",J132,0)</f>
        <v>0</v>
      </c>
      <c r="BJ132" s="18" t="s">
        <v>83</v>
      </c>
      <c r="BK132" s="241">
        <f>ROUND(I132*H132,2)</f>
        <v>0</v>
      </c>
      <c r="BL132" s="18" t="s">
        <v>2685</v>
      </c>
      <c r="BM132" s="240" t="s">
        <v>2694</v>
      </c>
    </row>
    <row r="133" s="2" customFormat="1">
      <c r="A133" s="39"/>
      <c r="B133" s="40"/>
      <c r="C133" s="41"/>
      <c r="D133" s="242" t="s">
        <v>202</v>
      </c>
      <c r="E133" s="41"/>
      <c r="F133" s="243" t="s">
        <v>2695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202</v>
      </c>
      <c r="AU133" s="18" t="s">
        <v>85</v>
      </c>
    </row>
    <row r="134" s="2" customFormat="1" ht="16.5" customHeight="1">
      <c r="A134" s="39"/>
      <c r="B134" s="40"/>
      <c r="C134" s="229" t="s">
        <v>100</v>
      </c>
      <c r="D134" s="229" t="s">
        <v>196</v>
      </c>
      <c r="E134" s="230" t="s">
        <v>2696</v>
      </c>
      <c r="F134" s="231" t="s">
        <v>2697</v>
      </c>
      <c r="G134" s="232" t="s">
        <v>1953</v>
      </c>
      <c r="H134" s="233">
        <v>1</v>
      </c>
      <c r="I134" s="234"/>
      <c r="J134" s="235">
        <f>ROUND(I134*H134,2)</f>
        <v>0</v>
      </c>
      <c r="K134" s="231" t="s">
        <v>200</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2685</v>
      </c>
      <c r="AT134" s="240" t="s">
        <v>196</v>
      </c>
      <c r="AU134" s="240" t="s">
        <v>85</v>
      </c>
      <c r="AY134" s="18" t="s">
        <v>194</v>
      </c>
      <c r="BE134" s="241">
        <f>IF(N134="základní",J134,0)</f>
        <v>0</v>
      </c>
      <c r="BF134" s="241">
        <f>IF(N134="snížená",J134,0)</f>
        <v>0</v>
      </c>
      <c r="BG134" s="241">
        <f>IF(N134="zákl. přenesená",J134,0)</f>
        <v>0</v>
      </c>
      <c r="BH134" s="241">
        <f>IF(N134="sníž. přenesená",J134,0)</f>
        <v>0</v>
      </c>
      <c r="BI134" s="241">
        <f>IF(N134="nulová",J134,0)</f>
        <v>0</v>
      </c>
      <c r="BJ134" s="18" t="s">
        <v>83</v>
      </c>
      <c r="BK134" s="241">
        <f>ROUND(I134*H134,2)</f>
        <v>0</v>
      </c>
      <c r="BL134" s="18" t="s">
        <v>2685</v>
      </c>
      <c r="BM134" s="240" t="s">
        <v>2698</v>
      </c>
    </row>
    <row r="135" s="2" customFormat="1">
      <c r="A135" s="39"/>
      <c r="B135" s="40"/>
      <c r="C135" s="41"/>
      <c r="D135" s="242" t="s">
        <v>202</v>
      </c>
      <c r="E135" s="41"/>
      <c r="F135" s="243" t="s">
        <v>2699</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202</v>
      </c>
      <c r="AU135" s="18" t="s">
        <v>85</v>
      </c>
    </row>
    <row r="136" s="2" customFormat="1" ht="16.5" customHeight="1">
      <c r="A136" s="39"/>
      <c r="B136" s="40"/>
      <c r="C136" s="229" t="s">
        <v>109</v>
      </c>
      <c r="D136" s="229" t="s">
        <v>196</v>
      </c>
      <c r="E136" s="230" t="s">
        <v>2700</v>
      </c>
      <c r="F136" s="231" t="s">
        <v>2701</v>
      </c>
      <c r="G136" s="232" t="s">
        <v>1953</v>
      </c>
      <c r="H136" s="233">
        <v>1</v>
      </c>
      <c r="I136" s="234"/>
      <c r="J136" s="235">
        <f>ROUND(I136*H136,2)</f>
        <v>0</v>
      </c>
      <c r="K136" s="231" t="s">
        <v>200</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2685</v>
      </c>
      <c r="AT136" s="240" t="s">
        <v>196</v>
      </c>
      <c r="AU136" s="240" t="s">
        <v>85</v>
      </c>
      <c r="AY136" s="18" t="s">
        <v>194</v>
      </c>
      <c r="BE136" s="241">
        <f>IF(N136="základní",J136,0)</f>
        <v>0</v>
      </c>
      <c r="BF136" s="241">
        <f>IF(N136="snížená",J136,0)</f>
        <v>0</v>
      </c>
      <c r="BG136" s="241">
        <f>IF(N136="zákl. přenesená",J136,0)</f>
        <v>0</v>
      </c>
      <c r="BH136" s="241">
        <f>IF(N136="sníž. přenesená",J136,0)</f>
        <v>0</v>
      </c>
      <c r="BI136" s="241">
        <f>IF(N136="nulová",J136,0)</f>
        <v>0</v>
      </c>
      <c r="BJ136" s="18" t="s">
        <v>83</v>
      </c>
      <c r="BK136" s="241">
        <f>ROUND(I136*H136,2)</f>
        <v>0</v>
      </c>
      <c r="BL136" s="18" t="s">
        <v>2685</v>
      </c>
      <c r="BM136" s="240" t="s">
        <v>2702</v>
      </c>
    </row>
    <row r="137" s="2" customFormat="1">
      <c r="A137" s="39"/>
      <c r="B137" s="40"/>
      <c r="C137" s="41"/>
      <c r="D137" s="242" t="s">
        <v>202</v>
      </c>
      <c r="E137" s="41"/>
      <c r="F137" s="243" t="s">
        <v>2703</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202</v>
      </c>
      <c r="AU137" s="18" t="s">
        <v>85</v>
      </c>
    </row>
    <row r="138" s="2" customFormat="1" ht="16.5" customHeight="1">
      <c r="A138" s="39"/>
      <c r="B138" s="40"/>
      <c r="C138" s="229" t="s">
        <v>229</v>
      </c>
      <c r="D138" s="229" t="s">
        <v>196</v>
      </c>
      <c r="E138" s="230" t="s">
        <v>2704</v>
      </c>
      <c r="F138" s="231" t="s">
        <v>2705</v>
      </c>
      <c r="G138" s="232" t="s">
        <v>1953</v>
      </c>
      <c r="H138" s="233">
        <v>1</v>
      </c>
      <c r="I138" s="234"/>
      <c r="J138" s="235">
        <f>ROUND(I138*H138,2)</f>
        <v>0</v>
      </c>
      <c r="K138" s="231" t="s">
        <v>200</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2685</v>
      </c>
      <c r="AT138" s="240" t="s">
        <v>196</v>
      </c>
      <c r="AU138" s="240" t="s">
        <v>85</v>
      </c>
      <c r="AY138" s="18" t="s">
        <v>194</v>
      </c>
      <c r="BE138" s="241">
        <f>IF(N138="základní",J138,0)</f>
        <v>0</v>
      </c>
      <c r="BF138" s="241">
        <f>IF(N138="snížená",J138,0)</f>
        <v>0</v>
      </c>
      <c r="BG138" s="241">
        <f>IF(N138="zákl. přenesená",J138,0)</f>
        <v>0</v>
      </c>
      <c r="BH138" s="241">
        <f>IF(N138="sníž. přenesená",J138,0)</f>
        <v>0</v>
      </c>
      <c r="BI138" s="241">
        <f>IF(N138="nulová",J138,0)</f>
        <v>0</v>
      </c>
      <c r="BJ138" s="18" t="s">
        <v>83</v>
      </c>
      <c r="BK138" s="241">
        <f>ROUND(I138*H138,2)</f>
        <v>0</v>
      </c>
      <c r="BL138" s="18" t="s">
        <v>2685</v>
      </c>
      <c r="BM138" s="240" t="s">
        <v>2706</v>
      </c>
    </row>
    <row r="139" s="2" customFormat="1">
      <c r="A139" s="39"/>
      <c r="B139" s="40"/>
      <c r="C139" s="41"/>
      <c r="D139" s="242" t="s">
        <v>202</v>
      </c>
      <c r="E139" s="41"/>
      <c r="F139" s="243" t="s">
        <v>2707</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202</v>
      </c>
      <c r="AU139" s="18" t="s">
        <v>85</v>
      </c>
    </row>
    <row r="140" s="2" customFormat="1" ht="16.5" customHeight="1">
      <c r="A140" s="39"/>
      <c r="B140" s="40"/>
      <c r="C140" s="229" t="s">
        <v>234</v>
      </c>
      <c r="D140" s="229" t="s">
        <v>196</v>
      </c>
      <c r="E140" s="230" t="s">
        <v>2708</v>
      </c>
      <c r="F140" s="231" t="s">
        <v>2709</v>
      </c>
      <c r="G140" s="232" t="s">
        <v>1953</v>
      </c>
      <c r="H140" s="233">
        <v>1</v>
      </c>
      <c r="I140" s="234"/>
      <c r="J140" s="235">
        <f>ROUND(I140*H140,2)</f>
        <v>0</v>
      </c>
      <c r="K140" s="231" t="s">
        <v>200</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2685</v>
      </c>
      <c r="AT140" s="240" t="s">
        <v>196</v>
      </c>
      <c r="AU140" s="240" t="s">
        <v>85</v>
      </c>
      <c r="AY140" s="18" t="s">
        <v>194</v>
      </c>
      <c r="BE140" s="241">
        <f>IF(N140="základní",J140,0)</f>
        <v>0</v>
      </c>
      <c r="BF140" s="241">
        <f>IF(N140="snížená",J140,0)</f>
        <v>0</v>
      </c>
      <c r="BG140" s="241">
        <f>IF(N140="zákl. přenesená",J140,0)</f>
        <v>0</v>
      </c>
      <c r="BH140" s="241">
        <f>IF(N140="sníž. přenesená",J140,0)</f>
        <v>0</v>
      </c>
      <c r="BI140" s="241">
        <f>IF(N140="nulová",J140,0)</f>
        <v>0</v>
      </c>
      <c r="BJ140" s="18" t="s">
        <v>83</v>
      </c>
      <c r="BK140" s="241">
        <f>ROUND(I140*H140,2)</f>
        <v>0</v>
      </c>
      <c r="BL140" s="18" t="s">
        <v>2685</v>
      </c>
      <c r="BM140" s="240" t="s">
        <v>2710</v>
      </c>
    </row>
    <row r="141" s="2" customFormat="1">
      <c r="A141" s="39"/>
      <c r="B141" s="40"/>
      <c r="C141" s="41"/>
      <c r="D141" s="242" t="s">
        <v>202</v>
      </c>
      <c r="E141" s="41"/>
      <c r="F141" s="243" t="s">
        <v>2711</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202</v>
      </c>
      <c r="AU141" s="18" t="s">
        <v>85</v>
      </c>
    </row>
    <row r="142" s="2" customFormat="1" ht="16.5" customHeight="1">
      <c r="A142" s="39"/>
      <c r="B142" s="40"/>
      <c r="C142" s="229" t="s">
        <v>238</v>
      </c>
      <c r="D142" s="229" t="s">
        <v>196</v>
      </c>
      <c r="E142" s="230" t="s">
        <v>2712</v>
      </c>
      <c r="F142" s="231" t="s">
        <v>2713</v>
      </c>
      <c r="G142" s="232" t="s">
        <v>1953</v>
      </c>
      <c r="H142" s="233">
        <v>1</v>
      </c>
      <c r="I142" s="234"/>
      <c r="J142" s="235">
        <f>ROUND(I142*H142,2)</f>
        <v>0</v>
      </c>
      <c r="K142" s="231" t="s">
        <v>200</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2685</v>
      </c>
      <c r="AT142" s="240" t="s">
        <v>196</v>
      </c>
      <c r="AU142" s="240" t="s">
        <v>85</v>
      </c>
      <c r="AY142" s="18" t="s">
        <v>194</v>
      </c>
      <c r="BE142" s="241">
        <f>IF(N142="základní",J142,0)</f>
        <v>0</v>
      </c>
      <c r="BF142" s="241">
        <f>IF(N142="snížená",J142,0)</f>
        <v>0</v>
      </c>
      <c r="BG142" s="241">
        <f>IF(N142="zákl. přenesená",J142,0)</f>
        <v>0</v>
      </c>
      <c r="BH142" s="241">
        <f>IF(N142="sníž. přenesená",J142,0)</f>
        <v>0</v>
      </c>
      <c r="BI142" s="241">
        <f>IF(N142="nulová",J142,0)</f>
        <v>0</v>
      </c>
      <c r="BJ142" s="18" t="s">
        <v>83</v>
      </c>
      <c r="BK142" s="241">
        <f>ROUND(I142*H142,2)</f>
        <v>0</v>
      </c>
      <c r="BL142" s="18" t="s">
        <v>2685</v>
      </c>
      <c r="BM142" s="240" t="s">
        <v>2714</v>
      </c>
    </row>
    <row r="143" s="2" customFormat="1">
      <c r="A143" s="39"/>
      <c r="B143" s="40"/>
      <c r="C143" s="41"/>
      <c r="D143" s="242" t="s">
        <v>202</v>
      </c>
      <c r="E143" s="41"/>
      <c r="F143" s="243" t="s">
        <v>2711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202</v>
      </c>
      <c r="AU143" s="18" t="s">
        <v>85</v>
      </c>
    </row>
    <row r="144" s="12" customFormat="1" ht="22.8" customHeight="1">
      <c r="A144" s="12"/>
      <c r="B144" s="213"/>
      <c r="C144" s="214"/>
      <c r="D144" s="215" t="s">
        <v>75</v>
      </c>
      <c r="E144" s="227" t="s">
        <v>2715</v>
      </c>
      <c r="F144" s="227" t="s">
        <v>2716</v>
      </c>
      <c r="G144" s="214"/>
      <c r="H144" s="214"/>
      <c r="I144" s="217"/>
      <c r="J144" s="228">
        <f>BK144</f>
        <v>0</v>
      </c>
      <c r="K144" s="214"/>
      <c r="L144" s="219"/>
      <c r="M144" s="220"/>
      <c r="N144" s="221"/>
      <c r="O144" s="221"/>
      <c r="P144" s="222">
        <f>SUM(P145:P146)</f>
        <v>0</v>
      </c>
      <c r="Q144" s="221"/>
      <c r="R144" s="222">
        <f>SUM(R145:R146)</f>
        <v>0</v>
      </c>
      <c r="S144" s="221"/>
      <c r="T144" s="223">
        <f>SUM(T145:T146)</f>
        <v>0</v>
      </c>
      <c r="U144" s="12"/>
      <c r="V144" s="12"/>
      <c r="W144" s="12"/>
      <c r="X144" s="12"/>
      <c r="Y144" s="12"/>
      <c r="Z144" s="12"/>
      <c r="AA144" s="12"/>
      <c r="AB144" s="12"/>
      <c r="AC144" s="12"/>
      <c r="AD144" s="12"/>
      <c r="AE144" s="12"/>
      <c r="AR144" s="224" t="s">
        <v>109</v>
      </c>
      <c r="AT144" s="225" t="s">
        <v>75</v>
      </c>
      <c r="AU144" s="225" t="s">
        <v>83</v>
      </c>
      <c r="AY144" s="224" t="s">
        <v>194</v>
      </c>
      <c r="BK144" s="226">
        <f>SUM(BK145:BK146)</f>
        <v>0</v>
      </c>
    </row>
    <row r="145" s="2" customFormat="1" ht="16.5" customHeight="1">
      <c r="A145" s="39"/>
      <c r="B145" s="40"/>
      <c r="C145" s="229" t="s">
        <v>243</v>
      </c>
      <c r="D145" s="229" t="s">
        <v>196</v>
      </c>
      <c r="E145" s="230" t="s">
        <v>2717</v>
      </c>
      <c r="F145" s="231" t="s">
        <v>2718</v>
      </c>
      <c r="G145" s="232" t="s">
        <v>1953</v>
      </c>
      <c r="H145" s="233">
        <v>1</v>
      </c>
      <c r="I145" s="234"/>
      <c r="J145" s="235">
        <f>ROUND(I145*H145,2)</f>
        <v>0</v>
      </c>
      <c r="K145" s="231" t="s">
        <v>200</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2685</v>
      </c>
      <c r="AT145" s="240" t="s">
        <v>196</v>
      </c>
      <c r="AU145" s="240" t="s">
        <v>85</v>
      </c>
      <c r="AY145" s="18" t="s">
        <v>194</v>
      </c>
      <c r="BE145" s="241">
        <f>IF(N145="základní",J145,0)</f>
        <v>0</v>
      </c>
      <c r="BF145" s="241">
        <f>IF(N145="snížená",J145,0)</f>
        <v>0</v>
      </c>
      <c r="BG145" s="241">
        <f>IF(N145="zákl. přenesená",J145,0)</f>
        <v>0</v>
      </c>
      <c r="BH145" s="241">
        <f>IF(N145="sníž. přenesená",J145,0)</f>
        <v>0</v>
      </c>
      <c r="BI145" s="241">
        <f>IF(N145="nulová",J145,0)</f>
        <v>0</v>
      </c>
      <c r="BJ145" s="18" t="s">
        <v>83</v>
      </c>
      <c r="BK145" s="241">
        <f>ROUND(I145*H145,2)</f>
        <v>0</v>
      </c>
      <c r="BL145" s="18" t="s">
        <v>2685</v>
      </c>
      <c r="BM145" s="240" t="s">
        <v>2719</v>
      </c>
    </row>
    <row r="146" s="2" customFormat="1">
      <c r="A146" s="39"/>
      <c r="B146" s="40"/>
      <c r="C146" s="41"/>
      <c r="D146" s="242" t="s">
        <v>202</v>
      </c>
      <c r="E146" s="41"/>
      <c r="F146" s="243" t="s">
        <v>2720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202</v>
      </c>
      <c r="AU146" s="18" t="s">
        <v>85</v>
      </c>
    </row>
    <row r="147" s="12" customFormat="1" ht="22.8" customHeight="1">
      <c r="A147" s="12"/>
      <c r="B147" s="213"/>
      <c r="C147" s="214"/>
      <c r="D147" s="215" t="s">
        <v>75</v>
      </c>
      <c r="E147" s="227" t="s">
        <v>2721</v>
      </c>
      <c r="F147" s="227" t="s">
        <v>2722</v>
      </c>
      <c r="G147" s="214"/>
      <c r="H147" s="214"/>
      <c r="I147" s="217"/>
      <c r="J147" s="228">
        <f>BK147</f>
        <v>0</v>
      </c>
      <c r="K147" s="214"/>
      <c r="L147" s="219"/>
      <c r="M147" s="220"/>
      <c r="N147" s="221"/>
      <c r="O147" s="221"/>
      <c r="P147" s="222">
        <f>SUM(P148:P153)</f>
        <v>0</v>
      </c>
      <c r="Q147" s="221"/>
      <c r="R147" s="222">
        <f>SUM(R148:R153)</f>
        <v>0</v>
      </c>
      <c r="S147" s="221"/>
      <c r="T147" s="223">
        <f>SUM(T148:T153)</f>
        <v>0</v>
      </c>
      <c r="U147" s="12"/>
      <c r="V147" s="12"/>
      <c r="W147" s="12"/>
      <c r="X147" s="12"/>
      <c r="Y147" s="12"/>
      <c r="Z147" s="12"/>
      <c r="AA147" s="12"/>
      <c r="AB147" s="12"/>
      <c r="AC147" s="12"/>
      <c r="AD147" s="12"/>
      <c r="AE147" s="12"/>
      <c r="AR147" s="224" t="s">
        <v>109</v>
      </c>
      <c r="AT147" s="225" t="s">
        <v>75</v>
      </c>
      <c r="AU147" s="225" t="s">
        <v>83</v>
      </c>
      <c r="AY147" s="224" t="s">
        <v>194</v>
      </c>
      <c r="BK147" s="226">
        <f>SUM(BK148:BK153)</f>
        <v>0</v>
      </c>
    </row>
    <row r="148" s="2" customFormat="1" ht="16.5" customHeight="1">
      <c r="A148" s="39"/>
      <c r="B148" s="40"/>
      <c r="C148" s="229" t="s">
        <v>249</v>
      </c>
      <c r="D148" s="229" t="s">
        <v>196</v>
      </c>
      <c r="E148" s="230" t="s">
        <v>2723</v>
      </c>
      <c r="F148" s="231" t="s">
        <v>2724</v>
      </c>
      <c r="G148" s="232" t="s">
        <v>1953</v>
      </c>
      <c r="H148" s="233">
        <v>1</v>
      </c>
      <c r="I148" s="234"/>
      <c r="J148" s="235">
        <f>ROUND(I148*H148,2)</f>
        <v>0</v>
      </c>
      <c r="K148" s="231" t="s">
        <v>200</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2685</v>
      </c>
      <c r="AT148" s="240" t="s">
        <v>196</v>
      </c>
      <c r="AU148" s="240" t="s">
        <v>85</v>
      </c>
      <c r="AY148" s="18" t="s">
        <v>194</v>
      </c>
      <c r="BE148" s="241">
        <f>IF(N148="základní",J148,0)</f>
        <v>0</v>
      </c>
      <c r="BF148" s="241">
        <f>IF(N148="snížená",J148,0)</f>
        <v>0</v>
      </c>
      <c r="BG148" s="241">
        <f>IF(N148="zákl. přenesená",J148,0)</f>
        <v>0</v>
      </c>
      <c r="BH148" s="241">
        <f>IF(N148="sníž. přenesená",J148,0)</f>
        <v>0</v>
      </c>
      <c r="BI148" s="241">
        <f>IF(N148="nulová",J148,0)</f>
        <v>0</v>
      </c>
      <c r="BJ148" s="18" t="s">
        <v>83</v>
      </c>
      <c r="BK148" s="241">
        <f>ROUND(I148*H148,2)</f>
        <v>0</v>
      </c>
      <c r="BL148" s="18" t="s">
        <v>2685</v>
      </c>
      <c r="BM148" s="240" t="s">
        <v>2725</v>
      </c>
    </row>
    <row r="149" s="2" customFormat="1">
      <c r="A149" s="39"/>
      <c r="B149" s="40"/>
      <c r="C149" s="41"/>
      <c r="D149" s="242" t="s">
        <v>202</v>
      </c>
      <c r="E149" s="41"/>
      <c r="F149" s="243" t="s">
        <v>2726</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202</v>
      </c>
      <c r="AU149" s="18" t="s">
        <v>85</v>
      </c>
    </row>
    <row r="150" s="2" customFormat="1" ht="16.5" customHeight="1">
      <c r="A150" s="39"/>
      <c r="B150" s="40"/>
      <c r="C150" s="229" t="s">
        <v>256</v>
      </c>
      <c r="D150" s="229" t="s">
        <v>196</v>
      </c>
      <c r="E150" s="230" t="s">
        <v>2727</v>
      </c>
      <c r="F150" s="231" t="s">
        <v>2728</v>
      </c>
      <c r="G150" s="232" t="s">
        <v>1953</v>
      </c>
      <c r="H150" s="233">
        <v>1</v>
      </c>
      <c r="I150" s="234"/>
      <c r="J150" s="235">
        <f>ROUND(I150*H150,2)</f>
        <v>0</v>
      </c>
      <c r="K150" s="231" t="s">
        <v>200</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2685</v>
      </c>
      <c r="AT150" s="240" t="s">
        <v>196</v>
      </c>
      <c r="AU150" s="240" t="s">
        <v>85</v>
      </c>
      <c r="AY150" s="18" t="s">
        <v>194</v>
      </c>
      <c r="BE150" s="241">
        <f>IF(N150="základní",J150,0)</f>
        <v>0</v>
      </c>
      <c r="BF150" s="241">
        <f>IF(N150="snížená",J150,0)</f>
        <v>0</v>
      </c>
      <c r="BG150" s="241">
        <f>IF(N150="zákl. přenesená",J150,0)</f>
        <v>0</v>
      </c>
      <c r="BH150" s="241">
        <f>IF(N150="sníž. přenesená",J150,0)</f>
        <v>0</v>
      </c>
      <c r="BI150" s="241">
        <f>IF(N150="nulová",J150,0)</f>
        <v>0</v>
      </c>
      <c r="BJ150" s="18" t="s">
        <v>83</v>
      </c>
      <c r="BK150" s="241">
        <f>ROUND(I150*H150,2)</f>
        <v>0</v>
      </c>
      <c r="BL150" s="18" t="s">
        <v>2685</v>
      </c>
      <c r="BM150" s="240" t="s">
        <v>2729</v>
      </c>
    </row>
    <row r="151" s="2" customFormat="1">
      <c r="A151" s="39"/>
      <c r="B151" s="40"/>
      <c r="C151" s="41"/>
      <c r="D151" s="242" t="s">
        <v>202</v>
      </c>
      <c r="E151" s="41"/>
      <c r="F151" s="243" t="s">
        <v>2730</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202</v>
      </c>
      <c r="AU151" s="18" t="s">
        <v>85</v>
      </c>
    </row>
    <row r="152" s="2" customFormat="1" ht="16.5" customHeight="1">
      <c r="A152" s="39"/>
      <c r="B152" s="40"/>
      <c r="C152" s="229" t="s">
        <v>8</v>
      </c>
      <c r="D152" s="229" t="s">
        <v>196</v>
      </c>
      <c r="E152" s="230" t="s">
        <v>2731</v>
      </c>
      <c r="F152" s="231" t="s">
        <v>2732</v>
      </c>
      <c r="G152" s="232" t="s">
        <v>1953</v>
      </c>
      <c r="H152" s="233">
        <v>1</v>
      </c>
      <c r="I152" s="234"/>
      <c r="J152" s="235">
        <f>ROUND(I152*H152,2)</f>
        <v>0</v>
      </c>
      <c r="K152" s="231" t="s">
        <v>200</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2685</v>
      </c>
      <c r="AT152" s="240" t="s">
        <v>196</v>
      </c>
      <c r="AU152" s="240" t="s">
        <v>85</v>
      </c>
      <c r="AY152" s="18" t="s">
        <v>194</v>
      </c>
      <c r="BE152" s="241">
        <f>IF(N152="základní",J152,0)</f>
        <v>0</v>
      </c>
      <c r="BF152" s="241">
        <f>IF(N152="snížená",J152,0)</f>
        <v>0</v>
      </c>
      <c r="BG152" s="241">
        <f>IF(N152="zákl. přenesená",J152,0)</f>
        <v>0</v>
      </c>
      <c r="BH152" s="241">
        <f>IF(N152="sníž. přenesená",J152,0)</f>
        <v>0</v>
      </c>
      <c r="BI152" s="241">
        <f>IF(N152="nulová",J152,0)</f>
        <v>0</v>
      </c>
      <c r="BJ152" s="18" t="s">
        <v>83</v>
      </c>
      <c r="BK152" s="241">
        <f>ROUND(I152*H152,2)</f>
        <v>0</v>
      </c>
      <c r="BL152" s="18" t="s">
        <v>2685</v>
      </c>
      <c r="BM152" s="240" t="s">
        <v>2733</v>
      </c>
    </row>
    <row r="153" s="2" customFormat="1">
      <c r="A153" s="39"/>
      <c r="B153" s="40"/>
      <c r="C153" s="41"/>
      <c r="D153" s="242" t="s">
        <v>202</v>
      </c>
      <c r="E153" s="41"/>
      <c r="F153" s="243" t="s">
        <v>2734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202</v>
      </c>
      <c r="AU153" s="18" t="s">
        <v>85</v>
      </c>
    </row>
    <row r="154" s="12" customFormat="1" ht="22.8" customHeight="1">
      <c r="A154" s="12"/>
      <c r="B154" s="213"/>
      <c r="C154" s="214"/>
      <c r="D154" s="215" t="s">
        <v>75</v>
      </c>
      <c r="E154" s="227" t="s">
        <v>2735</v>
      </c>
      <c r="F154" s="227" t="s">
        <v>2736</v>
      </c>
      <c r="G154" s="214"/>
      <c r="H154" s="214"/>
      <c r="I154" s="217"/>
      <c r="J154" s="228">
        <f>BK154</f>
        <v>0</v>
      </c>
      <c r="K154" s="214"/>
      <c r="L154" s="219"/>
      <c r="M154" s="220"/>
      <c r="N154" s="221"/>
      <c r="O154" s="221"/>
      <c r="P154" s="222">
        <f>SUM(P155:P158)</f>
        <v>0</v>
      </c>
      <c r="Q154" s="221"/>
      <c r="R154" s="222">
        <f>SUM(R155:R158)</f>
        <v>0</v>
      </c>
      <c r="S154" s="221"/>
      <c r="T154" s="223">
        <f>SUM(T155:T158)</f>
        <v>0</v>
      </c>
      <c r="U154" s="12"/>
      <c r="V154" s="12"/>
      <c r="W154" s="12"/>
      <c r="X154" s="12"/>
      <c r="Y154" s="12"/>
      <c r="Z154" s="12"/>
      <c r="AA154" s="12"/>
      <c r="AB154" s="12"/>
      <c r="AC154" s="12"/>
      <c r="AD154" s="12"/>
      <c r="AE154" s="12"/>
      <c r="AR154" s="224" t="s">
        <v>109</v>
      </c>
      <c r="AT154" s="225" t="s">
        <v>75</v>
      </c>
      <c r="AU154" s="225" t="s">
        <v>83</v>
      </c>
      <c r="AY154" s="224" t="s">
        <v>194</v>
      </c>
      <c r="BK154" s="226">
        <f>SUM(BK155:BK158)</f>
        <v>0</v>
      </c>
    </row>
    <row r="155" s="2" customFormat="1" ht="16.5" customHeight="1">
      <c r="A155" s="39"/>
      <c r="B155" s="40"/>
      <c r="C155" s="229" t="s">
        <v>270</v>
      </c>
      <c r="D155" s="229" t="s">
        <v>196</v>
      </c>
      <c r="E155" s="230" t="s">
        <v>2737</v>
      </c>
      <c r="F155" s="231" t="s">
        <v>2738</v>
      </c>
      <c r="G155" s="232" t="s">
        <v>1953</v>
      </c>
      <c r="H155" s="233">
        <v>1</v>
      </c>
      <c r="I155" s="234"/>
      <c r="J155" s="235">
        <f>ROUND(I155*H155,2)</f>
        <v>0</v>
      </c>
      <c r="K155" s="231" t="s">
        <v>200</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2685</v>
      </c>
      <c r="AT155" s="240" t="s">
        <v>196</v>
      </c>
      <c r="AU155" s="240" t="s">
        <v>85</v>
      </c>
      <c r="AY155" s="18" t="s">
        <v>194</v>
      </c>
      <c r="BE155" s="241">
        <f>IF(N155="základní",J155,0)</f>
        <v>0</v>
      </c>
      <c r="BF155" s="241">
        <f>IF(N155="snížená",J155,0)</f>
        <v>0</v>
      </c>
      <c r="BG155" s="241">
        <f>IF(N155="zákl. přenesená",J155,0)</f>
        <v>0</v>
      </c>
      <c r="BH155" s="241">
        <f>IF(N155="sníž. přenesená",J155,0)</f>
        <v>0</v>
      </c>
      <c r="BI155" s="241">
        <f>IF(N155="nulová",J155,0)</f>
        <v>0</v>
      </c>
      <c r="BJ155" s="18" t="s">
        <v>83</v>
      </c>
      <c r="BK155" s="241">
        <f>ROUND(I155*H155,2)</f>
        <v>0</v>
      </c>
      <c r="BL155" s="18" t="s">
        <v>2685</v>
      </c>
      <c r="BM155" s="240" t="s">
        <v>2739</v>
      </c>
    </row>
    <row r="156" s="2" customFormat="1">
      <c r="A156" s="39"/>
      <c r="B156" s="40"/>
      <c r="C156" s="41"/>
      <c r="D156" s="242" t="s">
        <v>202</v>
      </c>
      <c r="E156" s="41"/>
      <c r="F156" s="243" t="s">
        <v>2740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202</v>
      </c>
      <c r="AU156" s="18" t="s">
        <v>85</v>
      </c>
    </row>
    <row r="157" s="2" customFormat="1" ht="16.5" customHeight="1">
      <c r="A157" s="39"/>
      <c r="B157" s="40"/>
      <c r="C157" s="229" t="s">
        <v>274</v>
      </c>
      <c r="D157" s="229" t="s">
        <v>196</v>
      </c>
      <c r="E157" s="230" t="s">
        <v>2741</v>
      </c>
      <c r="F157" s="231" t="s">
        <v>2742</v>
      </c>
      <c r="G157" s="232" t="s">
        <v>1953</v>
      </c>
      <c r="H157" s="233">
        <v>1</v>
      </c>
      <c r="I157" s="234"/>
      <c r="J157" s="235">
        <f>ROUND(I157*H157,2)</f>
        <v>0</v>
      </c>
      <c r="K157" s="231" t="s">
        <v>200</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2685</v>
      </c>
      <c r="AT157" s="240" t="s">
        <v>196</v>
      </c>
      <c r="AU157" s="240" t="s">
        <v>85</v>
      </c>
      <c r="AY157" s="18" t="s">
        <v>194</v>
      </c>
      <c r="BE157" s="241">
        <f>IF(N157="základní",J157,0)</f>
        <v>0</v>
      </c>
      <c r="BF157" s="241">
        <f>IF(N157="snížená",J157,0)</f>
        <v>0</v>
      </c>
      <c r="BG157" s="241">
        <f>IF(N157="zákl. přenesená",J157,0)</f>
        <v>0</v>
      </c>
      <c r="BH157" s="241">
        <f>IF(N157="sníž. přenesená",J157,0)</f>
        <v>0</v>
      </c>
      <c r="BI157" s="241">
        <f>IF(N157="nulová",J157,0)</f>
        <v>0</v>
      </c>
      <c r="BJ157" s="18" t="s">
        <v>83</v>
      </c>
      <c r="BK157" s="241">
        <f>ROUND(I157*H157,2)</f>
        <v>0</v>
      </c>
      <c r="BL157" s="18" t="s">
        <v>2685</v>
      </c>
      <c r="BM157" s="240" t="s">
        <v>2743</v>
      </c>
    </row>
    <row r="158" s="2" customFormat="1">
      <c r="A158" s="39"/>
      <c r="B158" s="40"/>
      <c r="C158" s="41"/>
      <c r="D158" s="242" t="s">
        <v>202</v>
      </c>
      <c r="E158" s="41"/>
      <c r="F158" s="243" t="s">
        <v>2744</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202</v>
      </c>
      <c r="AU158" s="18" t="s">
        <v>85</v>
      </c>
    </row>
    <row r="159" s="12" customFormat="1" ht="22.8" customHeight="1">
      <c r="A159" s="12"/>
      <c r="B159" s="213"/>
      <c r="C159" s="214"/>
      <c r="D159" s="215" t="s">
        <v>75</v>
      </c>
      <c r="E159" s="227" t="s">
        <v>2745</v>
      </c>
      <c r="F159" s="227" t="s">
        <v>2746</v>
      </c>
      <c r="G159" s="214"/>
      <c r="H159" s="214"/>
      <c r="I159" s="217"/>
      <c r="J159" s="228">
        <f>BK159</f>
        <v>0</v>
      </c>
      <c r="K159" s="214"/>
      <c r="L159" s="219"/>
      <c r="M159" s="220"/>
      <c r="N159" s="221"/>
      <c r="O159" s="221"/>
      <c r="P159" s="222">
        <f>SUM(P160:P165)</f>
        <v>0</v>
      </c>
      <c r="Q159" s="221"/>
      <c r="R159" s="222">
        <f>SUM(R160:R165)</f>
        <v>0</v>
      </c>
      <c r="S159" s="221"/>
      <c r="T159" s="223">
        <f>SUM(T160:T165)</f>
        <v>0</v>
      </c>
      <c r="U159" s="12"/>
      <c r="V159" s="12"/>
      <c r="W159" s="12"/>
      <c r="X159" s="12"/>
      <c r="Y159" s="12"/>
      <c r="Z159" s="12"/>
      <c r="AA159" s="12"/>
      <c r="AB159" s="12"/>
      <c r="AC159" s="12"/>
      <c r="AD159" s="12"/>
      <c r="AE159" s="12"/>
      <c r="AR159" s="224" t="s">
        <v>109</v>
      </c>
      <c r="AT159" s="225" t="s">
        <v>75</v>
      </c>
      <c r="AU159" s="225" t="s">
        <v>83</v>
      </c>
      <c r="AY159" s="224" t="s">
        <v>194</v>
      </c>
      <c r="BK159" s="226">
        <f>SUM(BK160:BK165)</f>
        <v>0</v>
      </c>
    </row>
    <row r="160" s="2" customFormat="1" ht="16.5" customHeight="1">
      <c r="A160" s="39"/>
      <c r="B160" s="40"/>
      <c r="C160" s="229" t="s">
        <v>254</v>
      </c>
      <c r="D160" s="229" t="s">
        <v>196</v>
      </c>
      <c r="E160" s="230" t="s">
        <v>2747</v>
      </c>
      <c r="F160" s="231" t="s">
        <v>2748</v>
      </c>
      <c r="G160" s="232" t="s">
        <v>1953</v>
      </c>
      <c r="H160" s="233">
        <v>1</v>
      </c>
      <c r="I160" s="234"/>
      <c r="J160" s="235">
        <f>ROUND(I160*H160,2)</f>
        <v>0</v>
      </c>
      <c r="K160" s="231" t="s">
        <v>200</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2685</v>
      </c>
      <c r="AT160" s="240" t="s">
        <v>196</v>
      </c>
      <c r="AU160" s="240" t="s">
        <v>85</v>
      </c>
      <c r="AY160" s="18" t="s">
        <v>194</v>
      </c>
      <c r="BE160" s="241">
        <f>IF(N160="základní",J160,0)</f>
        <v>0</v>
      </c>
      <c r="BF160" s="241">
        <f>IF(N160="snížená",J160,0)</f>
        <v>0</v>
      </c>
      <c r="BG160" s="241">
        <f>IF(N160="zákl. přenesená",J160,0)</f>
        <v>0</v>
      </c>
      <c r="BH160" s="241">
        <f>IF(N160="sníž. přenesená",J160,0)</f>
        <v>0</v>
      </c>
      <c r="BI160" s="241">
        <f>IF(N160="nulová",J160,0)</f>
        <v>0</v>
      </c>
      <c r="BJ160" s="18" t="s">
        <v>83</v>
      </c>
      <c r="BK160" s="241">
        <f>ROUND(I160*H160,2)</f>
        <v>0</v>
      </c>
      <c r="BL160" s="18" t="s">
        <v>2685</v>
      </c>
      <c r="BM160" s="240" t="s">
        <v>2749</v>
      </c>
    </row>
    <row r="161" s="2" customFormat="1">
      <c r="A161" s="39"/>
      <c r="B161" s="40"/>
      <c r="C161" s="41"/>
      <c r="D161" s="242" t="s">
        <v>202</v>
      </c>
      <c r="E161" s="41"/>
      <c r="F161" s="243" t="s">
        <v>2750</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202</v>
      </c>
      <c r="AU161" s="18" t="s">
        <v>85</v>
      </c>
    </row>
    <row r="162" s="2" customFormat="1" ht="16.5" customHeight="1">
      <c r="A162" s="39"/>
      <c r="B162" s="40"/>
      <c r="C162" s="229" t="s">
        <v>285</v>
      </c>
      <c r="D162" s="229" t="s">
        <v>196</v>
      </c>
      <c r="E162" s="230" t="s">
        <v>2751</v>
      </c>
      <c r="F162" s="231" t="s">
        <v>2752</v>
      </c>
      <c r="G162" s="232" t="s">
        <v>1953</v>
      </c>
      <c r="H162" s="233">
        <v>1</v>
      </c>
      <c r="I162" s="234"/>
      <c r="J162" s="235">
        <f>ROUND(I162*H162,2)</f>
        <v>0</v>
      </c>
      <c r="K162" s="231" t="s">
        <v>200</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2685</v>
      </c>
      <c r="AT162" s="240" t="s">
        <v>196</v>
      </c>
      <c r="AU162" s="240" t="s">
        <v>85</v>
      </c>
      <c r="AY162" s="18" t="s">
        <v>194</v>
      </c>
      <c r="BE162" s="241">
        <f>IF(N162="základní",J162,0)</f>
        <v>0</v>
      </c>
      <c r="BF162" s="241">
        <f>IF(N162="snížená",J162,0)</f>
        <v>0</v>
      </c>
      <c r="BG162" s="241">
        <f>IF(N162="zákl. přenesená",J162,0)</f>
        <v>0</v>
      </c>
      <c r="BH162" s="241">
        <f>IF(N162="sníž. přenesená",J162,0)</f>
        <v>0</v>
      </c>
      <c r="BI162" s="241">
        <f>IF(N162="nulová",J162,0)</f>
        <v>0</v>
      </c>
      <c r="BJ162" s="18" t="s">
        <v>83</v>
      </c>
      <c r="BK162" s="241">
        <f>ROUND(I162*H162,2)</f>
        <v>0</v>
      </c>
      <c r="BL162" s="18" t="s">
        <v>2685</v>
      </c>
      <c r="BM162" s="240" t="s">
        <v>2753</v>
      </c>
    </row>
    <row r="163" s="2" customFormat="1">
      <c r="A163" s="39"/>
      <c r="B163" s="40"/>
      <c r="C163" s="41"/>
      <c r="D163" s="242" t="s">
        <v>202</v>
      </c>
      <c r="E163" s="41"/>
      <c r="F163" s="243" t="s">
        <v>2754</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202</v>
      </c>
      <c r="AU163" s="18" t="s">
        <v>85</v>
      </c>
    </row>
    <row r="164" s="2" customFormat="1" ht="16.5" customHeight="1">
      <c r="A164" s="39"/>
      <c r="B164" s="40"/>
      <c r="C164" s="229" t="s">
        <v>292</v>
      </c>
      <c r="D164" s="229" t="s">
        <v>196</v>
      </c>
      <c r="E164" s="230" t="s">
        <v>2755</v>
      </c>
      <c r="F164" s="231" t="s">
        <v>2756</v>
      </c>
      <c r="G164" s="232" t="s">
        <v>1953</v>
      </c>
      <c r="H164" s="233">
        <v>1</v>
      </c>
      <c r="I164" s="234"/>
      <c r="J164" s="235">
        <f>ROUND(I164*H164,2)</f>
        <v>0</v>
      </c>
      <c r="K164" s="231" t="s">
        <v>200</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2685</v>
      </c>
      <c r="AT164" s="240" t="s">
        <v>196</v>
      </c>
      <c r="AU164" s="240" t="s">
        <v>85</v>
      </c>
      <c r="AY164" s="18" t="s">
        <v>194</v>
      </c>
      <c r="BE164" s="241">
        <f>IF(N164="základní",J164,0)</f>
        <v>0</v>
      </c>
      <c r="BF164" s="241">
        <f>IF(N164="snížená",J164,0)</f>
        <v>0</v>
      </c>
      <c r="BG164" s="241">
        <f>IF(N164="zákl. přenesená",J164,0)</f>
        <v>0</v>
      </c>
      <c r="BH164" s="241">
        <f>IF(N164="sníž. přenesená",J164,0)</f>
        <v>0</v>
      </c>
      <c r="BI164" s="241">
        <f>IF(N164="nulová",J164,0)</f>
        <v>0</v>
      </c>
      <c r="BJ164" s="18" t="s">
        <v>83</v>
      </c>
      <c r="BK164" s="241">
        <f>ROUND(I164*H164,2)</f>
        <v>0</v>
      </c>
      <c r="BL164" s="18" t="s">
        <v>2685</v>
      </c>
      <c r="BM164" s="240" t="s">
        <v>2757</v>
      </c>
    </row>
    <row r="165" s="2" customFormat="1">
      <c r="A165" s="39"/>
      <c r="B165" s="40"/>
      <c r="C165" s="41"/>
      <c r="D165" s="242" t="s">
        <v>202</v>
      </c>
      <c r="E165" s="41"/>
      <c r="F165" s="243" t="s">
        <v>2758</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202</v>
      </c>
      <c r="AU165" s="18" t="s">
        <v>85</v>
      </c>
    </row>
    <row r="166" s="12" customFormat="1" ht="22.8" customHeight="1">
      <c r="A166" s="12"/>
      <c r="B166" s="213"/>
      <c r="C166" s="214"/>
      <c r="D166" s="215" t="s">
        <v>75</v>
      </c>
      <c r="E166" s="227" t="s">
        <v>2759</v>
      </c>
      <c r="F166" s="227" t="s">
        <v>2760</v>
      </c>
      <c r="G166" s="214"/>
      <c r="H166" s="214"/>
      <c r="I166" s="217"/>
      <c r="J166" s="228">
        <f>BK166</f>
        <v>0</v>
      </c>
      <c r="K166" s="214"/>
      <c r="L166" s="219"/>
      <c r="M166" s="220"/>
      <c r="N166" s="221"/>
      <c r="O166" s="221"/>
      <c r="P166" s="222">
        <f>SUM(P167:P168)</f>
        <v>0</v>
      </c>
      <c r="Q166" s="221"/>
      <c r="R166" s="222">
        <f>SUM(R167:R168)</f>
        <v>0</v>
      </c>
      <c r="S166" s="221"/>
      <c r="T166" s="223">
        <f>SUM(T167:T168)</f>
        <v>0</v>
      </c>
      <c r="U166" s="12"/>
      <c r="V166" s="12"/>
      <c r="W166" s="12"/>
      <c r="X166" s="12"/>
      <c r="Y166" s="12"/>
      <c r="Z166" s="12"/>
      <c r="AA166" s="12"/>
      <c r="AB166" s="12"/>
      <c r="AC166" s="12"/>
      <c r="AD166" s="12"/>
      <c r="AE166" s="12"/>
      <c r="AR166" s="224" t="s">
        <v>109</v>
      </c>
      <c r="AT166" s="225" t="s">
        <v>75</v>
      </c>
      <c r="AU166" s="225" t="s">
        <v>83</v>
      </c>
      <c r="AY166" s="224" t="s">
        <v>194</v>
      </c>
      <c r="BK166" s="226">
        <f>SUM(BK167:BK168)</f>
        <v>0</v>
      </c>
    </row>
    <row r="167" s="2" customFormat="1" ht="16.5" customHeight="1">
      <c r="A167" s="39"/>
      <c r="B167" s="40"/>
      <c r="C167" s="229" t="s">
        <v>296</v>
      </c>
      <c r="D167" s="229" t="s">
        <v>196</v>
      </c>
      <c r="E167" s="230" t="s">
        <v>2761</v>
      </c>
      <c r="F167" s="231" t="s">
        <v>2762</v>
      </c>
      <c r="G167" s="232" t="s">
        <v>1953</v>
      </c>
      <c r="H167" s="233">
        <v>1</v>
      </c>
      <c r="I167" s="234"/>
      <c r="J167" s="235">
        <f>ROUND(I167*H167,2)</f>
        <v>0</v>
      </c>
      <c r="K167" s="231" t="s">
        <v>200</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2685</v>
      </c>
      <c r="AT167" s="240" t="s">
        <v>196</v>
      </c>
      <c r="AU167" s="240" t="s">
        <v>85</v>
      </c>
      <c r="AY167" s="18" t="s">
        <v>194</v>
      </c>
      <c r="BE167" s="241">
        <f>IF(N167="základní",J167,0)</f>
        <v>0</v>
      </c>
      <c r="BF167" s="241">
        <f>IF(N167="snížená",J167,0)</f>
        <v>0</v>
      </c>
      <c r="BG167" s="241">
        <f>IF(N167="zákl. přenesená",J167,0)</f>
        <v>0</v>
      </c>
      <c r="BH167" s="241">
        <f>IF(N167="sníž. přenesená",J167,0)</f>
        <v>0</v>
      </c>
      <c r="BI167" s="241">
        <f>IF(N167="nulová",J167,0)</f>
        <v>0</v>
      </c>
      <c r="BJ167" s="18" t="s">
        <v>83</v>
      </c>
      <c r="BK167" s="241">
        <f>ROUND(I167*H167,2)</f>
        <v>0</v>
      </c>
      <c r="BL167" s="18" t="s">
        <v>2685</v>
      </c>
      <c r="BM167" s="240" t="s">
        <v>2763</v>
      </c>
    </row>
    <row r="168" s="2" customFormat="1">
      <c r="A168" s="39"/>
      <c r="B168" s="40"/>
      <c r="C168" s="41"/>
      <c r="D168" s="242" t="s">
        <v>202</v>
      </c>
      <c r="E168" s="41"/>
      <c r="F168" s="243" t="s">
        <v>2764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202</v>
      </c>
      <c r="AU168" s="18" t="s">
        <v>85</v>
      </c>
    </row>
    <row r="169" s="12" customFormat="1" ht="22.8" customHeight="1">
      <c r="A169" s="12"/>
      <c r="B169" s="213"/>
      <c r="C169" s="214"/>
      <c r="D169" s="215" t="s">
        <v>75</v>
      </c>
      <c r="E169" s="227" t="s">
        <v>2765</v>
      </c>
      <c r="F169" s="227" t="s">
        <v>2766</v>
      </c>
      <c r="G169" s="214"/>
      <c r="H169" s="214"/>
      <c r="I169" s="217"/>
      <c r="J169" s="228">
        <f>BK169</f>
        <v>0</v>
      </c>
      <c r="K169" s="214"/>
      <c r="L169" s="219"/>
      <c r="M169" s="220"/>
      <c r="N169" s="221"/>
      <c r="O169" s="221"/>
      <c r="P169" s="222">
        <f>SUM(P170:P171)</f>
        <v>0</v>
      </c>
      <c r="Q169" s="221"/>
      <c r="R169" s="222">
        <f>SUM(R170:R171)</f>
        <v>0</v>
      </c>
      <c r="S169" s="221"/>
      <c r="T169" s="223">
        <f>SUM(T170:T171)</f>
        <v>0</v>
      </c>
      <c r="U169" s="12"/>
      <c r="V169" s="12"/>
      <c r="W169" s="12"/>
      <c r="X169" s="12"/>
      <c r="Y169" s="12"/>
      <c r="Z169" s="12"/>
      <c r="AA169" s="12"/>
      <c r="AB169" s="12"/>
      <c r="AC169" s="12"/>
      <c r="AD169" s="12"/>
      <c r="AE169" s="12"/>
      <c r="AR169" s="224" t="s">
        <v>109</v>
      </c>
      <c r="AT169" s="225" t="s">
        <v>75</v>
      </c>
      <c r="AU169" s="225" t="s">
        <v>83</v>
      </c>
      <c r="AY169" s="224" t="s">
        <v>194</v>
      </c>
      <c r="BK169" s="226">
        <f>SUM(BK170:BK171)</f>
        <v>0</v>
      </c>
    </row>
    <row r="170" s="2" customFormat="1" ht="16.5" customHeight="1">
      <c r="A170" s="39"/>
      <c r="B170" s="40"/>
      <c r="C170" s="229" t="s">
        <v>301</v>
      </c>
      <c r="D170" s="229" t="s">
        <v>196</v>
      </c>
      <c r="E170" s="230" t="s">
        <v>2767</v>
      </c>
      <c r="F170" s="231" t="s">
        <v>2768</v>
      </c>
      <c r="G170" s="232" t="s">
        <v>1953</v>
      </c>
      <c r="H170" s="233">
        <v>1</v>
      </c>
      <c r="I170" s="234"/>
      <c r="J170" s="235">
        <f>ROUND(I170*H170,2)</f>
        <v>0</v>
      </c>
      <c r="K170" s="231" t="s">
        <v>200</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2685</v>
      </c>
      <c r="AT170" s="240" t="s">
        <v>196</v>
      </c>
      <c r="AU170" s="240" t="s">
        <v>85</v>
      </c>
      <c r="AY170" s="18" t="s">
        <v>194</v>
      </c>
      <c r="BE170" s="241">
        <f>IF(N170="základní",J170,0)</f>
        <v>0</v>
      </c>
      <c r="BF170" s="241">
        <f>IF(N170="snížená",J170,0)</f>
        <v>0</v>
      </c>
      <c r="BG170" s="241">
        <f>IF(N170="zákl. přenesená",J170,0)</f>
        <v>0</v>
      </c>
      <c r="BH170" s="241">
        <f>IF(N170="sníž. přenesená",J170,0)</f>
        <v>0</v>
      </c>
      <c r="BI170" s="241">
        <f>IF(N170="nulová",J170,0)</f>
        <v>0</v>
      </c>
      <c r="BJ170" s="18" t="s">
        <v>83</v>
      </c>
      <c r="BK170" s="241">
        <f>ROUND(I170*H170,2)</f>
        <v>0</v>
      </c>
      <c r="BL170" s="18" t="s">
        <v>2685</v>
      </c>
      <c r="BM170" s="240" t="s">
        <v>2769</v>
      </c>
    </row>
    <row r="171" s="2" customFormat="1">
      <c r="A171" s="39"/>
      <c r="B171" s="40"/>
      <c r="C171" s="41"/>
      <c r="D171" s="242" t="s">
        <v>202</v>
      </c>
      <c r="E171" s="41"/>
      <c r="F171" s="243" t="s">
        <v>2770</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202</v>
      </c>
      <c r="AU171" s="18" t="s">
        <v>85</v>
      </c>
    </row>
    <row r="172" s="12" customFormat="1" ht="22.8" customHeight="1">
      <c r="A172" s="12"/>
      <c r="B172" s="213"/>
      <c r="C172" s="214"/>
      <c r="D172" s="215" t="s">
        <v>75</v>
      </c>
      <c r="E172" s="227" t="s">
        <v>2771</v>
      </c>
      <c r="F172" s="227" t="s">
        <v>2772</v>
      </c>
      <c r="G172" s="214"/>
      <c r="H172" s="214"/>
      <c r="I172" s="217"/>
      <c r="J172" s="228">
        <f>BK172</f>
        <v>0</v>
      </c>
      <c r="K172" s="214"/>
      <c r="L172" s="219"/>
      <c r="M172" s="220"/>
      <c r="N172" s="221"/>
      <c r="O172" s="221"/>
      <c r="P172" s="222">
        <f>SUM(P173:P174)</f>
        <v>0</v>
      </c>
      <c r="Q172" s="221"/>
      <c r="R172" s="222">
        <f>SUM(R173:R174)</f>
        <v>0</v>
      </c>
      <c r="S172" s="221"/>
      <c r="T172" s="223">
        <f>SUM(T173:T174)</f>
        <v>0</v>
      </c>
      <c r="U172" s="12"/>
      <c r="V172" s="12"/>
      <c r="W172" s="12"/>
      <c r="X172" s="12"/>
      <c r="Y172" s="12"/>
      <c r="Z172" s="12"/>
      <c r="AA172" s="12"/>
      <c r="AB172" s="12"/>
      <c r="AC172" s="12"/>
      <c r="AD172" s="12"/>
      <c r="AE172" s="12"/>
      <c r="AR172" s="224" t="s">
        <v>109</v>
      </c>
      <c r="AT172" s="225" t="s">
        <v>75</v>
      </c>
      <c r="AU172" s="225" t="s">
        <v>83</v>
      </c>
      <c r="AY172" s="224" t="s">
        <v>194</v>
      </c>
      <c r="BK172" s="226">
        <f>SUM(BK173:BK174)</f>
        <v>0</v>
      </c>
    </row>
    <row r="173" s="2" customFormat="1" ht="16.5" customHeight="1">
      <c r="A173" s="39"/>
      <c r="B173" s="40"/>
      <c r="C173" s="229" t="s">
        <v>305</v>
      </c>
      <c r="D173" s="229" t="s">
        <v>196</v>
      </c>
      <c r="E173" s="230" t="s">
        <v>2773</v>
      </c>
      <c r="F173" s="231" t="s">
        <v>2772</v>
      </c>
      <c r="G173" s="232" t="s">
        <v>1953</v>
      </c>
      <c r="H173" s="233">
        <v>1</v>
      </c>
      <c r="I173" s="234"/>
      <c r="J173" s="235">
        <f>ROUND(I173*H173,2)</f>
        <v>0</v>
      </c>
      <c r="K173" s="231" t="s">
        <v>200</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2685</v>
      </c>
      <c r="AT173" s="240" t="s">
        <v>196</v>
      </c>
      <c r="AU173" s="240" t="s">
        <v>85</v>
      </c>
      <c r="AY173" s="18" t="s">
        <v>194</v>
      </c>
      <c r="BE173" s="241">
        <f>IF(N173="základní",J173,0)</f>
        <v>0</v>
      </c>
      <c r="BF173" s="241">
        <f>IF(N173="snížená",J173,0)</f>
        <v>0</v>
      </c>
      <c r="BG173" s="241">
        <f>IF(N173="zákl. přenesená",J173,0)</f>
        <v>0</v>
      </c>
      <c r="BH173" s="241">
        <f>IF(N173="sníž. přenesená",J173,0)</f>
        <v>0</v>
      </c>
      <c r="BI173" s="241">
        <f>IF(N173="nulová",J173,0)</f>
        <v>0</v>
      </c>
      <c r="BJ173" s="18" t="s">
        <v>83</v>
      </c>
      <c r="BK173" s="241">
        <f>ROUND(I173*H173,2)</f>
        <v>0</v>
      </c>
      <c r="BL173" s="18" t="s">
        <v>2685</v>
      </c>
      <c r="BM173" s="240" t="s">
        <v>2774</v>
      </c>
    </row>
    <row r="174" s="2" customFormat="1">
      <c r="A174" s="39"/>
      <c r="B174" s="40"/>
      <c r="C174" s="41"/>
      <c r="D174" s="242" t="s">
        <v>202</v>
      </c>
      <c r="E174" s="41"/>
      <c r="F174" s="243" t="s">
        <v>2775</v>
      </c>
      <c r="G174" s="41"/>
      <c r="H174" s="41"/>
      <c r="I174" s="244"/>
      <c r="J174" s="41"/>
      <c r="K174" s="41"/>
      <c r="L174" s="45"/>
      <c r="M174" s="306"/>
      <c r="N174" s="307"/>
      <c r="O174" s="303"/>
      <c r="P174" s="303"/>
      <c r="Q174" s="303"/>
      <c r="R174" s="303"/>
      <c r="S174" s="303"/>
      <c r="T174" s="308"/>
      <c r="U174" s="39"/>
      <c r="V174" s="39"/>
      <c r="W174" s="39"/>
      <c r="X174" s="39"/>
      <c r="Y174" s="39"/>
      <c r="Z174" s="39"/>
      <c r="AA174" s="39"/>
      <c r="AB174" s="39"/>
      <c r="AC174" s="39"/>
      <c r="AD174" s="39"/>
      <c r="AE174" s="39"/>
      <c r="AT174" s="18" t="s">
        <v>202</v>
      </c>
      <c r="AU174" s="18" t="s">
        <v>85</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yXR6ICbZbcXjlUI0NzsSkmZqj/4aNRB4s759V036n2o3OosrEudmTD3rsRK0y4vyxhmGRgRLIJeiL8H2w4xtIw==" hashValue="j37apmFT23/Nhpj5HSz93cNtJVFX3BQ9UcsOyncm3SNYqGIRycvuKqVp0/eO4BVYsY0Xx/kywsvonsDuLlTKgg=="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2024-09-30T13:31:57Z</dcterms:created>
  <dcterms:modified xsi:type="dcterms:W3CDTF">2024-09-30T13:32:11Z</dcterms:modified>
</cp:coreProperties>
</file>